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ldred\Module_1_Kickstarter_Analysis\"/>
    </mc:Choice>
  </mc:AlternateContent>
  <xr:revisionPtr revIDLastSave="0" documentId="13_ncr:1_{4DBEF351-206F-48D0-9153-8719534292BD}" xr6:coauthVersionLast="45" xr6:coauthVersionMax="45" xr10:uidLastSave="{00000000-0000-0000-0000-000000000000}"/>
  <bookViews>
    <workbookView xWindow="-110" yWindow="-110" windowWidth="19420" windowHeight="10420" firstSheet="7" activeTab="10" xr2:uid="{00000000-000D-0000-FFFF-FFFF00000000}"/>
  </bookViews>
  <sheets>
    <sheet name="1st Deliverable" sheetId="3" r:id="rId1"/>
    <sheet name="Sheet3" sheetId="4" r:id="rId2"/>
    <sheet name="Sheet5" sheetId="6" r:id="rId3"/>
    <sheet name="Sheet4" sheetId="9" r:id="rId4"/>
    <sheet name="Graph" sheetId="10" r:id="rId5"/>
    <sheet name="Subcategory Statistics" sheetId="14" r:id="rId6"/>
    <sheet name="Sheet6" sheetId="17" r:id="rId7"/>
    <sheet name="Sheet2" sheetId="19" r:id="rId8"/>
    <sheet name="Theater Outcomes by Launch Date" sheetId="18" r:id="rId9"/>
    <sheet name="Original Sheet" sheetId="1" r:id="rId10"/>
    <sheet name="Outcomes Based on Goals" sheetId="20" r:id="rId11"/>
  </sheets>
  <definedNames>
    <definedName name="_xlnm._FilterDatabase" localSheetId="9" hidden="1">'Original Sheet'!$E$1:$E$4115</definedName>
  </definedNames>
  <calcPr calcId="18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8" i="20"/>
  <c r="B7" i="20"/>
  <c r="B6" i="20"/>
  <c r="B5" i="20"/>
  <c r="B4" i="20"/>
  <c r="B2" i="20"/>
  <c r="B3" i="20"/>
  <c r="B9" i="20"/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2" i="1"/>
  <c r="U2" i="1"/>
  <c r="S6" i="1" l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5" i="1"/>
  <c r="T3" i="1" l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5" i="1"/>
  <c r="T694" i="1"/>
  <c r="T696" i="1"/>
  <c r="T697" i="1"/>
  <c r="T698" i="1"/>
  <c r="T699" i="1"/>
  <c r="T701" i="1"/>
  <c r="T700" i="1"/>
  <c r="T703" i="1"/>
  <c r="T702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2" i="1"/>
  <c r="T731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5" i="1"/>
  <c r="T794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8" i="1"/>
  <c r="T817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3" i="1"/>
  <c r="T912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5" i="1"/>
  <c r="T964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1" i="1"/>
  <c r="T990" i="1"/>
  <c r="T992" i="1"/>
  <c r="T994" i="1"/>
  <c r="T993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9" i="1"/>
  <c r="T1008" i="1"/>
  <c r="T1010" i="1"/>
  <c r="T1011" i="1"/>
  <c r="T1012" i="1"/>
  <c r="T1013" i="1"/>
  <c r="T1014" i="1"/>
  <c r="T1015" i="1"/>
  <c r="T1019" i="1"/>
  <c r="T1020" i="1"/>
  <c r="T1017" i="1"/>
  <c r="T1016" i="1"/>
  <c r="T1018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4" i="1"/>
  <c r="T1073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4" i="1"/>
  <c r="T1093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3" i="1"/>
  <c r="T1132" i="1"/>
  <c r="T1134" i="1"/>
  <c r="T1136" i="1"/>
  <c r="T1135" i="1"/>
  <c r="T1137" i="1"/>
  <c r="T1138" i="1"/>
  <c r="T1140" i="1"/>
  <c r="T1139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7" i="1"/>
  <c r="T1186" i="1"/>
  <c r="T1184" i="1"/>
  <c r="T1185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9" i="1"/>
  <c r="T1218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6" i="1"/>
  <c r="T1235" i="1"/>
  <c r="T1237" i="1"/>
  <c r="T1238" i="1"/>
  <c r="T1239" i="1"/>
  <c r="T1241" i="1"/>
  <c r="T124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6" i="1"/>
  <c r="T1285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3" i="1"/>
  <c r="T1312" i="1"/>
  <c r="T1314" i="1"/>
  <c r="T1316" i="1"/>
  <c r="T1315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2" i="1"/>
  <c r="T1333" i="1"/>
  <c r="T1331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4" i="1"/>
  <c r="T1383" i="1"/>
  <c r="T1385" i="1"/>
  <c r="T1386" i="1"/>
  <c r="T1387" i="1"/>
  <c r="T1388" i="1"/>
  <c r="T1389" i="1"/>
  <c r="T1390" i="1"/>
  <c r="T1392" i="1"/>
  <c r="T1391" i="1"/>
  <c r="T1393" i="1"/>
  <c r="T1394" i="1"/>
  <c r="T1395" i="1"/>
  <c r="T1397" i="1"/>
  <c r="T1396" i="1"/>
  <c r="T1398" i="1"/>
  <c r="T1399" i="1"/>
  <c r="T1400" i="1"/>
  <c r="T1401" i="1"/>
  <c r="T1402" i="1"/>
  <c r="T1403" i="1"/>
  <c r="T1406" i="1"/>
  <c r="T1405" i="1"/>
  <c r="T1404" i="1"/>
  <c r="T1407" i="1"/>
  <c r="T1408" i="1"/>
  <c r="T1409" i="1"/>
  <c r="T1410" i="1"/>
  <c r="T1412" i="1"/>
  <c r="T1411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9" i="1"/>
  <c r="T1428" i="1"/>
  <c r="T1430" i="1"/>
  <c r="T1431" i="1"/>
  <c r="T1432" i="1"/>
  <c r="T1433" i="1"/>
  <c r="T1434" i="1"/>
  <c r="T1436" i="1"/>
  <c r="T1435" i="1"/>
  <c r="T1437" i="1"/>
  <c r="T1438" i="1"/>
  <c r="T1439" i="1"/>
  <c r="T1440" i="1"/>
  <c r="T1441" i="1"/>
  <c r="T1442" i="1"/>
  <c r="T1443" i="1"/>
  <c r="T1444" i="1"/>
  <c r="T1446" i="1"/>
  <c r="T1447" i="1"/>
  <c r="T1445" i="1"/>
  <c r="T1448" i="1"/>
  <c r="T1449" i="1"/>
  <c r="T1450" i="1"/>
  <c r="T1451" i="1"/>
  <c r="T1452" i="1"/>
  <c r="T1453" i="1"/>
  <c r="T1454" i="1"/>
  <c r="T1455" i="1"/>
  <c r="T1457" i="1"/>
  <c r="T1456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7" i="1"/>
  <c r="T1476" i="1"/>
  <c r="T1478" i="1"/>
  <c r="T1479" i="1"/>
  <c r="T1480" i="1"/>
  <c r="T1481" i="1"/>
  <c r="T1482" i="1"/>
  <c r="T1483" i="1"/>
  <c r="T1484" i="1"/>
  <c r="T1485" i="1"/>
  <c r="T1486" i="1"/>
  <c r="T1488" i="1"/>
  <c r="T1487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10" i="1"/>
  <c r="T1509" i="1"/>
  <c r="T1511" i="1"/>
  <c r="T1512" i="1"/>
  <c r="T1514" i="1"/>
  <c r="T1516" i="1"/>
  <c r="T1515" i="1"/>
  <c r="T1513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4" i="1"/>
  <c r="T1533" i="1"/>
  <c r="T1535" i="1"/>
  <c r="T1536" i="1"/>
  <c r="T1539" i="1"/>
  <c r="T1537" i="1"/>
  <c r="T1538" i="1"/>
  <c r="T1540" i="1"/>
  <c r="T1541" i="1"/>
  <c r="T1543" i="1"/>
  <c r="T1542" i="1"/>
  <c r="T1544" i="1"/>
  <c r="T1545" i="1"/>
  <c r="T1547" i="1"/>
  <c r="T1546" i="1"/>
  <c r="T1548" i="1"/>
  <c r="T1550" i="1"/>
  <c r="T1549" i="1"/>
  <c r="T1551" i="1"/>
  <c r="T1552" i="1"/>
  <c r="T1553" i="1"/>
  <c r="T1554" i="1"/>
  <c r="T1555" i="1"/>
  <c r="T1556" i="1"/>
  <c r="T1557" i="1"/>
  <c r="T1565" i="1"/>
  <c r="T1563" i="1"/>
  <c r="T1566" i="1"/>
  <c r="T1558" i="1"/>
  <c r="T1564" i="1"/>
  <c r="T1559" i="1"/>
  <c r="T1562" i="1"/>
  <c r="T1561" i="1"/>
  <c r="T1560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7" i="1"/>
  <c r="T1606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8" i="1"/>
  <c r="T1627" i="1"/>
  <c r="T1626" i="1"/>
  <c r="T1629" i="1"/>
  <c r="T1630" i="1"/>
  <c r="T1631" i="1"/>
  <c r="T1633" i="1"/>
  <c r="T1632" i="1"/>
  <c r="T1635" i="1"/>
  <c r="T1634" i="1"/>
  <c r="T1636" i="1"/>
  <c r="T1637" i="1"/>
  <c r="T1638" i="1"/>
  <c r="T1639" i="1"/>
  <c r="T1640" i="1"/>
  <c r="T1641" i="1"/>
  <c r="T1642" i="1"/>
  <c r="T1644" i="1"/>
  <c r="T1645" i="1"/>
  <c r="T1643" i="1"/>
  <c r="T1646" i="1"/>
  <c r="T1647" i="1"/>
  <c r="T1648" i="1"/>
  <c r="T1649" i="1"/>
  <c r="T1650" i="1"/>
  <c r="T1651" i="1"/>
  <c r="T1652" i="1"/>
  <c r="T1653" i="1"/>
  <c r="T1654" i="1"/>
  <c r="T1655" i="1"/>
  <c r="T1658" i="1"/>
  <c r="T1657" i="1"/>
  <c r="T1656" i="1"/>
  <c r="T1659" i="1"/>
  <c r="T1660" i="1"/>
  <c r="T1661" i="1"/>
  <c r="T1663" i="1"/>
  <c r="T1662" i="1"/>
  <c r="T1664" i="1"/>
  <c r="T1665" i="1"/>
  <c r="T1666" i="1"/>
  <c r="T1667" i="1"/>
  <c r="T1668" i="1"/>
  <c r="T1670" i="1"/>
  <c r="T1669" i="1"/>
  <c r="T1671" i="1"/>
  <c r="T1675" i="1"/>
  <c r="T1673" i="1"/>
  <c r="T1674" i="1"/>
  <c r="T1672" i="1"/>
  <c r="T1676" i="1"/>
  <c r="T1677" i="1"/>
  <c r="T1679" i="1"/>
  <c r="T1678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3" i="1"/>
  <c r="T1692" i="1"/>
  <c r="T1694" i="1"/>
  <c r="T1695" i="1"/>
  <c r="T1696" i="1"/>
  <c r="T1697" i="1"/>
  <c r="T1698" i="1"/>
  <c r="T1699" i="1"/>
  <c r="T1700" i="1"/>
  <c r="T1702" i="1"/>
  <c r="T1701" i="1"/>
  <c r="T1704" i="1"/>
  <c r="T1703" i="1"/>
  <c r="T1705" i="1"/>
  <c r="T1711" i="1"/>
  <c r="T1712" i="1"/>
  <c r="T1708" i="1"/>
  <c r="T1709" i="1"/>
  <c r="T1707" i="1"/>
  <c r="T1713" i="1"/>
  <c r="T1710" i="1"/>
  <c r="T1706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7" i="1"/>
  <c r="T1728" i="1"/>
  <c r="T1726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5" i="1"/>
  <c r="T1744" i="1"/>
  <c r="T1743" i="1"/>
  <c r="T1746" i="1"/>
  <c r="T1748" i="1"/>
  <c r="T1747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2" i="1"/>
  <c r="T1781" i="1"/>
  <c r="T1783" i="1"/>
  <c r="T1784" i="1"/>
  <c r="T1785" i="1"/>
  <c r="T1786" i="1"/>
  <c r="T1787" i="1"/>
  <c r="T1788" i="1"/>
  <c r="T1789" i="1"/>
  <c r="T1791" i="1"/>
  <c r="T1790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6" i="1"/>
  <c r="T1815" i="1"/>
  <c r="T1818" i="1"/>
  <c r="T1817" i="1"/>
  <c r="T1819" i="1"/>
  <c r="T1820" i="1"/>
  <c r="T1821" i="1"/>
  <c r="T1822" i="1"/>
  <c r="T1823" i="1"/>
  <c r="T1824" i="1"/>
  <c r="T1825" i="1"/>
  <c r="T1826" i="1"/>
  <c r="T1827" i="1"/>
  <c r="T1828" i="1"/>
  <c r="T1830" i="1"/>
  <c r="T1829" i="1"/>
  <c r="T1831" i="1"/>
  <c r="T1832" i="1"/>
  <c r="T1833" i="1"/>
  <c r="T1835" i="1"/>
  <c r="T1834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4" i="1"/>
  <c r="T1853" i="1"/>
  <c r="T1855" i="1"/>
  <c r="T1856" i="1"/>
  <c r="T1857" i="1"/>
  <c r="T1858" i="1"/>
  <c r="T1860" i="1"/>
  <c r="T1859" i="1"/>
  <c r="T1861" i="1"/>
  <c r="T1865" i="1"/>
  <c r="T1862" i="1"/>
  <c r="T1863" i="1"/>
  <c r="T1864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82" i="1"/>
  <c r="T1879" i="1"/>
  <c r="T1880" i="1"/>
  <c r="T1881" i="1"/>
  <c r="T1885" i="1"/>
  <c r="T1884" i="1"/>
  <c r="T1888" i="1"/>
  <c r="T1887" i="1"/>
  <c r="T1883" i="1"/>
  <c r="T1886" i="1"/>
  <c r="T1891" i="1"/>
  <c r="T1892" i="1"/>
  <c r="T1893" i="1"/>
  <c r="T1889" i="1"/>
  <c r="T1890" i="1"/>
  <c r="T1894" i="1"/>
  <c r="T1895" i="1"/>
  <c r="T1896" i="1"/>
  <c r="T1897" i="1"/>
  <c r="T1901" i="1"/>
  <c r="T1898" i="1"/>
  <c r="T1899" i="1"/>
  <c r="T1900" i="1"/>
  <c r="T1903" i="1"/>
  <c r="T1902" i="1"/>
  <c r="T1904" i="1"/>
  <c r="T1906" i="1"/>
  <c r="T1905" i="1"/>
  <c r="T1907" i="1"/>
  <c r="T1910" i="1"/>
  <c r="T1914" i="1"/>
  <c r="T1915" i="1"/>
  <c r="T1913" i="1"/>
  <c r="T1909" i="1"/>
  <c r="T1912" i="1"/>
  <c r="T1918" i="1"/>
  <c r="T1911" i="1"/>
  <c r="T1919" i="1"/>
  <c r="T1920" i="1"/>
  <c r="T1917" i="1"/>
  <c r="T1908" i="1"/>
  <c r="T1916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3" i="1"/>
  <c r="T1952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70" i="1"/>
  <c r="T1969" i="1"/>
  <c r="T1971" i="1"/>
  <c r="T1972" i="1"/>
  <c r="T1973" i="1"/>
  <c r="T1975" i="1"/>
  <c r="T1974" i="1"/>
  <c r="T1976" i="1"/>
  <c r="T1978" i="1"/>
  <c r="T1979" i="1"/>
  <c r="T1977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8" i="1"/>
  <c r="T1997" i="1"/>
  <c r="T1999" i="1"/>
  <c r="T2000" i="1"/>
  <c r="T2001" i="1"/>
  <c r="T2002" i="1"/>
  <c r="T2003" i="1"/>
  <c r="T2004" i="1"/>
  <c r="T2005" i="1"/>
  <c r="T2006" i="1"/>
  <c r="T2008" i="1"/>
  <c r="T2007" i="1"/>
  <c r="T2009" i="1"/>
  <c r="T2010" i="1"/>
  <c r="T2011" i="1"/>
  <c r="T2012" i="1"/>
  <c r="T2013" i="1"/>
  <c r="T2014" i="1"/>
  <c r="T2015" i="1"/>
  <c r="T2016" i="1"/>
  <c r="T2018" i="1"/>
  <c r="T201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50" i="1"/>
  <c r="T2049" i="1"/>
  <c r="T2047" i="1"/>
  <c r="T2048" i="1"/>
  <c r="T2051" i="1"/>
  <c r="T2052" i="1"/>
  <c r="T2054" i="1"/>
  <c r="T2053" i="1"/>
  <c r="T2055" i="1"/>
  <c r="T2056" i="1"/>
  <c r="T2057" i="1"/>
  <c r="T2058" i="1"/>
  <c r="T2059" i="1"/>
  <c r="T2060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90" i="1"/>
  <c r="T2089" i="1"/>
  <c r="T2092" i="1"/>
  <c r="T2091" i="1"/>
  <c r="T2093" i="1"/>
  <c r="T2094" i="1"/>
  <c r="T2095" i="1"/>
  <c r="T2096" i="1"/>
  <c r="T2097" i="1"/>
  <c r="T2098" i="1"/>
  <c r="T2101" i="1"/>
  <c r="T2100" i="1"/>
  <c r="T2102" i="1"/>
  <c r="T2106" i="1"/>
  <c r="T2103" i="1"/>
  <c r="T2104" i="1"/>
  <c r="T2099" i="1"/>
  <c r="T2105" i="1"/>
  <c r="T2107" i="1"/>
  <c r="T2108" i="1"/>
  <c r="T2109" i="1"/>
  <c r="T2110" i="1"/>
  <c r="T2111" i="1"/>
  <c r="T2112" i="1"/>
  <c r="T2113" i="1"/>
  <c r="T2114" i="1"/>
  <c r="T2115" i="1"/>
  <c r="T2116" i="1"/>
  <c r="T2118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6" i="1"/>
  <c r="T2135" i="1"/>
  <c r="T2137" i="1"/>
  <c r="T2138" i="1"/>
  <c r="T2139" i="1"/>
  <c r="T2140" i="1"/>
  <c r="T2141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5" i="1"/>
  <c r="T2154" i="1"/>
  <c r="T2158" i="1"/>
  <c r="T2157" i="1"/>
  <c r="T2156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4" i="1"/>
  <c r="T2183" i="1"/>
  <c r="T2185" i="1"/>
  <c r="T2186" i="1"/>
  <c r="T2187" i="1"/>
  <c r="T2188" i="1"/>
  <c r="T2189" i="1"/>
  <c r="T2190" i="1"/>
  <c r="T2191" i="1"/>
  <c r="T2192" i="1"/>
  <c r="T2193" i="1"/>
  <c r="T2195" i="1"/>
  <c r="T2194" i="1"/>
  <c r="T2196" i="1"/>
  <c r="T2197" i="1"/>
  <c r="T2198" i="1"/>
  <c r="T2200" i="1"/>
  <c r="T2199" i="1"/>
  <c r="T2201" i="1"/>
  <c r="T2202" i="1"/>
  <c r="T2203" i="1"/>
  <c r="T2204" i="1"/>
  <c r="T2205" i="1"/>
  <c r="T2206" i="1"/>
  <c r="T2207" i="1"/>
  <c r="T2209" i="1"/>
  <c r="T2208" i="1"/>
  <c r="T2210" i="1"/>
  <c r="T2211" i="1"/>
  <c r="T2213" i="1"/>
  <c r="T2214" i="1"/>
  <c r="T2212" i="1"/>
  <c r="T2215" i="1"/>
  <c r="T2216" i="1"/>
  <c r="T2217" i="1"/>
  <c r="T2218" i="1"/>
  <c r="T2220" i="1"/>
  <c r="T2219" i="1"/>
  <c r="T2221" i="1"/>
  <c r="T2222" i="1"/>
  <c r="T2223" i="1"/>
  <c r="T2224" i="1"/>
  <c r="T2226" i="1"/>
  <c r="T2229" i="1"/>
  <c r="T2225" i="1"/>
  <c r="T2227" i="1"/>
  <c r="T2228" i="1"/>
  <c r="T2231" i="1"/>
  <c r="T2230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9" i="1"/>
  <c r="T2248" i="1"/>
  <c r="T2250" i="1"/>
  <c r="T2251" i="1"/>
  <c r="T2252" i="1"/>
  <c r="T2254" i="1"/>
  <c r="T2253" i="1"/>
  <c r="T2255" i="1"/>
  <c r="T2257" i="1"/>
  <c r="T2256" i="1"/>
  <c r="T2258" i="1"/>
  <c r="T2259" i="1"/>
  <c r="T2261" i="1"/>
  <c r="T2262" i="1"/>
  <c r="T2260" i="1"/>
  <c r="T2263" i="1"/>
  <c r="T2265" i="1"/>
  <c r="T2264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9" i="1"/>
  <c r="T2278" i="1"/>
  <c r="T2281" i="1"/>
  <c r="T2282" i="1"/>
  <c r="T2280" i="1"/>
  <c r="T2283" i="1"/>
  <c r="T2284" i="1"/>
  <c r="T2285" i="1"/>
  <c r="T2286" i="1"/>
  <c r="T2287" i="1"/>
  <c r="T2288" i="1"/>
  <c r="T2289" i="1"/>
  <c r="T2290" i="1"/>
  <c r="T2291" i="1"/>
  <c r="T2293" i="1"/>
  <c r="T2292" i="1"/>
  <c r="T2294" i="1"/>
  <c r="T2295" i="1"/>
  <c r="T2296" i="1"/>
  <c r="T2297" i="1"/>
  <c r="T2298" i="1"/>
  <c r="T2300" i="1"/>
  <c r="T2299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1" i="1"/>
  <c r="T2323" i="1"/>
  <c r="T2322" i="1"/>
  <c r="T2320" i="1"/>
  <c r="T2324" i="1"/>
  <c r="T2328" i="1"/>
  <c r="T2326" i="1"/>
  <c r="T2327" i="1"/>
  <c r="T2325" i="1"/>
  <c r="T2329" i="1"/>
  <c r="T2331" i="1"/>
  <c r="T2330" i="1"/>
  <c r="T2332" i="1"/>
  <c r="T2334" i="1"/>
  <c r="T2333" i="1"/>
  <c r="T2337" i="1"/>
  <c r="T2336" i="1"/>
  <c r="T2335" i="1"/>
  <c r="T2338" i="1"/>
  <c r="T2341" i="1"/>
  <c r="T2340" i="1"/>
  <c r="T2339" i="1"/>
  <c r="T2342" i="1"/>
  <c r="T2344" i="1"/>
  <c r="T2343" i="1"/>
  <c r="T2345" i="1"/>
  <c r="T2347" i="1"/>
  <c r="T2346" i="1"/>
  <c r="T2348" i="1"/>
  <c r="T2350" i="1"/>
  <c r="T2349" i="1"/>
  <c r="T2351" i="1"/>
  <c r="T2352" i="1"/>
  <c r="T2353" i="1"/>
  <c r="T2354" i="1"/>
  <c r="T2355" i="1"/>
  <c r="T2356" i="1"/>
  <c r="T2359" i="1"/>
  <c r="T2358" i="1"/>
  <c r="T2357" i="1"/>
  <c r="T2360" i="1"/>
  <c r="T2361" i="1"/>
  <c r="T2362" i="1"/>
  <c r="T2373" i="1"/>
  <c r="T2372" i="1"/>
  <c r="T2363" i="1"/>
  <c r="T2374" i="1"/>
  <c r="T2371" i="1"/>
  <c r="T2366" i="1"/>
  <c r="T2364" i="1"/>
  <c r="T2365" i="1"/>
  <c r="T2367" i="1"/>
  <c r="T2368" i="1"/>
  <c r="T2370" i="1"/>
  <c r="T2369" i="1"/>
  <c r="T2375" i="1"/>
  <c r="T2376" i="1"/>
  <c r="T2377" i="1"/>
  <c r="T2378" i="1"/>
  <c r="T2380" i="1"/>
  <c r="T2379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9" i="1"/>
  <c r="T2398" i="1"/>
  <c r="T2401" i="1"/>
  <c r="T2400" i="1"/>
  <c r="T2402" i="1"/>
  <c r="T2403" i="1"/>
  <c r="T2404" i="1"/>
  <c r="T2405" i="1"/>
  <c r="T2406" i="1"/>
  <c r="T2407" i="1"/>
  <c r="T2408" i="1"/>
  <c r="T2409" i="1"/>
  <c r="T2411" i="1"/>
  <c r="T2410" i="1"/>
  <c r="T2413" i="1"/>
  <c r="T2412" i="1"/>
  <c r="T2414" i="1"/>
  <c r="T2415" i="1"/>
  <c r="T2418" i="1"/>
  <c r="T2416" i="1"/>
  <c r="T2417" i="1"/>
  <c r="T2419" i="1"/>
  <c r="T2420" i="1"/>
  <c r="T2421" i="1"/>
  <c r="T2422" i="1"/>
  <c r="T2423" i="1"/>
  <c r="T2424" i="1"/>
  <c r="T2425" i="1"/>
  <c r="T2426" i="1"/>
  <c r="T2428" i="1"/>
  <c r="T2427" i="1"/>
  <c r="T2429" i="1"/>
  <c r="T2430" i="1"/>
  <c r="T2431" i="1"/>
  <c r="T2433" i="1"/>
  <c r="T2432" i="1"/>
  <c r="T2437" i="1"/>
  <c r="T2438" i="1"/>
  <c r="T2436" i="1"/>
  <c r="T2434" i="1"/>
  <c r="T2435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2" i="1"/>
  <c r="T2451" i="1"/>
  <c r="T2453" i="1"/>
  <c r="T2454" i="1"/>
  <c r="T2456" i="1"/>
  <c r="T2455" i="1"/>
  <c r="T2457" i="1"/>
  <c r="T2458" i="1"/>
  <c r="T2459" i="1"/>
  <c r="T2460" i="1"/>
  <c r="T2461" i="1"/>
  <c r="T2462" i="1"/>
  <c r="T2463" i="1"/>
  <c r="T2464" i="1"/>
  <c r="T2466" i="1"/>
  <c r="T2467" i="1"/>
  <c r="T2468" i="1"/>
  <c r="T2465" i="1"/>
  <c r="T2469" i="1"/>
  <c r="T2470" i="1"/>
  <c r="T2471" i="1"/>
  <c r="T2472" i="1"/>
  <c r="T2473" i="1"/>
  <c r="T2474" i="1"/>
  <c r="T2475" i="1"/>
  <c r="T2476" i="1"/>
  <c r="T2477" i="1"/>
  <c r="T2479" i="1"/>
  <c r="T2480" i="1"/>
  <c r="T2478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5" i="1"/>
  <c r="T2494" i="1"/>
  <c r="T2493" i="1"/>
  <c r="T2496" i="1"/>
  <c r="T2497" i="1"/>
  <c r="T2498" i="1"/>
  <c r="T2499" i="1"/>
  <c r="T2500" i="1"/>
  <c r="T2502" i="1"/>
  <c r="T2503" i="1"/>
  <c r="T2501" i="1"/>
  <c r="T2504" i="1"/>
  <c r="T2505" i="1"/>
  <c r="T2506" i="1"/>
  <c r="T2507" i="1"/>
  <c r="T2508" i="1"/>
  <c r="T2509" i="1"/>
  <c r="T2510" i="1"/>
  <c r="T2512" i="1"/>
  <c r="T2513" i="1"/>
  <c r="T2511" i="1"/>
  <c r="T2514" i="1"/>
  <c r="T2515" i="1"/>
  <c r="T2516" i="1"/>
  <c r="T2517" i="1"/>
  <c r="T2518" i="1"/>
  <c r="T2519" i="1"/>
  <c r="T2520" i="1"/>
  <c r="T2521" i="1"/>
  <c r="T2522" i="1"/>
  <c r="T2523" i="1"/>
  <c r="T2524" i="1"/>
  <c r="T2526" i="1"/>
  <c r="T2525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50" i="1"/>
  <c r="T2547" i="1"/>
  <c r="T2549" i="1"/>
  <c r="T2548" i="1"/>
  <c r="T2546" i="1"/>
  <c r="T2545" i="1"/>
  <c r="T2552" i="1"/>
  <c r="T2551" i="1"/>
  <c r="T2553" i="1"/>
  <c r="T2554" i="1"/>
  <c r="T2557" i="1"/>
  <c r="T2555" i="1"/>
  <c r="T2556" i="1"/>
  <c r="T2561" i="1"/>
  <c r="T2559" i="1"/>
  <c r="T2558" i="1"/>
  <c r="T2560" i="1"/>
  <c r="T2562" i="1"/>
  <c r="T2563" i="1"/>
  <c r="T2566" i="1"/>
  <c r="T2565" i="1"/>
  <c r="T2564" i="1"/>
  <c r="T2567" i="1"/>
  <c r="T2569" i="1"/>
  <c r="T2568" i="1"/>
  <c r="T2570" i="1"/>
  <c r="T2572" i="1"/>
  <c r="T2571" i="1"/>
  <c r="T2573" i="1"/>
  <c r="T2574" i="1"/>
  <c r="T2576" i="1"/>
  <c r="T2575" i="1"/>
  <c r="T2577" i="1"/>
  <c r="T2578" i="1"/>
  <c r="T2580" i="1"/>
  <c r="T2582" i="1"/>
  <c r="T2579" i="1"/>
  <c r="T2581" i="1"/>
  <c r="T2583" i="1"/>
  <c r="T2584" i="1"/>
  <c r="T2585" i="1"/>
  <c r="T2588" i="1"/>
  <c r="T2587" i="1"/>
  <c r="T2589" i="1"/>
  <c r="T2586" i="1"/>
  <c r="T2591" i="1"/>
  <c r="T2590" i="1"/>
  <c r="T2592" i="1"/>
  <c r="T2595" i="1"/>
  <c r="T2593" i="1"/>
  <c r="T2594" i="1"/>
  <c r="T2596" i="1"/>
  <c r="T2597" i="1"/>
  <c r="T2598" i="1"/>
  <c r="T2601" i="1"/>
  <c r="T2600" i="1"/>
  <c r="T2599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8" i="1"/>
  <c r="T2619" i="1"/>
  <c r="T2616" i="1"/>
  <c r="T2620" i="1"/>
  <c r="T2617" i="1"/>
  <c r="T2622" i="1"/>
  <c r="T2621" i="1"/>
  <c r="T2623" i="1"/>
  <c r="T2624" i="1"/>
  <c r="T2625" i="1"/>
  <c r="T2626" i="1"/>
  <c r="T2628" i="1"/>
  <c r="T2627" i="1"/>
  <c r="T2629" i="1"/>
  <c r="T2630" i="1"/>
  <c r="T2631" i="1"/>
  <c r="T2633" i="1"/>
  <c r="T2632" i="1"/>
  <c r="T2634" i="1"/>
  <c r="T2636" i="1"/>
  <c r="T2638" i="1"/>
  <c r="T2635" i="1"/>
  <c r="T2637" i="1"/>
  <c r="T2639" i="1"/>
  <c r="T2640" i="1"/>
  <c r="T2643" i="1"/>
  <c r="T2641" i="1"/>
  <c r="T2642" i="1"/>
  <c r="T2644" i="1"/>
  <c r="T2645" i="1"/>
  <c r="T2646" i="1"/>
  <c r="T2647" i="1"/>
  <c r="T2648" i="1"/>
  <c r="T2649" i="1"/>
  <c r="T2652" i="1"/>
  <c r="T2650" i="1"/>
  <c r="T2651" i="1"/>
  <c r="T2653" i="1"/>
  <c r="T2654" i="1"/>
  <c r="T2656" i="1"/>
  <c r="T2655" i="1"/>
  <c r="T2657" i="1"/>
  <c r="T2658" i="1"/>
  <c r="T2661" i="1"/>
  <c r="T2659" i="1"/>
  <c r="T2660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80" i="1"/>
  <c r="T2682" i="1"/>
  <c r="T2687" i="1"/>
  <c r="T2683" i="1"/>
  <c r="T2676" i="1"/>
  <c r="T2679" i="1"/>
  <c r="T2681" i="1"/>
  <c r="T2685" i="1"/>
  <c r="T2686" i="1"/>
  <c r="T2684" i="1"/>
  <c r="T2677" i="1"/>
  <c r="T2678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4" i="1"/>
  <c r="T2703" i="1"/>
  <c r="T2705" i="1"/>
  <c r="T2706" i="1"/>
  <c r="T2711" i="1"/>
  <c r="T2709" i="1"/>
  <c r="T2712" i="1"/>
  <c r="T2710" i="1"/>
  <c r="T2708" i="1"/>
  <c r="T2707" i="1"/>
  <c r="T2713" i="1"/>
  <c r="T2715" i="1"/>
  <c r="T2714" i="1"/>
  <c r="T2716" i="1"/>
  <c r="T2717" i="1"/>
  <c r="T2719" i="1"/>
  <c r="T2718" i="1"/>
  <c r="T2720" i="1"/>
  <c r="T2721" i="1"/>
  <c r="T2722" i="1"/>
  <c r="T2723" i="1"/>
  <c r="T2724" i="1"/>
  <c r="T2726" i="1"/>
  <c r="T2727" i="1"/>
  <c r="T2725" i="1"/>
  <c r="T2728" i="1"/>
  <c r="T2733" i="1"/>
  <c r="T2731" i="1"/>
  <c r="T2734" i="1"/>
  <c r="T2730" i="1"/>
  <c r="T2729" i="1"/>
  <c r="T2732" i="1"/>
  <c r="T2735" i="1"/>
  <c r="T2737" i="1"/>
  <c r="T2736" i="1"/>
  <c r="T2739" i="1"/>
  <c r="T2738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3" i="1"/>
  <c r="T2752" i="1"/>
  <c r="T2754" i="1"/>
  <c r="T2755" i="1"/>
  <c r="T2756" i="1"/>
  <c r="T2759" i="1"/>
  <c r="T2757" i="1"/>
  <c r="T2758" i="1"/>
  <c r="T2760" i="1"/>
  <c r="T2762" i="1"/>
  <c r="T2761" i="1"/>
  <c r="T2763" i="1"/>
  <c r="T2768" i="1"/>
  <c r="T2764" i="1"/>
  <c r="T2766" i="1"/>
  <c r="T2767" i="1"/>
  <c r="T2765" i="1"/>
  <c r="T2769" i="1"/>
  <c r="T2770" i="1"/>
  <c r="T2771" i="1"/>
  <c r="T2772" i="1"/>
  <c r="T2773" i="1"/>
  <c r="T2774" i="1"/>
  <c r="T2775" i="1"/>
  <c r="T2778" i="1"/>
  <c r="T2777" i="1"/>
  <c r="T2776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3" i="1"/>
  <c r="T2804" i="1"/>
  <c r="T2802" i="1"/>
  <c r="T2805" i="1"/>
  <c r="T2806" i="1"/>
  <c r="T2807" i="1"/>
  <c r="T2808" i="1"/>
  <c r="T2809" i="1"/>
  <c r="T2810" i="1"/>
  <c r="T2813" i="1"/>
  <c r="T2814" i="1"/>
  <c r="T2811" i="1"/>
  <c r="T2812" i="1"/>
  <c r="T2815" i="1"/>
  <c r="T2816" i="1"/>
  <c r="T2817" i="1"/>
  <c r="T2818" i="1"/>
  <c r="T2821" i="1"/>
  <c r="T2819" i="1"/>
  <c r="T2820" i="1"/>
  <c r="T2822" i="1"/>
  <c r="T2824" i="1"/>
  <c r="T2823" i="1"/>
  <c r="T2825" i="1"/>
  <c r="T2826" i="1"/>
  <c r="T2827" i="1"/>
  <c r="T2828" i="1"/>
  <c r="T2829" i="1"/>
  <c r="T2830" i="1"/>
  <c r="T2833" i="1"/>
  <c r="T2831" i="1"/>
  <c r="T2832" i="1"/>
  <c r="T2834" i="1"/>
  <c r="T2835" i="1"/>
  <c r="T2839" i="1"/>
  <c r="T2837" i="1"/>
  <c r="T2840" i="1"/>
  <c r="T2838" i="1"/>
  <c r="T2836" i="1"/>
  <c r="T2844" i="1"/>
  <c r="T2845" i="1"/>
  <c r="T2849" i="1"/>
  <c r="T2847" i="1"/>
  <c r="T2848" i="1"/>
  <c r="T2850" i="1"/>
  <c r="T2843" i="1"/>
  <c r="T2842" i="1"/>
  <c r="T2846" i="1"/>
  <c r="T2841" i="1"/>
  <c r="T2851" i="1"/>
  <c r="T2852" i="1"/>
  <c r="T2853" i="1"/>
  <c r="T2854" i="1"/>
  <c r="T2855" i="1"/>
  <c r="T2857" i="1"/>
  <c r="T2858" i="1"/>
  <c r="T2856" i="1"/>
  <c r="T2859" i="1"/>
  <c r="T2861" i="1"/>
  <c r="T2860" i="1"/>
  <c r="T2862" i="1"/>
  <c r="T2863" i="1"/>
  <c r="T2865" i="1"/>
  <c r="T2864" i="1"/>
  <c r="T2868" i="1"/>
  <c r="T2867" i="1"/>
  <c r="T2866" i="1"/>
  <c r="T2869" i="1"/>
  <c r="T2870" i="1"/>
  <c r="T2871" i="1"/>
  <c r="T2873" i="1"/>
  <c r="T2872" i="1"/>
  <c r="T2874" i="1"/>
  <c r="T2877" i="1"/>
  <c r="T2876" i="1"/>
  <c r="T2875" i="1"/>
  <c r="T2878" i="1"/>
  <c r="T2879" i="1"/>
  <c r="T2883" i="1"/>
  <c r="T2881" i="1"/>
  <c r="T2880" i="1"/>
  <c r="T2882" i="1"/>
  <c r="T2885" i="1"/>
  <c r="T2884" i="1"/>
  <c r="T2886" i="1"/>
  <c r="T2887" i="1"/>
  <c r="T2888" i="1"/>
  <c r="T2893" i="1"/>
  <c r="T2889" i="1"/>
  <c r="T2894" i="1"/>
  <c r="T2895" i="1"/>
  <c r="T2890" i="1"/>
  <c r="T2891" i="1"/>
  <c r="T2892" i="1"/>
  <c r="T2896" i="1"/>
  <c r="T2897" i="1"/>
  <c r="T2898" i="1"/>
  <c r="T2899" i="1"/>
  <c r="T2900" i="1"/>
  <c r="T2901" i="1"/>
  <c r="T2902" i="1"/>
  <c r="T2916" i="1"/>
  <c r="T2904" i="1"/>
  <c r="T2911" i="1"/>
  <c r="T2915" i="1"/>
  <c r="T2912" i="1"/>
  <c r="T2910" i="1"/>
  <c r="T2913" i="1"/>
  <c r="T2909" i="1"/>
  <c r="T2903" i="1"/>
  <c r="T2905" i="1"/>
  <c r="T2914" i="1"/>
  <c r="T2907" i="1"/>
  <c r="T2908" i="1"/>
  <c r="T2906" i="1"/>
  <c r="T2917" i="1"/>
  <c r="T2918" i="1"/>
  <c r="T2920" i="1"/>
  <c r="T2919" i="1"/>
  <c r="T2921" i="1"/>
  <c r="T2922" i="1"/>
  <c r="T2923" i="1"/>
  <c r="T2924" i="1"/>
  <c r="T2926" i="1"/>
  <c r="T2925" i="1"/>
  <c r="T2927" i="1"/>
  <c r="T2928" i="1"/>
  <c r="T2929" i="1"/>
  <c r="T2930" i="1"/>
  <c r="T2932" i="1"/>
  <c r="T2931" i="1"/>
  <c r="T2934" i="1"/>
  <c r="T2933" i="1"/>
  <c r="T2935" i="1"/>
  <c r="T2938" i="1"/>
  <c r="T2937" i="1"/>
  <c r="T2940" i="1"/>
  <c r="T2939" i="1"/>
  <c r="T2936" i="1"/>
  <c r="T2941" i="1"/>
  <c r="T2942" i="1"/>
  <c r="T2943" i="1"/>
  <c r="T2944" i="1"/>
  <c r="T2946" i="1"/>
  <c r="T2945" i="1"/>
  <c r="T2947" i="1"/>
  <c r="T2949" i="1"/>
  <c r="T2948" i="1"/>
  <c r="T2950" i="1"/>
  <c r="T2953" i="1"/>
  <c r="T2951" i="1"/>
  <c r="T2952" i="1"/>
  <c r="T2955" i="1"/>
  <c r="T2954" i="1"/>
  <c r="T2956" i="1"/>
  <c r="T2957" i="1"/>
  <c r="T2962" i="1"/>
  <c r="T2960" i="1"/>
  <c r="T2959" i="1"/>
  <c r="T2961" i="1"/>
  <c r="T2958" i="1"/>
  <c r="T2963" i="1"/>
  <c r="T2964" i="1"/>
  <c r="T2965" i="1"/>
  <c r="T2966" i="1"/>
  <c r="T2967" i="1"/>
  <c r="T2968" i="1"/>
  <c r="T2969" i="1"/>
  <c r="T2970" i="1"/>
  <c r="T2977" i="1"/>
  <c r="T2972" i="1"/>
  <c r="T2975" i="1"/>
  <c r="T2976" i="1"/>
  <c r="T2973" i="1"/>
  <c r="T2974" i="1"/>
  <c r="T2971" i="1"/>
  <c r="T2978" i="1"/>
  <c r="T2979" i="1"/>
  <c r="T2981" i="1"/>
  <c r="T2980" i="1"/>
  <c r="T2984" i="1"/>
  <c r="T2983" i="1"/>
  <c r="T2982" i="1"/>
  <c r="T2985" i="1"/>
  <c r="T2986" i="1"/>
  <c r="T2987" i="1"/>
  <c r="T2988" i="1"/>
  <c r="T2989" i="1"/>
  <c r="T2990" i="1"/>
  <c r="T2991" i="1"/>
  <c r="T2992" i="1"/>
  <c r="T2993" i="1"/>
  <c r="T2996" i="1"/>
  <c r="T2997" i="1"/>
  <c r="T2998" i="1"/>
  <c r="T2995" i="1"/>
  <c r="T2994" i="1"/>
  <c r="T2999" i="1"/>
  <c r="T3000" i="1"/>
  <c r="T3001" i="1"/>
  <c r="T3002" i="1"/>
  <c r="T3003" i="1"/>
  <c r="T3004" i="1"/>
  <c r="T3005" i="1"/>
  <c r="T3006" i="1"/>
  <c r="T3007" i="1"/>
  <c r="T3008" i="1"/>
  <c r="T3010" i="1"/>
  <c r="T3009" i="1"/>
  <c r="T3011" i="1"/>
  <c r="T3012" i="1"/>
  <c r="T3013" i="1"/>
  <c r="T3015" i="1"/>
  <c r="T3014" i="1"/>
  <c r="T3016" i="1"/>
  <c r="T3017" i="1"/>
  <c r="T3019" i="1"/>
  <c r="T3018" i="1"/>
  <c r="T3020" i="1"/>
  <c r="T3021" i="1"/>
  <c r="T3023" i="1"/>
  <c r="T3025" i="1"/>
  <c r="T3022" i="1"/>
  <c r="T3026" i="1"/>
  <c r="T3024" i="1"/>
  <c r="T3030" i="1"/>
  <c r="T3031" i="1"/>
  <c r="T3027" i="1"/>
  <c r="T3029" i="1"/>
  <c r="T3028" i="1"/>
  <c r="T3032" i="1"/>
  <c r="T3033" i="1"/>
  <c r="T3036" i="1"/>
  <c r="T3035" i="1"/>
  <c r="T3034" i="1"/>
  <c r="T3037" i="1"/>
  <c r="T3038" i="1"/>
  <c r="T3039" i="1"/>
  <c r="T3043" i="1"/>
  <c r="T3040" i="1"/>
  <c r="T3042" i="1"/>
  <c r="T3041" i="1"/>
  <c r="T3044" i="1"/>
  <c r="T3045" i="1"/>
  <c r="T3046" i="1"/>
  <c r="T3049" i="1"/>
  <c r="T3047" i="1"/>
  <c r="T3050" i="1"/>
  <c r="T3048" i="1"/>
  <c r="T3051" i="1"/>
  <c r="T3053" i="1"/>
  <c r="T3052" i="1"/>
  <c r="T3054" i="1"/>
  <c r="T3055" i="1"/>
  <c r="T3056" i="1"/>
  <c r="T3059" i="1"/>
  <c r="T3058" i="1"/>
  <c r="T3057" i="1"/>
  <c r="T3060" i="1"/>
  <c r="T3061" i="1"/>
  <c r="T3062" i="1"/>
  <c r="T3063" i="1"/>
  <c r="T3064" i="1"/>
  <c r="T3067" i="1"/>
  <c r="T3065" i="1"/>
  <c r="T3066" i="1"/>
  <c r="T3069" i="1"/>
  <c r="T3074" i="1"/>
  <c r="T3070" i="1"/>
  <c r="T3075" i="1"/>
  <c r="T3073" i="1"/>
  <c r="T3071" i="1"/>
  <c r="T3072" i="1"/>
  <c r="T3068" i="1"/>
  <c r="T3076" i="1"/>
  <c r="T3077" i="1"/>
  <c r="T3079" i="1"/>
  <c r="T3078" i="1"/>
  <c r="T3083" i="1"/>
  <c r="T3081" i="1"/>
  <c r="T3080" i="1"/>
  <c r="T3082" i="1"/>
  <c r="T3085" i="1"/>
  <c r="T3084" i="1"/>
  <c r="T3087" i="1"/>
  <c r="T3086" i="1"/>
  <c r="T3089" i="1"/>
  <c r="T3090" i="1"/>
  <c r="T3088" i="1"/>
  <c r="T3093" i="1"/>
  <c r="T3091" i="1"/>
  <c r="T3094" i="1"/>
  <c r="T3092" i="1"/>
  <c r="T3095" i="1"/>
  <c r="T3096" i="1"/>
  <c r="T3099" i="1"/>
  <c r="T3098" i="1"/>
  <c r="T3101" i="1"/>
  <c r="T3097" i="1"/>
  <c r="T3103" i="1"/>
  <c r="T3100" i="1"/>
  <c r="T3102" i="1"/>
  <c r="T3104" i="1"/>
  <c r="T3105" i="1"/>
  <c r="T3106" i="1"/>
  <c r="T3107" i="1"/>
  <c r="T3113" i="1"/>
  <c r="T3109" i="1"/>
  <c r="T3108" i="1"/>
  <c r="T3110" i="1"/>
  <c r="T3111" i="1"/>
  <c r="T3112" i="1"/>
  <c r="T3116" i="1"/>
  <c r="T3114" i="1"/>
  <c r="T3115" i="1"/>
  <c r="T3117" i="1"/>
  <c r="T3119" i="1"/>
  <c r="T3118" i="1"/>
  <c r="T3120" i="1"/>
  <c r="T3122" i="1"/>
  <c r="T3121" i="1"/>
  <c r="T3125" i="1"/>
  <c r="T3126" i="1"/>
  <c r="T3124" i="1"/>
  <c r="T3123" i="1"/>
  <c r="T3127" i="1"/>
  <c r="T3132" i="1"/>
  <c r="T3128" i="1"/>
  <c r="T3135" i="1"/>
  <c r="T3143" i="1"/>
  <c r="T3136" i="1"/>
  <c r="T3139" i="1"/>
  <c r="T3131" i="1"/>
  <c r="T3148" i="1"/>
  <c r="T3145" i="1"/>
  <c r="T3146" i="1"/>
  <c r="T3149" i="1"/>
  <c r="T3142" i="1"/>
  <c r="T3151" i="1"/>
  <c r="T3129" i="1"/>
  <c r="T3137" i="1"/>
  <c r="T3150" i="1"/>
  <c r="T3140" i="1"/>
  <c r="T3147" i="1"/>
  <c r="T3138" i="1"/>
  <c r="T3133" i="1"/>
  <c r="T3130" i="1"/>
  <c r="T3134" i="1"/>
  <c r="T3141" i="1"/>
  <c r="T3144" i="1"/>
  <c r="T3152" i="1"/>
  <c r="T3154" i="1"/>
  <c r="T3156" i="1"/>
  <c r="T3155" i="1"/>
  <c r="T3153" i="1"/>
  <c r="T3158" i="1"/>
  <c r="T3157" i="1"/>
  <c r="T3159" i="1"/>
  <c r="T3160" i="1"/>
  <c r="T3161" i="1"/>
  <c r="T3164" i="1"/>
  <c r="T3167" i="1"/>
  <c r="T3165" i="1"/>
  <c r="T3163" i="1"/>
  <c r="T3166" i="1"/>
  <c r="T3168" i="1"/>
  <c r="T3162" i="1"/>
  <c r="T3169" i="1"/>
  <c r="T3170" i="1"/>
  <c r="T3172" i="1"/>
  <c r="T3176" i="1"/>
  <c r="T3173" i="1"/>
  <c r="T3177" i="1"/>
  <c r="T3171" i="1"/>
  <c r="T3175" i="1"/>
  <c r="T3174" i="1"/>
  <c r="T3178" i="1"/>
  <c r="T3179" i="1"/>
  <c r="T3181" i="1"/>
  <c r="T3180" i="1"/>
  <c r="T3182" i="1"/>
  <c r="T3183" i="1"/>
  <c r="T3184" i="1"/>
  <c r="T3187" i="1"/>
  <c r="T3185" i="1"/>
  <c r="T3188" i="1"/>
  <c r="T3186" i="1"/>
  <c r="T3189" i="1"/>
  <c r="T3190" i="1"/>
  <c r="T3191" i="1"/>
  <c r="T3192" i="1"/>
  <c r="T3202" i="1"/>
  <c r="T3197" i="1"/>
  <c r="T3199" i="1"/>
  <c r="T3196" i="1"/>
  <c r="T3203" i="1"/>
  <c r="T3193" i="1"/>
  <c r="T3198" i="1"/>
  <c r="T3195" i="1"/>
  <c r="T3200" i="1"/>
  <c r="T3194" i="1"/>
  <c r="T3204" i="1"/>
  <c r="T3201" i="1"/>
  <c r="T3205" i="1"/>
  <c r="T3206" i="1"/>
  <c r="T3207" i="1"/>
  <c r="T3208" i="1"/>
  <c r="T3209" i="1"/>
  <c r="T3210" i="1"/>
  <c r="T3214" i="1"/>
  <c r="T3218" i="1"/>
  <c r="T3212" i="1"/>
  <c r="T3217" i="1"/>
  <c r="T3215" i="1"/>
  <c r="T3213" i="1"/>
  <c r="T3211" i="1"/>
  <c r="T3219" i="1"/>
  <c r="T3216" i="1"/>
  <c r="T3220" i="1"/>
  <c r="T3221" i="1"/>
  <c r="T3222" i="1"/>
  <c r="T3223" i="1"/>
  <c r="T3224" i="1"/>
  <c r="T3228" i="1"/>
  <c r="T3225" i="1"/>
  <c r="T3229" i="1"/>
  <c r="T3230" i="1"/>
  <c r="T3231" i="1"/>
  <c r="T3227" i="1"/>
  <c r="T3226" i="1"/>
  <c r="T3232" i="1"/>
  <c r="T3233" i="1"/>
  <c r="T3234" i="1"/>
  <c r="T3237" i="1"/>
  <c r="T3238" i="1"/>
  <c r="T3236" i="1"/>
  <c r="T3235" i="1"/>
  <c r="T3239" i="1"/>
  <c r="T3245" i="1"/>
  <c r="T3243" i="1"/>
  <c r="T3244" i="1"/>
  <c r="T3241" i="1"/>
  <c r="T3240" i="1"/>
  <c r="T3242" i="1"/>
  <c r="T3247" i="1"/>
  <c r="T3246" i="1"/>
  <c r="T3248" i="1"/>
  <c r="T3251" i="1"/>
  <c r="T3249" i="1"/>
  <c r="T3250" i="1"/>
  <c r="T3252" i="1"/>
  <c r="T3258" i="1"/>
  <c r="T3256" i="1"/>
  <c r="T3253" i="1"/>
  <c r="T3254" i="1"/>
  <c r="T3259" i="1"/>
  <c r="T3255" i="1"/>
  <c r="T3257" i="1"/>
  <c r="T3261" i="1"/>
  <c r="T3260" i="1"/>
  <c r="T3262" i="1"/>
  <c r="T3263" i="1"/>
  <c r="T3264" i="1"/>
  <c r="T3265" i="1"/>
  <c r="T3266" i="1"/>
  <c r="T3272" i="1"/>
  <c r="T3270" i="1"/>
  <c r="T3267" i="1"/>
  <c r="T3273" i="1"/>
  <c r="T3269" i="1"/>
  <c r="T3274" i="1"/>
  <c r="T3275" i="1"/>
  <c r="T3268" i="1"/>
  <c r="T3271" i="1"/>
  <c r="T3277" i="1"/>
  <c r="T3299" i="1"/>
  <c r="T3288" i="1"/>
  <c r="T3285" i="1"/>
  <c r="T3295" i="1"/>
  <c r="T3283" i="1"/>
  <c r="T3297" i="1"/>
  <c r="T3286" i="1"/>
  <c r="T3276" i="1"/>
  <c r="T3302" i="1"/>
  <c r="T3291" i="1"/>
  <c r="T3287" i="1"/>
  <c r="T3278" i="1"/>
  <c r="T3296" i="1"/>
  <c r="T3280" i="1"/>
  <c r="T3305" i="1"/>
  <c r="T3298" i="1"/>
  <c r="T3306" i="1"/>
  <c r="T3307" i="1"/>
  <c r="T3289" i="1"/>
  <c r="T3304" i="1"/>
  <c r="T3303" i="1"/>
  <c r="T3301" i="1"/>
  <c r="T3284" i="1"/>
  <c r="T3281" i="1"/>
  <c r="T3292" i="1"/>
  <c r="T3293" i="1"/>
  <c r="T3294" i="1"/>
  <c r="T3282" i="1"/>
  <c r="T3300" i="1"/>
  <c r="T3279" i="1"/>
  <c r="T3290" i="1"/>
  <c r="T3308" i="1"/>
  <c r="T3309" i="1"/>
  <c r="T3310" i="1"/>
  <c r="T3311" i="1"/>
  <c r="T3313" i="1"/>
  <c r="T3316" i="1"/>
  <c r="T3317" i="1"/>
  <c r="T3319" i="1"/>
  <c r="T3324" i="1"/>
  <c r="T3314" i="1"/>
  <c r="T3312" i="1"/>
  <c r="T3322" i="1"/>
  <c r="T3320" i="1"/>
  <c r="T3325" i="1"/>
  <c r="T3318" i="1"/>
  <c r="T3326" i="1"/>
  <c r="T3315" i="1"/>
  <c r="T3323" i="1"/>
  <c r="T3321" i="1"/>
  <c r="T3327" i="1"/>
  <c r="T3328" i="1"/>
  <c r="T3330" i="1"/>
  <c r="T3329" i="1"/>
  <c r="T3333" i="1"/>
  <c r="T3332" i="1"/>
  <c r="T3331" i="1"/>
  <c r="T3336" i="1"/>
  <c r="T3341" i="1"/>
  <c r="T3340" i="1"/>
  <c r="T3338" i="1"/>
  <c r="T3346" i="1"/>
  <c r="T3344" i="1"/>
  <c r="T3334" i="1"/>
  <c r="T3335" i="1"/>
  <c r="T3343" i="1"/>
  <c r="T3342" i="1"/>
  <c r="T3337" i="1"/>
  <c r="T3345" i="1"/>
  <c r="T3339" i="1"/>
  <c r="T3348" i="1"/>
  <c r="T3347" i="1"/>
  <c r="T3349" i="1"/>
  <c r="T3350" i="1"/>
  <c r="T3354" i="1"/>
  <c r="T3353" i="1"/>
  <c r="T3351" i="1"/>
  <c r="T3352" i="1"/>
  <c r="T3364" i="1"/>
  <c r="T3360" i="1"/>
  <c r="T3362" i="1"/>
  <c r="T3363" i="1"/>
  <c r="T3361" i="1"/>
  <c r="T3355" i="1"/>
  <c r="T3359" i="1"/>
  <c r="T3356" i="1"/>
  <c r="T3358" i="1"/>
  <c r="T3365" i="1"/>
  <c r="T3357" i="1"/>
  <c r="T3366" i="1"/>
  <c r="T3367" i="1"/>
  <c r="T3369" i="1"/>
  <c r="T3368" i="1"/>
  <c r="T3372" i="1"/>
  <c r="T3370" i="1"/>
  <c r="T3371" i="1"/>
  <c r="T3374" i="1"/>
  <c r="T3373" i="1"/>
  <c r="T3383" i="1"/>
  <c r="T3379" i="1"/>
  <c r="T3381" i="1"/>
  <c r="T3375" i="1"/>
  <c r="T3376" i="1"/>
  <c r="T3387" i="1"/>
  <c r="T3384" i="1"/>
  <c r="T3382" i="1"/>
  <c r="T3378" i="1"/>
  <c r="T3380" i="1"/>
  <c r="T3386" i="1"/>
  <c r="T3377" i="1"/>
  <c r="T3385" i="1"/>
  <c r="T3390" i="1"/>
  <c r="T3389" i="1"/>
  <c r="T3391" i="1"/>
  <c r="T3388" i="1"/>
  <c r="T3392" i="1"/>
  <c r="T3393" i="1"/>
  <c r="T3394" i="1"/>
  <c r="T3395" i="1"/>
  <c r="T3403" i="1"/>
  <c r="T3404" i="1"/>
  <c r="T3401" i="1"/>
  <c r="T3407" i="1"/>
  <c r="T3398" i="1"/>
  <c r="T3402" i="1"/>
  <c r="T3397" i="1"/>
  <c r="T3399" i="1"/>
  <c r="T3396" i="1"/>
  <c r="T3400" i="1"/>
  <c r="T3405" i="1"/>
  <c r="T3406" i="1"/>
  <c r="T3410" i="1"/>
  <c r="T3423" i="1"/>
  <c r="T3432" i="1"/>
  <c r="T3433" i="1"/>
  <c r="T3418" i="1"/>
  <c r="T3409" i="1"/>
  <c r="T3419" i="1"/>
  <c r="T3434" i="1"/>
  <c r="T3420" i="1"/>
  <c r="T3436" i="1"/>
  <c r="T3415" i="1"/>
  <c r="T3428" i="1"/>
  <c r="T3416" i="1"/>
  <c r="T3422" i="1"/>
  <c r="T3431" i="1"/>
  <c r="T3411" i="1"/>
  <c r="T3421" i="1"/>
  <c r="T3435" i="1"/>
  <c r="T3414" i="1"/>
  <c r="T3408" i="1"/>
  <c r="T3417" i="1"/>
  <c r="T3429" i="1"/>
  <c r="T3424" i="1"/>
  <c r="T3437" i="1"/>
  <c r="T3425" i="1"/>
  <c r="T3426" i="1"/>
  <c r="T3427" i="1"/>
  <c r="T3413" i="1"/>
  <c r="T3412" i="1"/>
  <c r="T3430" i="1"/>
  <c r="T3438" i="1"/>
  <c r="T3439" i="1"/>
  <c r="T3440" i="1"/>
  <c r="T3441" i="1"/>
  <c r="T3442" i="1"/>
  <c r="T3443" i="1"/>
  <c r="T3452" i="1"/>
  <c r="T3446" i="1"/>
  <c r="T3451" i="1"/>
  <c r="T3445" i="1"/>
  <c r="T3447" i="1"/>
  <c r="T3448" i="1"/>
  <c r="T3444" i="1"/>
  <c r="T3449" i="1"/>
  <c r="T3450" i="1"/>
  <c r="T3459" i="1"/>
  <c r="T3456" i="1"/>
  <c r="T3463" i="1"/>
  <c r="T3458" i="1"/>
  <c r="T3453" i="1"/>
  <c r="T3454" i="1"/>
  <c r="T3455" i="1"/>
  <c r="T3457" i="1"/>
  <c r="T3460" i="1"/>
  <c r="T3461" i="1"/>
  <c r="T3462" i="1"/>
  <c r="T3464" i="1"/>
  <c r="T3465" i="1"/>
  <c r="T3466" i="1"/>
  <c r="T3468" i="1"/>
  <c r="T3467" i="1"/>
  <c r="T3470" i="1"/>
  <c r="T3469" i="1"/>
  <c r="T3471" i="1"/>
  <c r="T3472" i="1"/>
  <c r="T3484" i="1"/>
  <c r="T3478" i="1"/>
  <c r="T3474" i="1"/>
  <c r="T3479" i="1"/>
  <c r="T3485" i="1"/>
  <c r="T3486" i="1"/>
  <c r="T3481" i="1"/>
  <c r="T3480" i="1"/>
  <c r="T3482" i="1"/>
  <c r="T3483" i="1"/>
  <c r="T3473" i="1"/>
  <c r="T3476" i="1"/>
  <c r="T3475" i="1"/>
  <c r="T3477" i="1"/>
  <c r="T3487" i="1"/>
  <c r="T3488" i="1"/>
  <c r="T3490" i="1"/>
  <c r="T3489" i="1"/>
  <c r="T3491" i="1"/>
  <c r="T3492" i="1"/>
  <c r="T3493" i="1"/>
  <c r="T3495" i="1"/>
  <c r="T3500" i="1"/>
  <c r="T3503" i="1"/>
  <c r="T3494" i="1"/>
  <c r="T3496" i="1"/>
  <c r="T3499" i="1"/>
  <c r="T3498" i="1"/>
  <c r="T3497" i="1"/>
  <c r="T3502" i="1"/>
  <c r="T3501" i="1"/>
  <c r="T3510" i="1"/>
  <c r="T3519" i="1"/>
  <c r="T3537" i="1"/>
  <c r="T3520" i="1"/>
  <c r="T3514" i="1"/>
  <c r="T3505" i="1"/>
  <c r="T3553" i="1"/>
  <c r="T3515" i="1"/>
  <c r="T3542" i="1"/>
  <c r="T3530" i="1"/>
  <c r="T3538" i="1"/>
  <c r="T3517" i="1"/>
  <c r="T3545" i="1"/>
  <c r="T3516" i="1"/>
  <c r="T3521" i="1"/>
  <c r="T3511" i="1"/>
  <c r="T3531" i="1"/>
  <c r="T3525" i="1"/>
  <c r="T3526" i="1"/>
  <c r="T3549" i="1"/>
  <c r="T3534" i="1"/>
  <c r="T3512" i="1"/>
  <c r="T3506" i="1"/>
  <c r="T3546" i="1"/>
  <c r="T3513" i="1"/>
  <c r="T3507" i="1"/>
  <c r="T3529" i="1"/>
  <c r="T3547" i="1"/>
  <c r="T3518" i="1"/>
  <c r="T3539" i="1"/>
  <c r="T3541" i="1"/>
  <c r="T3548" i="1"/>
  <c r="T3509" i="1"/>
  <c r="T3527" i="1"/>
  <c r="T3552" i="1"/>
  <c r="T3543" i="1"/>
  <c r="T3528" i="1"/>
  <c r="T3544" i="1"/>
  <c r="T3550" i="1"/>
  <c r="T3535" i="1"/>
  <c r="T3508" i="1"/>
  <c r="T3532" i="1"/>
  <c r="T3522" i="1"/>
  <c r="T3551" i="1"/>
  <c r="T3536" i="1"/>
  <c r="T3504" i="1"/>
  <c r="T3524" i="1"/>
  <c r="T3540" i="1"/>
  <c r="T3523" i="1"/>
  <c r="T3533" i="1"/>
  <c r="T3554" i="1"/>
  <c r="T3556" i="1"/>
  <c r="T3557" i="1"/>
  <c r="T3558" i="1"/>
  <c r="T3559" i="1"/>
  <c r="T3555" i="1"/>
  <c r="T3562" i="1"/>
  <c r="T3561" i="1"/>
  <c r="T3560" i="1"/>
  <c r="T3563" i="1"/>
  <c r="T3570" i="1"/>
  <c r="T3569" i="1"/>
  <c r="T3565" i="1"/>
  <c r="T3568" i="1"/>
  <c r="T3564" i="1"/>
  <c r="T3566" i="1"/>
  <c r="T3567" i="1"/>
  <c r="T3574" i="1"/>
  <c r="T3584" i="1"/>
  <c r="T3587" i="1"/>
  <c r="T3596" i="1"/>
  <c r="T3578" i="1"/>
  <c r="T3573" i="1"/>
  <c r="T3571" i="1"/>
  <c r="T3600" i="1"/>
  <c r="T3595" i="1"/>
  <c r="T3588" i="1"/>
  <c r="T3597" i="1"/>
  <c r="T3593" i="1"/>
  <c r="T3589" i="1"/>
  <c r="T3591" i="1"/>
  <c r="T3579" i="1"/>
  <c r="T3580" i="1"/>
  <c r="T3577" i="1"/>
  <c r="T3572" i="1"/>
  <c r="T3598" i="1"/>
  <c r="T3599" i="1"/>
  <c r="T3576" i="1"/>
  <c r="T3575" i="1"/>
  <c r="T3594" i="1"/>
  <c r="T3585" i="1"/>
  <c r="T3581" i="1"/>
  <c r="T3586" i="1"/>
  <c r="T3582" i="1"/>
  <c r="T3590" i="1"/>
  <c r="T3583" i="1"/>
  <c r="T3592" i="1"/>
  <c r="T3603" i="1"/>
  <c r="T3604" i="1"/>
  <c r="T3602" i="1"/>
  <c r="T3601" i="1"/>
  <c r="T3611" i="1"/>
  <c r="T3606" i="1"/>
  <c r="T3616" i="1"/>
  <c r="T3607" i="1"/>
  <c r="T3615" i="1"/>
  <c r="T3614" i="1"/>
  <c r="T3610" i="1"/>
  <c r="T3613" i="1"/>
  <c r="T3608" i="1"/>
  <c r="T3605" i="1"/>
  <c r="T3612" i="1"/>
  <c r="T3609" i="1"/>
  <c r="T3626" i="1"/>
  <c r="T3627" i="1"/>
  <c r="T3633" i="1"/>
  <c r="T3629" i="1"/>
  <c r="T3631" i="1"/>
  <c r="T3620" i="1"/>
  <c r="T3622" i="1"/>
  <c r="T3632" i="1"/>
  <c r="T3628" i="1"/>
  <c r="T3623" i="1"/>
  <c r="T3624" i="1"/>
  <c r="T3621" i="1"/>
  <c r="T3630" i="1"/>
  <c r="T3618" i="1"/>
  <c r="T3617" i="1"/>
  <c r="T3625" i="1"/>
  <c r="T3619" i="1"/>
  <c r="T3694" i="1"/>
  <c r="T3643" i="1"/>
  <c r="T3635" i="1"/>
  <c r="T3653" i="1"/>
  <c r="T3634" i="1"/>
  <c r="T3658" i="1"/>
  <c r="T3657" i="1"/>
  <c r="T3638" i="1"/>
  <c r="T3682" i="1"/>
  <c r="T3659" i="1"/>
  <c r="T3692" i="1"/>
  <c r="T3639" i="1"/>
  <c r="T3644" i="1"/>
  <c r="T3683" i="1"/>
  <c r="T3641" i="1"/>
  <c r="T3695" i="1"/>
  <c r="T3636" i="1"/>
  <c r="T3690" i="1"/>
  <c r="T3696" i="1"/>
  <c r="T3697" i="1"/>
  <c r="T3701" i="1"/>
  <c r="T3670" i="1"/>
  <c r="T3676" i="1"/>
  <c r="T3645" i="1"/>
  <c r="T3646" i="1"/>
  <c r="T3671" i="1"/>
  <c r="T3677" i="1"/>
  <c r="T3660" i="1"/>
  <c r="T3702" i="1"/>
  <c r="T3661" i="1"/>
  <c r="T3642" i="1"/>
  <c r="T3703" i="1"/>
  <c r="T3688" i="1"/>
  <c r="T3693" i="1"/>
  <c r="T3680" i="1"/>
  <c r="T3662" i="1"/>
  <c r="T3684" i="1"/>
  <c r="T3685" i="1"/>
  <c r="T3704" i="1"/>
  <c r="T3654" i="1"/>
  <c r="T3663" i="1"/>
  <c r="T3651" i="1"/>
  <c r="T3650" i="1"/>
  <c r="T3705" i="1"/>
  <c r="T3689" i="1"/>
  <c r="T3640" i="1"/>
  <c r="T3672" i="1"/>
  <c r="T3673" i="1"/>
  <c r="T3664" i="1"/>
  <c r="T3686" i="1"/>
  <c r="T3665" i="1"/>
  <c r="T3655" i="1"/>
  <c r="T3691" i="1"/>
  <c r="T3647" i="1"/>
  <c r="T3699" i="1"/>
  <c r="T3648" i="1"/>
  <c r="T3666" i="1"/>
  <c r="T3667" i="1"/>
  <c r="T3678" i="1"/>
  <c r="T3637" i="1"/>
  <c r="T3687" i="1"/>
  <c r="T3700" i="1"/>
  <c r="T3656" i="1"/>
  <c r="T3652" i="1"/>
  <c r="T3674" i="1"/>
  <c r="T3675" i="1"/>
  <c r="T3649" i="1"/>
  <c r="T3669" i="1"/>
  <c r="T3698" i="1"/>
  <c r="T3679" i="1"/>
  <c r="T3668" i="1"/>
  <c r="T3681" i="1"/>
  <c r="T4096" i="1"/>
  <c r="T3925" i="1"/>
  <c r="T3993" i="1"/>
  <c r="T4032" i="1"/>
  <c r="T4063" i="1"/>
  <c r="T4033" i="1"/>
  <c r="T4018" i="1"/>
  <c r="T4077" i="1"/>
  <c r="T3806" i="1"/>
  <c r="T3951" i="1"/>
  <c r="T3772" i="1"/>
  <c r="T3890" i="1"/>
  <c r="T4057" i="1"/>
  <c r="T3880" i="1"/>
  <c r="T4078" i="1"/>
  <c r="T4107" i="1"/>
  <c r="T3901" i="1"/>
  <c r="T3834" i="1"/>
  <c r="T3994" i="1"/>
  <c r="T3875" i="1"/>
  <c r="T3879" i="1"/>
  <c r="T4097" i="1"/>
  <c r="T4054" i="1"/>
  <c r="T3952" i="1"/>
  <c r="T3736" i="1"/>
  <c r="T3835" i="1"/>
  <c r="T4034" i="1"/>
  <c r="T3830" i="1"/>
  <c r="T4055" i="1"/>
  <c r="T3995" i="1"/>
  <c r="T3996" i="1"/>
  <c r="T4110" i="1"/>
  <c r="T3997" i="1"/>
  <c r="T4064" i="1"/>
  <c r="T3998" i="1"/>
  <c r="T3881" i="1"/>
  <c r="T3953" i="1"/>
  <c r="T3737" i="1"/>
  <c r="T3836" i="1"/>
  <c r="T3949" i="1"/>
  <c r="T4024" i="1"/>
  <c r="T4113" i="1"/>
  <c r="T3798" i="1"/>
  <c r="T3928" i="1"/>
  <c r="T3837" i="1"/>
  <c r="T4079" i="1"/>
  <c r="T3820" i="1"/>
  <c r="T4035" i="1"/>
  <c r="T4080" i="1"/>
  <c r="T3838" i="1"/>
  <c r="T3929" i="1"/>
  <c r="T4075" i="1"/>
  <c r="T3876" i="1"/>
  <c r="T3891" i="1"/>
  <c r="T3999" i="1"/>
  <c r="T3882" i="1"/>
  <c r="T3839" i="1"/>
  <c r="T4081" i="1"/>
  <c r="T4020" i="1"/>
  <c r="T3840" i="1"/>
  <c r="T4000" i="1"/>
  <c r="T3812" i="1"/>
  <c r="T3773" i="1"/>
  <c r="T3954" i="1"/>
  <c r="T3883" i="1"/>
  <c r="T4031" i="1"/>
  <c r="T3955" i="1"/>
  <c r="T4036" i="1"/>
  <c r="T3841" i="1"/>
  <c r="T3842" i="1"/>
  <c r="T3930" i="1"/>
  <c r="T3956" i="1"/>
  <c r="T3799" i="1"/>
  <c r="T3957" i="1"/>
  <c r="T3947" i="1"/>
  <c r="T3748" i="1"/>
  <c r="T3931" i="1"/>
  <c r="T3877" i="1"/>
  <c r="T3958" i="1"/>
  <c r="T4025" i="1"/>
  <c r="T4037" i="1"/>
  <c r="T3959" i="1"/>
  <c r="T3821" i="1"/>
  <c r="T4095" i="1"/>
  <c r="T3713" i="1"/>
  <c r="T3889" i="1"/>
  <c r="T3749" i="1"/>
  <c r="T4001" i="1"/>
  <c r="T3765" i="1"/>
  <c r="T3813" i="1"/>
  <c r="T3843" i="1"/>
  <c r="T4069" i="1"/>
  <c r="T3734" i="1"/>
  <c r="T3822" i="1"/>
  <c r="T3715" i="1"/>
  <c r="T3774" i="1"/>
  <c r="T3735" i="1"/>
  <c r="T3844" i="1"/>
  <c r="T3903" i="1"/>
  <c r="T3766" i="1"/>
  <c r="T3800" i="1"/>
  <c r="T3708" i="1"/>
  <c r="T3807" i="1"/>
  <c r="T4002" i="1"/>
  <c r="T4038" i="1"/>
  <c r="T3960" i="1"/>
  <c r="T4003" i="1"/>
  <c r="T4102" i="1"/>
  <c r="T3961" i="1"/>
  <c r="T3950" i="1"/>
  <c r="T4004" i="1"/>
  <c r="T4039" i="1"/>
  <c r="T4005" i="1"/>
  <c r="T3962" i="1"/>
  <c r="T4103" i="1"/>
  <c r="T4040" i="1"/>
  <c r="T4098" i="1"/>
  <c r="T3892" i="1"/>
  <c r="T3845" i="1"/>
  <c r="T3932" i="1"/>
  <c r="T4104" i="1"/>
  <c r="T3846" i="1"/>
  <c r="T4070" i="1"/>
  <c r="T3904" i="1"/>
  <c r="T3847" i="1"/>
  <c r="T4082" i="1"/>
  <c r="T4114" i="1"/>
  <c r="T4083" i="1"/>
  <c r="T4026" i="1"/>
  <c r="T4027" i="1"/>
  <c r="T3905" i="1"/>
  <c r="T4108" i="1"/>
  <c r="T4058" i="1"/>
  <c r="T3963" i="1"/>
  <c r="T3710" i="1"/>
  <c r="T3964" i="1"/>
  <c r="T4115" i="1"/>
  <c r="T3775" i="1"/>
  <c r="T3848" i="1"/>
  <c r="T3849" i="1"/>
  <c r="T3793" i="1"/>
  <c r="T3720" i="1"/>
  <c r="T3814" i="1"/>
  <c r="T3771" i="1"/>
  <c r="T3764" i="1"/>
  <c r="T3722" i="1"/>
  <c r="T4041" i="1"/>
  <c r="T3933" i="1"/>
  <c r="T3776" i="1"/>
  <c r="T3711" i="1"/>
  <c r="T3770" i="1"/>
  <c r="T4042" i="1"/>
  <c r="T3850" i="1"/>
  <c r="T3851" i="1"/>
  <c r="T4084" i="1"/>
  <c r="T3934" i="1"/>
  <c r="T3823" i="1"/>
  <c r="T3965" i="1"/>
  <c r="T3808" i="1"/>
  <c r="T3824" i="1"/>
  <c r="T3852" i="1"/>
  <c r="T3946" i="1"/>
  <c r="T3966" i="1"/>
  <c r="T3967" i="1"/>
  <c r="T3853" i="1"/>
  <c r="T3763" i="1"/>
  <c r="T3777" i="1"/>
  <c r="T4006" i="1"/>
  <c r="T3750" i="1"/>
  <c r="T3831" i="1"/>
  <c r="T4068" i="1"/>
  <c r="T3723" i="1"/>
  <c r="T3887" i="1"/>
  <c r="T3731" i="1"/>
  <c r="T3744" i="1"/>
  <c r="T3751" i="1"/>
  <c r="T3809" i="1"/>
  <c r="T4085" i="1"/>
  <c r="T3724" i="1"/>
  <c r="T3752" i="1"/>
  <c r="T3778" i="1"/>
  <c r="T3706" i="1"/>
  <c r="T3779" i="1"/>
  <c r="T3968" i="1"/>
  <c r="T3969" i="1"/>
  <c r="T3801" i="1"/>
  <c r="T3753" i="1"/>
  <c r="T4059" i="1"/>
  <c r="T4043" i="1"/>
  <c r="T3718" i="1"/>
  <c r="T3754" i="1"/>
  <c r="T4044" i="1"/>
  <c r="T3991" i="1"/>
  <c r="T3935" i="1"/>
  <c r="T3936" i="1"/>
  <c r="T3780" i="1"/>
  <c r="T3937" i="1"/>
  <c r="T3906" i="1"/>
  <c r="T3907" i="1"/>
  <c r="T4007" i="1"/>
  <c r="T3781" i="1"/>
  <c r="T4008" i="1"/>
  <c r="T4009" i="1"/>
  <c r="T4045" i="1"/>
  <c r="T4061" i="1"/>
  <c r="T3716" i="1"/>
  <c r="T3825" i="1"/>
  <c r="T3802" i="1"/>
  <c r="T3755" i="1"/>
  <c r="T3782" i="1"/>
  <c r="T3938" i="1"/>
  <c r="T4010" i="1"/>
  <c r="T3970" i="1"/>
  <c r="T3893" i="1"/>
  <c r="T3717" i="1"/>
  <c r="T3854" i="1"/>
  <c r="T3939" i="1"/>
  <c r="T3908" i="1"/>
  <c r="T4062" i="1"/>
  <c r="T3768" i="1"/>
  <c r="T3756" i="1"/>
  <c r="T4111" i="1"/>
  <c r="T3855" i="1"/>
  <c r="T3940" i="1"/>
  <c r="T3856" i="1"/>
  <c r="T3738" i="1"/>
  <c r="T3783" i="1"/>
  <c r="T3803" i="1"/>
  <c r="T3767" i="1"/>
  <c r="T3815" i="1"/>
  <c r="T3857" i="1"/>
  <c r="T3909" i="1"/>
  <c r="T3739" i="1"/>
  <c r="T3924" i="1"/>
  <c r="T3902" i="1"/>
  <c r="T3858" i="1"/>
  <c r="T3859" i="1"/>
  <c r="T3832" i="1"/>
  <c r="T4028" i="1"/>
  <c r="T3860" i="1"/>
  <c r="T3861" i="1"/>
  <c r="T3971" i="1"/>
  <c r="T3826" i="1"/>
  <c r="T3910" i="1"/>
  <c r="T3725" i="1"/>
  <c r="T3784" i="1"/>
  <c r="T3884" i="1"/>
  <c r="T3707" i="1"/>
  <c r="T3730" i="1"/>
  <c r="T3746" i="1"/>
  <c r="T3732" i="1"/>
  <c r="T3988" i="1"/>
  <c r="T3833" i="1"/>
  <c r="T3729" i="1"/>
  <c r="T3972" i="1"/>
  <c r="T4029" i="1"/>
  <c r="T3911" i="1"/>
  <c r="T3862" i="1"/>
  <c r="T4017" i="1"/>
  <c r="T3785" i="1"/>
  <c r="T3973" i="1"/>
  <c r="T3974" i="1"/>
  <c r="T3810" i="1"/>
  <c r="T3989" i="1"/>
  <c r="T3863" i="1"/>
  <c r="T3926" i="1"/>
  <c r="T3757" i="1"/>
  <c r="T3761" i="1"/>
  <c r="T4046" i="1"/>
  <c r="T3864" i="1"/>
  <c r="T4047" i="1"/>
  <c r="T4067" i="1"/>
  <c r="T4019" i="1"/>
  <c r="T3712" i="1"/>
  <c r="T3975" i="1"/>
  <c r="T3827" i="1"/>
  <c r="T3941" i="1"/>
  <c r="T3726" i="1"/>
  <c r="T4056" i="1"/>
  <c r="T3769" i="1"/>
  <c r="T4011" i="1"/>
  <c r="T3976" i="1"/>
  <c r="T3865" i="1"/>
  <c r="T4094" i="1"/>
  <c r="T4012" i="1"/>
  <c r="T3912" i="1"/>
  <c r="T3990" i="1"/>
  <c r="T4086" i="1"/>
  <c r="T3786" i="1"/>
  <c r="T3719" i="1"/>
  <c r="T3977" i="1"/>
  <c r="T4109" i="1"/>
  <c r="T3913" i="1"/>
  <c r="T3914" i="1"/>
  <c r="T4021" i="1"/>
  <c r="T3816" i="1"/>
  <c r="T3804" i="1"/>
  <c r="T4030" i="1"/>
  <c r="T4022" i="1"/>
  <c r="T3978" i="1"/>
  <c r="T4087" i="1"/>
  <c r="T3915" i="1"/>
  <c r="T3727" i="1"/>
  <c r="T3979" i="1"/>
  <c r="T4048" i="1"/>
  <c r="T3987" i="1"/>
  <c r="T3811" i="1"/>
  <c r="T4105" i="1"/>
  <c r="T4074" i="1"/>
  <c r="T3980" i="1"/>
  <c r="T3796" i="1"/>
  <c r="T3817" i="1"/>
  <c r="T4088" i="1"/>
  <c r="T3787" i="1"/>
  <c r="T4013" i="1"/>
  <c r="T3894" i="1"/>
  <c r="T4071" i="1"/>
  <c r="T3758" i="1"/>
  <c r="T3745" i="1"/>
  <c r="T3818" i="1"/>
  <c r="T4060" i="1"/>
  <c r="T3866" i="1"/>
  <c r="T3885" i="1"/>
  <c r="T3916" i="1"/>
  <c r="T3981" i="1"/>
  <c r="T3740" i="1"/>
  <c r="T3942" i="1"/>
  <c r="T3867" i="1"/>
  <c r="T3819" i="1"/>
  <c r="T3733" i="1"/>
  <c r="T3762" i="1"/>
  <c r="T3788" i="1"/>
  <c r="T3828" i="1"/>
  <c r="T4065" i="1"/>
  <c r="T3943" i="1"/>
  <c r="T4089" i="1"/>
  <c r="T3805" i="1"/>
  <c r="T3868" i="1"/>
  <c r="T3789" i="1"/>
  <c r="T4099" i="1"/>
  <c r="T4072" i="1"/>
  <c r="T3869" i="1"/>
  <c r="T3829" i="1"/>
  <c r="T3870" i="1"/>
  <c r="T3747" i="1"/>
  <c r="T3741" i="1"/>
  <c r="T4014" i="1"/>
  <c r="T4090" i="1"/>
  <c r="T3917" i="1"/>
  <c r="T4091" i="1"/>
  <c r="T3797" i="1"/>
  <c r="T3871" i="1"/>
  <c r="T4015" i="1"/>
  <c r="T3895" i="1"/>
  <c r="T3888" i="1"/>
  <c r="T3790" i="1"/>
  <c r="T3791" i="1"/>
  <c r="T4076" i="1"/>
  <c r="T3742" i="1"/>
  <c r="T3795" i="1"/>
  <c r="T3982" i="1"/>
  <c r="T3886" i="1"/>
  <c r="T3759" i="1"/>
  <c r="T3872" i="1"/>
  <c r="T3900" i="1"/>
  <c r="T4023" i="1"/>
  <c r="T4049" i="1"/>
  <c r="T3743" i="1"/>
  <c r="T4050" i="1"/>
  <c r="T3896" i="1"/>
  <c r="T3927" i="1"/>
  <c r="T3983" i="1"/>
  <c r="T4066" i="1"/>
  <c r="T3760" i="1"/>
  <c r="T4106" i="1"/>
  <c r="T3918" i="1"/>
  <c r="T3919" i="1"/>
  <c r="T3948" i="1"/>
  <c r="T4112" i="1"/>
  <c r="T3897" i="1"/>
  <c r="T3920" i="1"/>
  <c r="T3898" i="1"/>
  <c r="T4051" i="1"/>
  <c r="T3794" i="1"/>
  <c r="T3984" i="1"/>
  <c r="T3873" i="1"/>
  <c r="T4052" i="1"/>
  <c r="T3992" i="1"/>
  <c r="T3709" i="1"/>
  <c r="T3944" i="1"/>
  <c r="T3985" i="1"/>
  <c r="T3728" i="1"/>
  <c r="T3899" i="1"/>
  <c r="T3792" i="1"/>
  <c r="T3714" i="1"/>
  <c r="T3878" i="1"/>
  <c r="T4101" i="1"/>
  <c r="T4073" i="1"/>
  <c r="T4092" i="1"/>
  <c r="T4053" i="1"/>
  <c r="T3921" i="1"/>
  <c r="T3721" i="1"/>
  <c r="T3874" i="1"/>
  <c r="T3986" i="1"/>
  <c r="T3922" i="1"/>
  <c r="T4093" i="1"/>
  <c r="T4100" i="1"/>
  <c r="T3923" i="1"/>
  <c r="T3945" i="1"/>
  <c r="T4016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5" i="1"/>
  <c r="Q694" i="1"/>
  <c r="Q696" i="1"/>
  <c r="Q697" i="1"/>
  <c r="Q698" i="1"/>
  <c r="Q699" i="1"/>
  <c r="Q701" i="1"/>
  <c r="Q700" i="1"/>
  <c r="Q703" i="1"/>
  <c r="Q702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2" i="1"/>
  <c r="Q731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5" i="1"/>
  <c r="Q794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8" i="1"/>
  <c r="Q817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3" i="1"/>
  <c r="Q912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5" i="1"/>
  <c r="Q964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1" i="1"/>
  <c r="Q990" i="1"/>
  <c r="Q992" i="1"/>
  <c r="Q994" i="1"/>
  <c r="Q993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9" i="1"/>
  <c r="Q1008" i="1"/>
  <c r="Q1010" i="1"/>
  <c r="Q1011" i="1"/>
  <c r="Q1012" i="1"/>
  <c r="Q1013" i="1"/>
  <c r="Q1014" i="1"/>
  <c r="Q1015" i="1"/>
  <c r="Q1019" i="1"/>
  <c r="Q1020" i="1"/>
  <c r="Q1017" i="1"/>
  <c r="Q1016" i="1"/>
  <c r="Q1018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4" i="1"/>
  <c r="Q1073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4" i="1"/>
  <c r="Q1093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3" i="1"/>
  <c r="Q1132" i="1"/>
  <c r="Q1134" i="1"/>
  <c r="Q1136" i="1"/>
  <c r="Q1135" i="1"/>
  <c r="Q1137" i="1"/>
  <c r="Q1138" i="1"/>
  <c r="Q1140" i="1"/>
  <c r="Q1139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7" i="1"/>
  <c r="Q1186" i="1"/>
  <c r="Q1184" i="1"/>
  <c r="Q1185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9" i="1"/>
  <c r="Q1218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6" i="1"/>
  <c r="Q1235" i="1"/>
  <c r="Q1237" i="1"/>
  <c r="Q1238" i="1"/>
  <c r="Q1239" i="1"/>
  <c r="Q1241" i="1"/>
  <c r="Q1240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6" i="1"/>
  <c r="Q1285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3" i="1"/>
  <c r="Q1312" i="1"/>
  <c r="Q1314" i="1"/>
  <c r="Q1316" i="1"/>
  <c r="Q1315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2" i="1"/>
  <c r="Q1333" i="1"/>
  <c r="Q1331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4" i="1"/>
  <c r="Q1383" i="1"/>
  <c r="Q1385" i="1"/>
  <c r="Q1386" i="1"/>
  <c r="Q1387" i="1"/>
  <c r="Q1388" i="1"/>
  <c r="Q1389" i="1"/>
  <c r="Q1390" i="1"/>
  <c r="Q1392" i="1"/>
  <c r="Q1391" i="1"/>
  <c r="Q1393" i="1"/>
  <c r="Q1394" i="1"/>
  <c r="Q1395" i="1"/>
  <c r="Q1397" i="1"/>
  <c r="Q1396" i="1"/>
  <c r="Q1398" i="1"/>
  <c r="Q1399" i="1"/>
  <c r="Q1400" i="1"/>
  <c r="Q1401" i="1"/>
  <c r="Q1402" i="1"/>
  <c r="Q1403" i="1"/>
  <c r="Q1406" i="1"/>
  <c r="Q1405" i="1"/>
  <c r="Q1404" i="1"/>
  <c r="Q1407" i="1"/>
  <c r="Q1408" i="1"/>
  <c r="Q1409" i="1"/>
  <c r="Q1410" i="1"/>
  <c r="Q1412" i="1"/>
  <c r="Q1411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9" i="1"/>
  <c r="Q1428" i="1"/>
  <c r="Q1430" i="1"/>
  <c r="Q1431" i="1"/>
  <c r="Q1432" i="1"/>
  <c r="Q1433" i="1"/>
  <c r="Q1434" i="1"/>
  <c r="Q1436" i="1"/>
  <c r="Q1435" i="1"/>
  <c r="Q1437" i="1"/>
  <c r="Q1438" i="1"/>
  <c r="Q1439" i="1"/>
  <c r="Q1440" i="1"/>
  <c r="Q1441" i="1"/>
  <c r="Q1442" i="1"/>
  <c r="Q1443" i="1"/>
  <c r="Q1444" i="1"/>
  <c r="Q1446" i="1"/>
  <c r="Q1447" i="1"/>
  <c r="Q1445" i="1"/>
  <c r="Q1448" i="1"/>
  <c r="Q1449" i="1"/>
  <c r="Q1450" i="1"/>
  <c r="Q1451" i="1"/>
  <c r="Q1452" i="1"/>
  <c r="Q1453" i="1"/>
  <c r="Q1454" i="1"/>
  <c r="Q1455" i="1"/>
  <c r="Q1457" i="1"/>
  <c r="Q1456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7" i="1"/>
  <c r="Q1476" i="1"/>
  <c r="Q1478" i="1"/>
  <c r="Q1479" i="1"/>
  <c r="Q1480" i="1"/>
  <c r="Q1481" i="1"/>
  <c r="Q1482" i="1"/>
  <c r="Q1483" i="1"/>
  <c r="Q1484" i="1"/>
  <c r="Q1485" i="1"/>
  <c r="Q1486" i="1"/>
  <c r="Q1488" i="1"/>
  <c r="Q1487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09" i="1"/>
  <c r="Q1511" i="1"/>
  <c r="Q1512" i="1"/>
  <c r="Q1514" i="1"/>
  <c r="Q1516" i="1"/>
  <c r="Q1515" i="1"/>
  <c r="Q1513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4" i="1"/>
  <c r="Q1533" i="1"/>
  <c r="Q1535" i="1"/>
  <c r="Q1536" i="1"/>
  <c r="Q1539" i="1"/>
  <c r="Q1537" i="1"/>
  <c r="Q1538" i="1"/>
  <c r="Q1540" i="1"/>
  <c r="Q1541" i="1"/>
  <c r="Q1543" i="1"/>
  <c r="Q1542" i="1"/>
  <c r="Q1544" i="1"/>
  <c r="Q1545" i="1"/>
  <c r="Q1547" i="1"/>
  <c r="Q1546" i="1"/>
  <c r="Q1548" i="1"/>
  <c r="Q1550" i="1"/>
  <c r="Q1549" i="1"/>
  <c r="Q1551" i="1"/>
  <c r="Q1552" i="1"/>
  <c r="Q1553" i="1"/>
  <c r="Q1554" i="1"/>
  <c r="Q1555" i="1"/>
  <c r="Q1556" i="1"/>
  <c r="Q1557" i="1"/>
  <c r="Q1565" i="1"/>
  <c r="Q1563" i="1"/>
  <c r="Q1566" i="1"/>
  <c r="Q1558" i="1"/>
  <c r="Q1564" i="1"/>
  <c r="Q1559" i="1"/>
  <c r="Q1562" i="1"/>
  <c r="Q1561" i="1"/>
  <c r="Q1560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7" i="1"/>
  <c r="Q1606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8" i="1"/>
  <c r="Q1627" i="1"/>
  <c r="Q1626" i="1"/>
  <c r="Q1629" i="1"/>
  <c r="Q1630" i="1"/>
  <c r="Q1631" i="1"/>
  <c r="Q1633" i="1"/>
  <c r="Q1632" i="1"/>
  <c r="Q1635" i="1"/>
  <c r="Q1634" i="1"/>
  <c r="Q1636" i="1"/>
  <c r="Q1637" i="1"/>
  <c r="Q1638" i="1"/>
  <c r="Q1639" i="1"/>
  <c r="Q1640" i="1"/>
  <c r="Q1641" i="1"/>
  <c r="Q1642" i="1"/>
  <c r="Q1644" i="1"/>
  <c r="Q1645" i="1"/>
  <c r="Q1643" i="1"/>
  <c r="Q1646" i="1"/>
  <c r="Q1647" i="1"/>
  <c r="Q1648" i="1"/>
  <c r="Q1649" i="1"/>
  <c r="Q1650" i="1"/>
  <c r="Q1651" i="1"/>
  <c r="Q1652" i="1"/>
  <c r="Q1653" i="1"/>
  <c r="Q1654" i="1"/>
  <c r="Q1655" i="1"/>
  <c r="Q1658" i="1"/>
  <c r="Q1657" i="1"/>
  <c r="Q1656" i="1"/>
  <c r="Q1659" i="1"/>
  <c r="Q1660" i="1"/>
  <c r="Q1661" i="1"/>
  <c r="Q1663" i="1"/>
  <c r="Q1662" i="1"/>
  <c r="Q1664" i="1"/>
  <c r="Q1665" i="1"/>
  <c r="Q1666" i="1"/>
  <c r="Q1667" i="1"/>
  <c r="Q1668" i="1"/>
  <c r="Q1670" i="1"/>
  <c r="Q1669" i="1"/>
  <c r="Q1671" i="1"/>
  <c r="Q1675" i="1"/>
  <c r="Q1673" i="1"/>
  <c r="Q1674" i="1"/>
  <c r="Q1672" i="1"/>
  <c r="Q1676" i="1"/>
  <c r="Q1677" i="1"/>
  <c r="Q1679" i="1"/>
  <c r="Q1678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3" i="1"/>
  <c r="Q1692" i="1"/>
  <c r="Q1694" i="1"/>
  <c r="Q1695" i="1"/>
  <c r="Q1696" i="1"/>
  <c r="Q1697" i="1"/>
  <c r="Q1698" i="1"/>
  <c r="Q1699" i="1"/>
  <c r="Q1700" i="1"/>
  <c r="Q1702" i="1"/>
  <c r="Q1701" i="1"/>
  <c r="Q1704" i="1"/>
  <c r="Q1703" i="1"/>
  <c r="Q1705" i="1"/>
  <c r="Q1711" i="1"/>
  <c r="Q1712" i="1"/>
  <c r="Q1708" i="1"/>
  <c r="Q1709" i="1"/>
  <c r="Q1707" i="1"/>
  <c r="Q1713" i="1"/>
  <c r="Q1710" i="1"/>
  <c r="Q1706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7" i="1"/>
  <c r="Q1728" i="1"/>
  <c r="Q1726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5" i="1"/>
  <c r="Q1744" i="1"/>
  <c r="Q1743" i="1"/>
  <c r="Q1746" i="1"/>
  <c r="Q1748" i="1"/>
  <c r="Q1747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2" i="1"/>
  <c r="Q1781" i="1"/>
  <c r="Q1783" i="1"/>
  <c r="Q1784" i="1"/>
  <c r="Q1785" i="1"/>
  <c r="Q1786" i="1"/>
  <c r="Q1787" i="1"/>
  <c r="Q1788" i="1"/>
  <c r="Q1789" i="1"/>
  <c r="Q1791" i="1"/>
  <c r="Q1790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6" i="1"/>
  <c r="Q1815" i="1"/>
  <c r="Q1818" i="1"/>
  <c r="Q1817" i="1"/>
  <c r="Q1819" i="1"/>
  <c r="Q1820" i="1"/>
  <c r="Q1821" i="1"/>
  <c r="Q1822" i="1"/>
  <c r="Q1823" i="1"/>
  <c r="Q1824" i="1"/>
  <c r="Q1825" i="1"/>
  <c r="Q1826" i="1"/>
  <c r="Q1827" i="1"/>
  <c r="Q1828" i="1"/>
  <c r="Q1830" i="1"/>
  <c r="Q1829" i="1"/>
  <c r="Q1831" i="1"/>
  <c r="Q1832" i="1"/>
  <c r="Q1833" i="1"/>
  <c r="Q1835" i="1"/>
  <c r="Q1834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4" i="1"/>
  <c r="Q1853" i="1"/>
  <c r="Q1855" i="1"/>
  <c r="Q1856" i="1"/>
  <c r="Q1857" i="1"/>
  <c r="Q1858" i="1"/>
  <c r="Q1860" i="1"/>
  <c r="Q1859" i="1"/>
  <c r="Q1861" i="1"/>
  <c r="Q1865" i="1"/>
  <c r="Q1862" i="1"/>
  <c r="Q1863" i="1"/>
  <c r="Q1864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82" i="1"/>
  <c r="Q1879" i="1"/>
  <c r="Q1880" i="1"/>
  <c r="Q1881" i="1"/>
  <c r="Q1885" i="1"/>
  <c r="Q1884" i="1"/>
  <c r="Q1888" i="1"/>
  <c r="Q1887" i="1"/>
  <c r="Q1883" i="1"/>
  <c r="Q1886" i="1"/>
  <c r="Q1891" i="1"/>
  <c r="Q1892" i="1"/>
  <c r="Q1893" i="1"/>
  <c r="Q1889" i="1"/>
  <c r="Q1890" i="1"/>
  <c r="Q1894" i="1"/>
  <c r="Q1895" i="1"/>
  <c r="Q1896" i="1"/>
  <c r="Q1897" i="1"/>
  <c r="Q1901" i="1"/>
  <c r="Q1898" i="1"/>
  <c r="Q1899" i="1"/>
  <c r="Q1900" i="1"/>
  <c r="Q1903" i="1"/>
  <c r="Q1902" i="1"/>
  <c r="Q1904" i="1"/>
  <c r="Q1906" i="1"/>
  <c r="Q1905" i="1"/>
  <c r="Q1907" i="1"/>
  <c r="Q1910" i="1"/>
  <c r="Q1914" i="1"/>
  <c r="Q1915" i="1"/>
  <c r="Q1913" i="1"/>
  <c r="Q1909" i="1"/>
  <c r="Q1912" i="1"/>
  <c r="Q1918" i="1"/>
  <c r="Q1911" i="1"/>
  <c r="Q1919" i="1"/>
  <c r="Q1920" i="1"/>
  <c r="Q1917" i="1"/>
  <c r="Q1908" i="1"/>
  <c r="Q1916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3" i="1"/>
  <c r="Q1952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70" i="1"/>
  <c r="Q1969" i="1"/>
  <c r="Q1971" i="1"/>
  <c r="Q1972" i="1"/>
  <c r="Q1973" i="1"/>
  <c r="Q1975" i="1"/>
  <c r="Q1974" i="1"/>
  <c r="Q1976" i="1"/>
  <c r="Q1978" i="1"/>
  <c r="Q1979" i="1"/>
  <c r="Q1977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8" i="1"/>
  <c r="Q1997" i="1"/>
  <c r="Q1999" i="1"/>
  <c r="Q2000" i="1"/>
  <c r="Q2001" i="1"/>
  <c r="Q2002" i="1"/>
  <c r="Q2003" i="1"/>
  <c r="Q2004" i="1"/>
  <c r="Q2005" i="1"/>
  <c r="Q2006" i="1"/>
  <c r="Q2008" i="1"/>
  <c r="Q2007" i="1"/>
  <c r="Q2009" i="1"/>
  <c r="Q2010" i="1"/>
  <c r="Q2011" i="1"/>
  <c r="Q2012" i="1"/>
  <c r="Q2013" i="1"/>
  <c r="Q2014" i="1"/>
  <c r="Q2015" i="1"/>
  <c r="Q2016" i="1"/>
  <c r="Q2018" i="1"/>
  <c r="Q2017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50" i="1"/>
  <c r="Q2049" i="1"/>
  <c r="Q2047" i="1"/>
  <c r="Q2048" i="1"/>
  <c r="Q2051" i="1"/>
  <c r="Q2052" i="1"/>
  <c r="Q2054" i="1"/>
  <c r="Q2053" i="1"/>
  <c r="Q2055" i="1"/>
  <c r="Q2056" i="1"/>
  <c r="Q2057" i="1"/>
  <c r="Q2058" i="1"/>
  <c r="Q2059" i="1"/>
  <c r="Q2060" i="1"/>
  <c r="Q2061" i="1"/>
  <c r="Q2062" i="1"/>
  <c r="Q2063" i="1"/>
  <c r="Q2064" i="1"/>
  <c r="Q2066" i="1"/>
  <c r="Q2065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90" i="1"/>
  <c r="Q2089" i="1"/>
  <c r="Q2092" i="1"/>
  <c r="Q2091" i="1"/>
  <c r="Q2093" i="1"/>
  <c r="Q2094" i="1"/>
  <c r="Q2095" i="1"/>
  <c r="Q2096" i="1"/>
  <c r="Q2097" i="1"/>
  <c r="Q2098" i="1"/>
  <c r="Q2101" i="1"/>
  <c r="Q2100" i="1"/>
  <c r="Q2102" i="1"/>
  <c r="Q2106" i="1"/>
  <c r="Q2103" i="1"/>
  <c r="Q2104" i="1"/>
  <c r="Q2099" i="1"/>
  <c r="Q2105" i="1"/>
  <c r="Q2107" i="1"/>
  <c r="Q2108" i="1"/>
  <c r="Q2109" i="1"/>
  <c r="Q2110" i="1"/>
  <c r="Q2111" i="1"/>
  <c r="Q2112" i="1"/>
  <c r="Q2113" i="1"/>
  <c r="Q2114" i="1"/>
  <c r="Q2115" i="1"/>
  <c r="Q2116" i="1"/>
  <c r="Q2118" i="1"/>
  <c r="Q2117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6" i="1"/>
  <c r="Q2135" i="1"/>
  <c r="Q2137" i="1"/>
  <c r="Q2138" i="1"/>
  <c r="Q2139" i="1"/>
  <c r="Q2140" i="1"/>
  <c r="Q2141" i="1"/>
  <c r="Q2142" i="1"/>
  <c r="Q2143" i="1"/>
  <c r="Q2144" i="1"/>
  <c r="Q2145" i="1"/>
  <c r="Q2146" i="1"/>
  <c r="Q2147" i="1"/>
  <c r="Q2149" i="1"/>
  <c r="Q2148" i="1"/>
  <c r="Q2150" i="1"/>
  <c r="Q2151" i="1"/>
  <c r="Q2152" i="1"/>
  <c r="Q2153" i="1"/>
  <c r="Q2155" i="1"/>
  <c r="Q2154" i="1"/>
  <c r="Q2158" i="1"/>
  <c r="Q2157" i="1"/>
  <c r="Q2156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4" i="1"/>
  <c r="Q2183" i="1"/>
  <c r="Q2185" i="1"/>
  <c r="Q2186" i="1"/>
  <c r="Q2187" i="1"/>
  <c r="Q2188" i="1"/>
  <c r="Q2189" i="1"/>
  <c r="Q2190" i="1"/>
  <c r="Q2191" i="1"/>
  <c r="Q2192" i="1"/>
  <c r="Q2193" i="1"/>
  <c r="Q2195" i="1"/>
  <c r="Q2194" i="1"/>
  <c r="Q2196" i="1"/>
  <c r="Q2197" i="1"/>
  <c r="Q2198" i="1"/>
  <c r="Q2200" i="1"/>
  <c r="Q2199" i="1"/>
  <c r="Q2201" i="1"/>
  <c r="Q2202" i="1"/>
  <c r="Q2203" i="1"/>
  <c r="Q2204" i="1"/>
  <c r="Q2205" i="1"/>
  <c r="Q2206" i="1"/>
  <c r="Q2207" i="1"/>
  <c r="Q2209" i="1"/>
  <c r="Q2208" i="1"/>
  <c r="Q2210" i="1"/>
  <c r="Q2211" i="1"/>
  <c r="Q2213" i="1"/>
  <c r="Q2214" i="1"/>
  <c r="Q2212" i="1"/>
  <c r="Q2215" i="1"/>
  <c r="Q2216" i="1"/>
  <c r="Q2217" i="1"/>
  <c r="Q2218" i="1"/>
  <c r="Q2220" i="1"/>
  <c r="Q2219" i="1"/>
  <c r="Q2221" i="1"/>
  <c r="Q2222" i="1"/>
  <c r="Q2223" i="1"/>
  <c r="Q2224" i="1"/>
  <c r="Q2226" i="1"/>
  <c r="Q2229" i="1"/>
  <c r="Q2225" i="1"/>
  <c r="Q2227" i="1"/>
  <c r="Q2228" i="1"/>
  <c r="Q2231" i="1"/>
  <c r="Q2230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9" i="1"/>
  <c r="Q2248" i="1"/>
  <c r="Q2250" i="1"/>
  <c r="Q2251" i="1"/>
  <c r="Q2252" i="1"/>
  <c r="Q2254" i="1"/>
  <c r="Q2253" i="1"/>
  <c r="Q2255" i="1"/>
  <c r="Q2257" i="1"/>
  <c r="Q2256" i="1"/>
  <c r="Q2258" i="1"/>
  <c r="Q2259" i="1"/>
  <c r="Q2261" i="1"/>
  <c r="Q2262" i="1"/>
  <c r="Q2260" i="1"/>
  <c r="Q2263" i="1"/>
  <c r="Q2265" i="1"/>
  <c r="Q2264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9" i="1"/>
  <c r="Q2278" i="1"/>
  <c r="Q2281" i="1"/>
  <c r="Q2282" i="1"/>
  <c r="Q2280" i="1"/>
  <c r="Q2283" i="1"/>
  <c r="Q2284" i="1"/>
  <c r="Q2285" i="1"/>
  <c r="Q2286" i="1"/>
  <c r="Q2287" i="1"/>
  <c r="Q2288" i="1"/>
  <c r="Q2289" i="1"/>
  <c r="Q2290" i="1"/>
  <c r="Q2291" i="1"/>
  <c r="Q2293" i="1"/>
  <c r="Q2292" i="1"/>
  <c r="Q2294" i="1"/>
  <c r="Q2295" i="1"/>
  <c r="Q2296" i="1"/>
  <c r="Q2297" i="1"/>
  <c r="Q2298" i="1"/>
  <c r="Q2300" i="1"/>
  <c r="Q2299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1" i="1"/>
  <c r="Q2323" i="1"/>
  <c r="Q2322" i="1"/>
  <c r="Q2320" i="1"/>
  <c r="Q2324" i="1"/>
  <c r="Q2328" i="1"/>
  <c r="Q2326" i="1"/>
  <c r="Q2327" i="1"/>
  <c r="Q2325" i="1"/>
  <c r="Q2329" i="1"/>
  <c r="Q2331" i="1"/>
  <c r="Q2330" i="1"/>
  <c r="Q2332" i="1"/>
  <c r="Q2334" i="1"/>
  <c r="Q2333" i="1"/>
  <c r="Q2337" i="1"/>
  <c r="Q2336" i="1"/>
  <c r="Q2335" i="1"/>
  <c r="Q2338" i="1"/>
  <c r="Q2341" i="1"/>
  <c r="Q2340" i="1"/>
  <c r="Q2339" i="1"/>
  <c r="Q2342" i="1"/>
  <c r="Q2344" i="1"/>
  <c r="Q2343" i="1"/>
  <c r="Q2345" i="1"/>
  <c r="Q2347" i="1"/>
  <c r="Q2346" i="1"/>
  <c r="Q2348" i="1"/>
  <c r="Q2350" i="1"/>
  <c r="Q2349" i="1"/>
  <c r="Q2351" i="1"/>
  <c r="Q2352" i="1"/>
  <c r="Q2353" i="1"/>
  <c r="Q2354" i="1"/>
  <c r="Q2355" i="1"/>
  <c r="Q2356" i="1"/>
  <c r="Q2359" i="1"/>
  <c r="Q2358" i="1"/>
  <c r="Q2357" i="1"/>
  <c r="Q2360" i="1"/>
  <c r="Q2361" i="1"/>
  <c r="Q2362" i="1"/>
  <c r="Q2373" i="1"/>
  <c r="Q2372" i="1"/>
  <c r="Q2363" i="1"/>
  <c r="Q2374" i="1"/>
  <c r="Q2371" i="1"/>
  <c r="Q2366" i="1"/>
  <c r="Q2364" i="1"/>
  <c r="Q2365" i="1"/>
  <c r="Q2367" i="1"/>
  <c r="Q2368" i="1"/>
  <c r="Q2370" i="1"/>
  <c r="Q2369" i="1"/>
  <c r="Q2375" i="1"/>
  <c r="Q2376" i="1"/>
  <c r="Q2377" i="1"/>
  <c r="Q2378" i="1"/>
  <c r="Q2380" i="1"/>
  <c r="Q237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9" i="1"/>
  <c r="Q2398" i="1"/>
  <c r="Q2401" i="1"/>
  <c r="Q2400" i="1"/>
  <c r="Q2402" i="1"/>
  <c r="Q2403" i="1"/>
  <c r="Q2404" i="1"/>
  <c r="Q2405" i="1"/>
  <c r="Q2406" i="1"/>
  <c r="Q2407" i="1"/>
  <c r="Q2408" i="1"/>
  <c r="Q2409" i="1"/>
  <c r="Q2411" i="1"/>
  <c r="Q2410" i="1"/>
  <c r="Q2413" i="1"/>
  <c r="Q2412" i="1"/>
  <c r="Q2414" i="1"/>
  <c r="Q2415" i="1"/>
  <c r="Q2418" i="1"/>
  <c r="Q2416" i="1"/>
  <c r="Q2417" i="1"/>
  <c r="Q2419" i="1"/>
  <c r="Q2420" i="1"/>
  <c r="Q2421" i="1"/>
  <c r="Q2422" i="1"/>
  <c r="Q2423" i="1"/>
  <c r="Q2424" i="1"/>
  <c r="Q2425" i="1"/>
  <c r="Q2426" i="1"/>
  <c r="Q2428" i="1"/>
  <c r="Q2427" i="1"/>
  <c r="Q2429" i="1"/>
  <c r="Q2430" i="1"/>
  <c r="Q2431" i="1"/>
  <c r="Q2433" i="1"/>
  <c r="Q2432" i="1"/>
  <c r="Q2437" i="1"/>
  <c r="Q2438" i="1"/>
  <c r="Q2436" i="1"/>
  <c r="Q2434" i="1"/>
  <c r="Q2435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2" i="1"/>
  <c r="Q2451" i="1"/>
  <c r="Q2453" i="1"/>
  <c r="Q2454" i="1"/>
  <c r="Q2456" i="1"/>
  <c r="Q2455" i="1"/>
  <c r="Q2457" i="1"/>
  <c r="Q2458" i="1"/>
  <c r="Q2459" i="1"/>
  <c r="Q2460" i="1"/>
  <c r="Q2461" i="1"/>
  <c r="Q2462" i="1"/>
  <c r="Q2463" i="1"/>
  <c r="Q2464" i="1"/>
  <c r="Q2466" i="1"/>
  <c r="Q2467" i="1"/>
  <c r="Q2468" i="1"/>
  <c r="Q2465" i="1"/>
  <c r="Q2469" i="1"/>
  <c r="Q2470" i="1"/>
  <c r="Q2471" i="1"/>
  <c r="Q2472" i="1"/>
  <c r="Q2473" i="1"/>
  <c r="Q2474" i="1"/>
  <c r="Q2475" i="1"/>
  <c r="Q2476" i="1"/>
  <c r="Q2477" i="1"/>
  <c r="Q2479" i="1"/>
  <c r="Q2480" i="1"/>
  <c r="Q2478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5" i="1"/>
  <c r="Q2494" i="1"/>
  <c r="Q2493" i="1"/>
  <c r="Q2496" i="1"/>
  <c r="Q2497" i="1"/>
  <c r="Q2498" i="1"/>
  <c r="Q2499" i="1"/>
  <c r="Q2500" i="1"/>
  <c r="Q2502" i="1"/>
  <c r="Q2503" i="1"/>
  <c r="Q2501" i="1"/>
  <c r="Q2504" i="1"/>
  <c r="Q2505" i="1"/>
  <c r="Q2506" i="1"/>
  <c r="Q2507" i="1"/>
  <c r="Q2508" i="1"/>
  <c r="Q2509" i="1"/>
  <c r="Q2510" i="1"/>
  <c r="Q2512" i="1"/>
  <c r="Q2513" i="1"/>
  <c r="Q2511" i="1"/>
  <c r="Q2514" i="1"/>
  <c r="Q2515" i="1"/>
  <c r="Q2516" i="1"/>
  <c r="Q2517" i="1"/>
  <c r="Q2518" i="1"/>
  <c r="Q2519" i="1"/>
  <c r="Q2520" i="1"/>
  <c r="Q2521" i="1"/>
  <c r="Q2522" i="1"/>
  <c r="Q2523" i="1"/>
  <c r="Q2524" i="1"/>
  <c r="Q2526" i="1"/>
  <c r="Q2525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50" i="1"/>
  <c r="Q2547" i="1"/>
  <c r="Q2549" i="1"/>
  <c r="Q2548" i="1"/>
  <c r="Q2546" i="1"/>
  <c r="Q2545" i="1"/>
  <c r="Q2552" i="1"/>
  <c r="Q2551" i="1"/>
  <c r="Q2553" i="1"/>
  <c r="Q2554" i="1"/>
  <c r="Q2557" i="1"/>
  <c r="Q2555" i="1"/>
  <c r="Q2556" i="1"/>
  <c r="Q2561" i="1"/>
  <c r="Q2559" i="1"/>
  <c r="Q2558" i="1"/>
  <c r="Q2560" i="1"/>
  <c r="Q2562" i="1"/>
  <c r="Q2563" i="1"/>
  <c r="Q2566" i="1"/>
  <c r="Q2565" i="1"/>
  <c r="Q2564" i="1"/>
  <c r="Q2567" i="1"/>
  <c r="Q2569" i="1"/>
  <c r="Q2568" i="1"/>
  <c r="Q2570" i="1"/>
  <c r="Q2572" i="1"/>
  <c r="Q2571" i="1"/>
  <c r="Q2573" i="1"/>
  <c r="Q2574" i="1"/>
  <c r="Q2576" i="1"/>
  <c r="Q2575" i="1"/>
  <c r="Q2577" i="1"/>
  <c r="Q2578" i="1"/>
  <c r="Q2580" i="1"/>
  <c r="Q2582" i="1"/>
  <c r="Q2579" i="1"/>
  <c r="Q2581" i="1"/>
  <c r="Q2583" i="1"/>
  <c r="Q2584" i="1"/>
  <c r="Q2585" i="1"/>
  <c r="Q2588" i="1"/>
  <c r="Q2587" i="1"/>
  <c r="Q2589" i="1"/>
  <c r="Q2586" i="1"/>
  <c r="Q2591" i="1"/>
  <c r="Q2590" i="1"/>
  <c r="Q2592" i="1"/>
  <c r="Q2595" i="1"/>
  <c r="Q2593" i="1"/>
  <c r="Q2594" i="1"/>
  <c r="Q2596" i="1"/>
  <c r="Q2597" i="1"/>
  <c r="Q2598" i="1"/>
  <c r="Q2601" i="1"/>
  <c r="Q2600" i="1"/>
  <c r="Q2599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8" i="1"/>
  <c r="Q2619" i="1"/>
  <c r="Q2616" i="1"/>
  <c r="Q2620" i="1"/>
  <c r="Q2617" i="1"/>
  <c r="Q2622" i="1"/>
  <c r="Q2621" i="1"/>
  <c r="Q2623" i="1"/>
  <c r="Q2624" i="1"/>
  <c r="Q2625" i="1"/>
  <c r="Q2626" i="1"/>
  <c r="Q2628" i="1"/>
  <c r="Q2627" i="1"/>
  <c r="Q2629" i="1"/>
  <c r="Q2630" i="1"/>
  <c r="Q2631" i="1"/>
  <c r="Q2633" i="1"/>
  <c r="Q2632" i="1"/>
  <c r="Q2634" i="1"/>
  <c r="Q2636" i="1"/>
  <c r="Q2638" i="1"/>
  <c r="Q2635" i="1"/>
  <c r="Q2637" i="1"/>
  <c r="Q2639" i="1"/>
  <c r="Q2640" i="1"/>
  <c r="Q2643" i="1"/>
  <c r="Q2641" i="1"/>
  <c r="Q2642" i="1"/>
  <c r="Q2644" i="1"/>
  <c r="Q2645" i="1"/>
  <c r="Q2646" i="1"/>
  <c r="Q2647" i="1"/>
  <c r="Q2648" i="1"/>
  <c r="Q2649" i="1"/>
  <c r="Q2652" i="1"/>
  <c r="Q2650" i="1"/>
  <c r="Q2651" i="1"/>
  <c r="Q2653" i="1"/>
  <c r="Q2654" i="1"/>
  <c r="Q2656" i="1"/>
  <c r="Q2655" i="1"/>
  <c r="Q2657" i="1"/>
  <c r="Q2658" i="1"/>
  <c r="Q2661" i="1"/>
  <c r="Q2659" i="1"/>
  <c r="Q2660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80" i="1"/>
  <c r="Q2682" i="1"/>
  <c r="Q2687" i="1"/>
  <c r="Q2683" i="1"/>
  <c r="Q2676" i="1"/>
  <c r="Q2679" i="1"/>
  <c r="Q2681" i="1"/>
  <c r="Q2685" i="1"/>
  <c r="Q2686" i="1"/>
  <c r="Q2684" i="1"/>
  <c r="Q2677" i="1"/>
  <c r="Q2678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4" i="1"/>
  <c r="Q2703" i="1"/>
  <c r="Q2705" i="1"/>
  <c r="Q2706" i="1"/>
  <c r="Q2711" i="1"/>
  <c r="Q2709" i="1"/>
  <c r="Q2712" i="1"/>
  <c r="Q2710" i="1"/>
  <c r="Q2708" i="1"/>
  <c r="Q2707" i="1"/>
  <c r="Q2713" i="1"/>
  <c r="Q2715" i="1"/>
  <c r="Q2714" i="1"/>
  <c r="Q2716" i="1"/>
  <c r="Q2717" i="1"/>
  <c r="Q2719" i="1"/>
  <c r="Q2718" i="1"/>
  <c r="Q2720" i="1"/>
  <c r="Q2721" i="1"/>
  <c r="Q2722" i="1"/>
  <c r="Q2723" i="1"/>
  <c r="Q2724" i="1"/>
  <c r="Q2726" i="1"/>
  <c r="Q2727" i="1"/>
  <c r="Q2725" i="1"/>
  <c r="Q2728" i="1"/>
  <c r="Q2733" i="1"/>
  <c r="Q2731" i="1"/>
  <c r="Q2734" i="1"/>
  <c r="Q2730" i="1"/>
  <c r="Q2729" i="1"/>
  <c r="Q2732" i="1"/>
  <c r="Q2735" i="1"/>
  <c r="Q2737" i="1"/>
  <c r="Q2736" i="1"/>
  <c r="Q2739" i="1"/>
  <c r="Q2738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3" i="1"/>
  <c r="Q2752" i="1"/>
  <c r="Q2754" i="1"/>
  <c r="Q2755" i="1"/>
  <c r="Q2756" i="1"/>
  <c r="Q2759" i="1"/>
  <c r="Q2757" i="1"/>
  <c r="Q2758" i="1"/>
  <c r="Q2760" i="1"/>
  <c r="Q2762" i="1"/>
  <c r="Q2761" i="1"/>
  <c r="Q2763" i="1"/>
  <c r="Q2768" i="1"/>
  <c r="Q2764" i="1"/>
  <c r="Q2766" i="1"/>
  <c r="Q2767" i="1"/>
  <c r="Q2765" i="1"/>
  <c r="Q2769" i="1"/>
  <c r="Q2770" i="1"/>
  <c r="Q2771" i="1"/>
  <c r="Q2772" i="1"/>
  <c r="Q2773" i="1"/>
  <c r="Q2774" i="1"/>
  <c r="Q2775" i="1"/>
  <c r="Q2778" i="1"/>
  <c r="Q2777" i="1"/>
  <c r="Q2776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3" i="1"/>
  <c r="Q2804" i="1"/>
  <c r="Q2802" i="1"/>
  <c r="Q2805" i="1"/>
  <c r="Q2806" i="1"/>
  <c r="Q2807" i="1"/>
  <c r="Q2808" i="1"/>
  <c r="Q2809" i="1"/>
  <c r="Q2810" i="1"/>
  <c r="Q2813" i="1"/>
  <c r="Q2814" i="1"/>
  <c r="Q2811" i="1"/>
  <c r="Q2812" i="1"/>
  <c r="Q2815" i="1"/>
  <c r="Q2816" i="1"/>
  <c r="Q2817" i="1"/>
  <c r="Q2818" i="1"/>
  <c r="Q2821" i="1"/>
  <c r="Q2819" i="1"/>
  <c r="Q2820" i="1"/>
  <c r="Q2822" i="1"/>
  <c r="Q2824" i="1"/>
  <c r="Q2823" i="1"/>
  <c r="Q2825" i="1"/>
  <c r="Q2826" i="1"/>
  <c r="Q2827" i="1"/>
  <c r="Q2828" i="1"/>
  <c r="Q2829" i="1"/>
  <c r="Q2830" i="1"/>
  <c r="Q2833" i="1"/>
  <c r="Q2831" i="1"/>
  <c r="Q2832" i="1"/>
  <c r="Q2834" i="1"/>
  <c r="Q2835" i="1"/>
  <c r="Q2839" i="1"/>
  <c r="Q2837" i="1"/>
  <c r="Q2840" i="1"/>
  <c r="Q2838" i="1"/>
  <c r="Q2836" i="1"/>
  <c r="Q2844" i="1"/>
  <c r="Q2845" i="1"/>
  <c r="Q2849" i="1"/>
  <c r="Q2847" i="1"/>
  <c r="Q2848" i="1"/>
  <c r="Q2850" i="1"/>
  <c r="Q2843" i="1"/>
  <c r="Q2842" i="1"/>
  <c r="Q2846" i="1"/>
  <c r="Q2841" i="1"/>
  <c r="Q2851" i="1"/>
  <c r="Q2852" i="1"/>
  <c r="Q2853" i="1"/>
  <c r="Q2854" i="1"/>
  <c r="Q2855" i="1"/>
  <c r="Q2857" i="1"/>
  <c r="Q2858" i="1"/>
  <c r="Q2856" i="1"/>
  <c r="Q2859" i="1"/>
  <c r="Q2861" i="1"/>
  <c r="Q2860" i="1"/>
  <c r="Q2862" i="1"/>
  <c r="Q2863" i="1"/>
  <c r="Q2865" i="1"/>
  <c r="Q2864" i="1"/>
  <c r="Q2868" i="1"/>
  <c r="Q2867" i="1"/>
  <c r="Q2866" i="1"/>
  <c r="Q2869" i="1"/>
  <c r="Q2870" i="1"/>
  <c r="Q2871" i="1"/>
  <c r="Q2873" i="1"/>
  <c r="Q2872" i="1"/>
  <c r="Q2874" i="1"/>
  <c r="Q2877" i="1"/>
  <c r="Q2876" i="1"/>
  <c r="Q2875" i="1"/>
  <c r="Q2878" i="1"/>
  <c r="Q2879" i="1"/>
  <c r="Q2883" i="1"/>
  <c r="Q2881" i="1"/>
  <c r="Q2880" i="1"/>
  <c r="Q2882" i="1"/>
  <c r="Q2885" i="1"/>
  <c r="Q2884" i="1"/>
  <c r="Q2886" i="1"/>
  <c r="Q2887" i="1"/>
  <c r="Q2888" i="1"/>
  <c r="Q2893" i="1"/>
  <c r="Q2889" i="1"/>
  <c r="Q2894" i="1"/>
  <c r="Q2895" i="1"/>
  <c r="Q2890" i="1"/>
  <c r="Q2891" i="1"/>
  <c r="Q2892" i="1"/>
  <c r="Q2896" i="1"/>
  <c r="Q2897" i="1"/>
  <c r="Q2898" i="1"/>
  <c r="Q2899" i="1"/>
  <c r="Q2900" i="1"/>
  <c r="Q2901" i="1"/>
  <c r="Q2902" i="1"/>
  <c r="Q2916" i="1"/>
  <c r="Q2904" i="1"/>
  <c r="Q2911" i="1"/>
  <c r="Q2915" i="1"/>
  <c r="Q2912" i="1"/>
  <c r="Q2910" i="1"/>
  <c r="Q2913" i="1"/>
  <c r="Q2909" i="1"/>
  <c r="Q2903" i="1"/>
  <c r="Q2905" i="1"/>
  <c r="Q2914" i="1"/>
  <c r="Q2907" i="1"/>
  <c r="Q2908" i="1"/>
  <c r="Q2906" i="1"/>
  <c r="Q2917" i="1"/>
  <c r="Q2918" i="1"/>
  <c r="Q2920" i="1"/>
  <c r="Q2919" i="1"/>
  <c r="Q2921" i="1"/>
  <c r="Q2922" i="1"/>
  <c r="Q2923" i="1"/>
  <c r="Q2924" i="1"/>
  <c r="Q2926" i="1"/>
  <c r="Q2925" i="1"/>
  <c r="Q2927" i="1"/>
  <c r="Q2928" i="1"/>
  <c r="Q2929" i="1"/>
  <c r="Q2930" i="1"/>
  <c r="Q2932" i="1"/>
  <c r="Q2931" i="1"/>
  <c r="Q2934" i="1"/>
  <c r="Q2933" i="1"/>
  <c r="Q2935" i="1"/>
  <c r="Q2938" i="1"/>
  <c r="Q2937" i="1"/>
  <c r="Q2940" i="1"/>
  <c r="Q2939" i="1"/>
  <c r="Q2936" i="1"/>
  <c r="Q2941" i="1"/>
  <c r="Q2942" i="1"/>
  <c r="Q2943" i="1"/>
  <c r="Q2944" i="1"/>
  <c r="Q2946" i="1"/>
  <c r="Q2945" i="1"/>
  <c r="Q2947" i="1"/>
  <c r="Q2949" i="1"/>
  <c r="Q2948" i="1"/>
  <c r="Q2950" i="1"/>
  <c r="Q2953" i="1"/>
  <c r="Q2951" i="1"/>
  <c r="Q2952" i="1"/>
  <c r="Q2955" i="1"/>
  <c r="Q2954" i="1"/>
  <c r="Q2956" i="1"/>
  <c r="Q2957" i="1"/>
  <c r="Q2962" i="1"/>
  <c r="Q2960" i="1"/>
  <c r="Q2959" i="1"/>
  <c r="Q2961" i="1"/>
  <c r="Q2958" i="1"/>
  <c r="Q2963" i="1"/>
  <c r="Q2964" i="1"/>
  <c r="Q2965" i="1"/>
  <c r="Q2966" i="1"/>
  <c r="Q2967" i="1"/>
  <c r="Q2968" i="1"/>
  <c r="Q2969" i="1"/>
  <c r="Q2970" i="1"/>
  <c r="Q2977" i="1"/>
  <c r="Q2972" i="1"/>
  <c r="Q2975" i="1"/>
  <c r="Q2976" i="1"/>
  <c r="Q2973" i="1"/>
  <c r="Q2974" i="1"/>
  <c r="Q2971" i="1"/>
  <c r="Q2978" i="1"/>
  <c r="Q2979" i="1"/>
  <c r="Q2981" i="1"/>
  <c r="Q2980" i="1"/>
  <c r="Q2984" i="1"/>
  <c r="Q2983" i="1"/>
  <c r="Q2982" i="1"/>
  <c r="Q2985" i="1"/>
  <c r="Q2986" i="1"/>
  <c r="Q2987" i="1"/>
  <c r="Q2988" i="1"/>
  <c r="Q2989" i="1"/>
  <c r="Q2990" i="1"/>
  <c r="Q2991" i="1"/>
  <c r="Q2992" i="1"/>
  <c r="Q2993" i="1"/>
  <c r="Q2996" i="1"/>
  <c r="Q2997" i="1"/>
  <c r="Q2998" i="1"/>
  <c r="Q2995" i="1"/>
  <c r="Q2994" i="1"/>
  <c r="Q2999" i="1"/>
  <c r="Q3000" i="1"/>
  <c r="Q3001" i="1"/>
  <c r="Q3002" i="1"/>
  <c r="Q3003" i="1"/>
  <c r="Q3004" i="1"/>
  <c r="Q3005" i="1"/>
  <c r="Q3006" i="1"/>
  <c r="Q3007" i="1"/>
  <c r="Q3008" i="1"/>
  <c r="Q3010" i="1"/>
  <c r="Q3009" i="1"/>
  <c r="Q3011" i="1"/>
  <c r="Q3012" i="1"/>
  <c r="Q3013" i="1"/>
  <c r="Q3015" i="1"/>
  <c r="Q3014" i="1"/>
  <c r="Q3016" i="1"/>
  <c r="Q3017" i="1"/>
  <c r="Q3019" i="1"/>
  <c r="Q3018" i="1"/>
  <c r="Q3020" i="1"/>
  <c r="Q3021" i="1"/>
  <c r="Q3023" i="1"/>
  <c r="Q3025" i="1"/>
  <c r="Q3022" i="1"/>
  <c r="Q3026" i="1"/>
  <c r="Q3024" i="1"/>
  <c r="Q3030" i="1"/>
  <c r="Q3031" i="1"/>
  <c r="Q3027" i="1"/>
  <c r="Q3029" i="1"/>
  <c r="Q3028" i="1"/>
  <c r="Q3032" i="1"/>
  <c r="Q3033" i="1"/>
  <c r="Q3036" i="1"/>
  <c r="Q3035" i="1"/>
  <c r="Q3034" i="1"/>
  <c r="Q3037" i="1"/>
  <c r="Q3038" i="1"/>
  <c r="Q3039" i="1"/>
  <c r="Q3043" i="1"/>
  <c r="Q3040" i="1"/>
  <c r="Q3042" i="1"/>
  <c r="Q3041" i="1"/>
  <c r="Q3044" i="1"/>
  <c r="Q3045" i="1"/>
  <c r="Q3046" i="1"/>
  <c r="Q3049" i="1"/>
  <c r="Q3047" i="1"/>
  <c r="Q3050" i="1"/>
  <c r="Q3048" i="1"/>
  <c r="Q3051" i="1"/>
  <c r="Q3053" i="1"/>
  <c r="Q3052" i="1"/>
  <c r="Q3054" i="1"/>
  <c r="Q3055" i="1"/>
  <c r="Q3056" i="1"/>
  <c r="Q3059" i="1"/>
  <c r="Q3058" i="1"/>
  <c r="Q3057" i="1"/>
  <c r="Q3060" i="1"/>
  <c r="Q3061" i="1"/>
  <c r="Q3062" i="1"/>
  <c r="Q3063" i="1"/>
  <c r="Q3064" i="1"/>
  <c r="Q3067" i="1"/>
  <c r="Q3065" i="1"/>
  <c r="Q3066" i="1"/>
  <c r="Q3069" i="1"/>
  <c r="Q3074" i="1"/>
  <c r="Q3070" i="1"/>
  <c r="Q3075" i="1"/>
  <c r="Q3073" i="1"/>
  <c r="Q3071" i="1"/>
  <c r="Q3072" i="1"/>
  <c r="Q3068" i="1"/>
  <c r="Q3076" i="1"/>
  <c r="Q3077" i="1"/>
  <c r="Q3079" i="1"/>
  <c r="Q3078" i="1"/>
  <c r="Q3083" i="1"/>
  <c r="Q3081" i="1"/>
  <c r="Q3080" i="1"/>
  <c r="Q3082" i="1"/>
  <c r="Q3085" i="1"/>
  <c r="Q3084" i="1"/>
  <c r="Q3087" i="1"/>
  <c r="Q3086" i="1"/>
  <c r="Q3089" i="1"/>
  <c r="Q3090" i="1"/>
  <c r="Q3088" i="1"/>
  <c r="Q3093" i="1"/>
  <c r="Q3091" i="1"/>
  <c r="Q3094" i="1"/>
  <c r="Q3092" i="1"/>
  <c r="Q3095" i="1"/>
  <c r="Q3096" i="1"/>
  <c r="Q3099" i="1"/>
  <c r="Q3098" i="1"/>
  <c r="Q3101" i="1"/>
  <c r="Q3097" i="1"/>
  <c r="Q3103" i="1"/>
  <c r="Q3100" i="1"/>
  <c r="Q3102" i="1"/>
  <c r="Q3104" i="1"/>
  <c r="Q3105" i="1"/>
  <c r="Q3106" i="1"/>
  <c r="Q3107" i="1"/>
  <c r="Q3113" i="1"/>
  <c r="Q3109" i="1"/>
  <c r="Q3108" i="1"/>
  <c r="Q3110" i="1"/>
  <c r="Q3111" i="1"/>
  <c r="Q3112" i="1"/>
  <c r="Q3116" i="1"/>
  <c r="Q3114" i="1"/>
  <c r="Q3115" i="1"/>
  <c r="Q3117" i="1"/>
  <c r="Q3119" i="1"/>
  <c r="Q3118" i="1"/>
  <c r="Q3120" i="1"/>
  <c r="Q3122" i="1"/>
  <c r="Q3121" i="1"/>
  <c r="Q3125" i="1"/>
  <c r="Q3126" i="1"/>
  <c r="Q3124" i="1"/>
  <c r="Q3123" i="1"/>
  <c r="Q3127" i="1"/>
  <c r="Q3132" i="1"/>
  <c r="Q3128" i="1"/>
  <c r="Q3135" i="1"/>
  <c r="Q3143" i="1"/>
  <c r="Q3136" i="1"/>
  <c r="Q3139" i="1"/>
  <c r="Q3131" i="1"/>
  <c r="Q3148" i="1"/>
  <c r="Q3145" i="1"/>
  <c r="Q3146" i="1"/>
  <c r="Q3149" i="1"/>
  <c r="Q3142" i="1"/>
  <c r="Q3151" i="1"/>
  <c r="Q3129" i="1"/>
  <c r="Q3137" i="1"/>
  <c r="Q3150" i="1"/>
  <c r="Q3140" i="1"/>
  <c r="Q3147" i="1"/>
  <c r="Q3138" i="1"/>
  <c r="Q3133" i="1"/>
  <c r="Q3130" i="1"/>
  <c r="Q3134" i="1"/>
  <c r="Q3141" i="1"/>
  <c r="Q3144" i="1"/>
  <c r="Q3152" i="1"/>
  <c r="Q3154" i="1"/>
  <c r="Q3156" i="1"/>
  <c r="Q3155" i="1"/>
  <c r="Q3153" i="1"/>
  <c r="Q3158" i="1"/>
  <c r="Q3157" i="1"/>
  <c r="Q3159" i="1"/>
  <c r="Q3160" i="1"/>
  <c r="Q3161" i="1"/>
  <c r="Q3164" i="1"/>
  <c r="Q3167" i="1"/>
  <c r="Q3165" i="1"/>
  <c r="Q3163" i="1"/>
  <c r="Q3166" i="1"/>
  <c r="Q3168" i="1"/>
  <c r="Q3162" i="1"/>
  <c r="Q3169" i="1"/>
  <c r="Q3170" i="1"/>
  <c r="Q3172" i="1"/>
  <c r="Q3176" i="1"/>
  <c r="Q3173" i="1"/>
  <c r="Q3177" i="1"/>
  <c r="Q3171" i="1"/>
  <c r="Q3175" i="1"/>
  <c r="Q3174" i="1"/>
  <c r="Q3178" i="1"/>
  <c r="Q3179" i="1"/>
  <c r="Q3181" i="1"/>
  <c r="Q3180" i="1"/>
  <c r="Q3182" i="1"/>
  <c r="Q3183" i="1"/>
  <c r="Q3184" i="1"/>
  <c r="Q3187" i="1"/>
  <c r="Q3185" i="1"/>
  <c r="Q3188" i="1"/>
  <c r="Q3186" i="1"/>
  <c r="Q3189" i="1"/>
  <c r="Q3190" i="1"/>
  <c r="Q3191" i="1"/>
  <c r="Q3192" i="1"/>
  <c r="Q3202" i="1"/>
  <c r="Q3197" i="1"/>
  <c r="Q3199" i="1"/>
  <c r="Q3196" i="1"/>
  <c r="Q3203" i="1"/>
  <c r="Q3193" i="1"/>
  <c r="Q3198" i="1"/>
  <c r="Q3195" i="1"/>
  <c r="Q3200" i="1"/>
  <c r="Q3194" i="1"/>
  <c r="Q3204" i="1"/>
  <c r="Q3201" i="1"/>
  <c r="Q3205" i="1"/>
  <c r="Q3206" i="1"/>
  <c r="Q3207" i="1"/>
  <c r="Q3208" i="1"/>
  <c r="Q3209" i="1"/>
  <c r="Q3210" i="1"/>
  <c r="Q3214" i="1"/>
  <c r="Q3218" i="1"/>
  <c r="Q3212" i="1"/>
  <c r="Q3217" i="1"/>
  <c r="Q3215" i="1"/>
  <c r="Q3213" i="1"/>
  <c r="Q3211" i="1"/>
  <c r="Q3219" i="1"/>
  <c r="Q3216" i="1"/>
  <c r="Q3220" i="1"/>
  <c r="Q3221" i="1"/>
  <c r="Q3222" i="1"/>
  <c r="Q3223" i="1"/>
  <c r="Q3224" i="1"/>
  <c r="Q3228" i="1"/>
  <c r="Q3225" i="1"/>
  <c r="Q3229" i="1"/>
  <c r="Q3230" i="1"/>
  <c r="Q3231" i="1"/>
  <c r="Q3227" i="1"/>
  <c r="Q3226" i="1"/>
  <c r="Q3232" i="1"/>
  <c r="Q3233" i="1"/>
  <c r="Q3234" i="1"/>
  <c r="Q3237" i="1"/>
  <c r="Q3238" i="1"/>
  <c r="Q3236" i="1"/>
  <c r="Q3235" i="1"/>
  <c r="Q3239" i="1"/>
  <c r="Q3245" i="1"/>
  <c r="Q3243" i="1"/>
  <c r="Q3244" i="1"/>
  <c r="Q3241" i="1"/>
  <c r="Q3240" i="1"/>
  <c r="Q3242" i="1"/>
  <c r="Q3247" i="1"/>
  <c r="Q3246" i="1"/>
  <c r="Q3248" i="1"/>
  <c r="Q3251" i="1"/>
  <c r="Q3249" i="1"/>
  <c r="Q3250" i="1"/>
  <c r="Q3252" i="1"/>
  <c r="Q3258" i="1"/>
  <c r="Q3256" i="1"/>
  <c r="Q3253" i="1"/>
  <c r="Q3254" i="1"/>
  <c r="Q3259" i="1"/>
  <c r="Q3255" i="1"/>
  <c r="Q3257" i="1"/>
  <c r="Q3261" i="1"/>
  <c r="Q3260" i="1"/>
  <c r="Q3262" i="1"/>
  <c r="Q3263" i="1"/>
  <c r="Q3264" i="1"/>
  <c r="Q3265" i="1"/>
  <c r="Q3266" i="1"/>
  <c r="Q3272" i="1"/>
  <c r="Q3270" i="1"/>
  <c r="Q3267" i="1"/>
  <c r="Q3273" i="1"/>
  <c r="Q3269" i="1"/>
  <c r="Q3274" i="1"/>
  <c r="Q3275" i="1"/>
  <c r="Q3268" i="1"/>
  <c r="Q3271" i="1"/>
  <c r="Q3277" i="1"/>
  <c r="Q3299" i="1"/>
  <c r="Q3288" i="1"/>
  <c r="Q3285" i="1"/>
  <c r="Q3295" i="1"/>
  <c r="Q3283" i="1"/>
  <c r="Q3297" i="1"/>
  <c r="Q3286" i="1"/>
  <c r="Q3276" i="1"/>
  <c r="Q3302" i="1"/>
  <c r="Q3291" i="1"/>
  <c r="Q3287" i="1"/>
  <c r="Q3278" i="1"/>
  <c r="Q3296" i="1"/>
  <c r="Q3280" i="1"/>
  <c r="Q3305" i="1"/>
  <c r="Q3298" i="1"/>
  <c r="Q3306" i="1"/>
  <c r="Q3307" i="1"/>
  <c r="Q3289" i="1"/>
  <c r="Q3304" i="1"/>
  <c r="Q3303" i="1"/>
  <c r="Q3301" i="1"/>
  <c r="Q3284" i="1"/>
  <c r="Q3281" i="1"/>
  <c r="Q3292" i="1"/>
  <c r="Q3293" i="1"/>
  <c r="Q3294" i="1"/>
  <c r="Q3282" i="1"/>
  <c r="Q3300" i="1"/>
  <c r="Q3279" i="1"/>
  <c r="Q3290" i="1"/>
  <c r="Q3308" i="1"/>
  <c r="Q3309" i="1"/>
  <c r="Q3310" i="1"/>
  <c r="Q3311" i="1"/>
  <c r="Q3313" i="1"/>
  <c r="Q3316" i="1"/>
  <c r="Q3317" i="1"/>
  <c r="Q3319" i="1"/>
  <c r="Q3324" i="1"/>
  <c r="Q3314" i="1"/>
  <c r="Q3312" i="1"/>
  <c r="Q3322" i="1"/>
  <c r="Q3320" i="1"/>
  <c r="Q3325" i="1"/>
  <c r="Q3318" i="1"/>
  <c r="Q3326" i="1"/>
  <c r="Q3315" i="1"/>
  <c r="Q3323" i="1"/>
  <c r="Q3321" i="1"/>
  <c r="Q3327" i="1"/>
  <c r="Q3328" i="1"/>
  <c r="Q3330" i="1"/>
  <c r="Q3329" i="1"/>
  <c r="Q3333" i="1"/>
  <c r="Q3332" i="1"/>
  <c r="Q3331" i="1"/>
  <c r="Q3336" i="1"/>
  <c r="Q3341" i="1"/>
  <c r="Q3340" i="1"/>
  <c r="Q3338" i="1"/>
  <c r="Q3346" i="1"/>
  <c r="Q3344" i="1"/>
  <c r="Q3334" i="1"/>
  <c r="Q3335" i="1"/>
  <c r="Q3343" i="1"/>
  <c r="Q3342" i="1"/>
  <c r="Q3337" i="1"/>
  <c r="Q3345" i="1"/>
  <c r="Q3339" i="1"/>
  <c r="Q3348" i="1"/>
  <c r="Q3347" i="1"/>
  <c r="Q3349" i="1"/>
  <c r="Q3350" i="1"/>
  <c r="Q3354" i="1"/>
  <c r="Q3353" i="1"/>
  <c r="Q3351" i="1"/>
  <c r="Q3352" i="1"/>
  <c r="Q3364" i="1"/>
  <c r="Q3360" i="1"/>
  <c r="Q3362" i="1"/>
  <c r="Q3363" i="1"/>
  <c r="Q3361" i="1"/>
  <c r="Q3355" i="1"/>
  <c r="Q3359" i="1"/>
  <c r="Q3356" i="1"/>
  <c r="Q3358" i="1"/>
  <c r="Q3365" i="1"/>
  <c r="Q3357" i="1"/>
  <c r="Q3366" i="1"/>
  <c r="Q3367" i="1"/>
  <c r="Q3369" i="1"/>
  <c r="Q3368" i="1"/>
  <c r="Q3372" i="1"/>
  <c r="Q3370" i="1"/>
  <c r="Q3371" i="1"/>
  <c r="Q3374" i="1"/>
  <c r="Q3373" i="1"/>
  <c r="Q3383" i="1"/>
  <c r="Q3379" i="1"/>
  <c r="Q3381" i="1"/>
  <c r="Q3375" i="1"/>
  <c r="Q3376" i="1"/>
  <c r="Q3387" i="1"/>
  <c r="Q3384" i="1"/>
  <c r="Q3382" i="1"/>
  <c r="Q3378" i="1"/>
  <c r="Q3380" i="1"/>
  <c r="Q3386" i="1"/>
  <c r="Q3377" i="1"/>
  <c r="Q3385" i="1"/>
  <c r="Q3390" i="1"/>
  <c r="Q3389" i="1"/>
  <c r="Q3391" i="1"/>
  <c r="Q3388" i="1"/>
  <c r="Q3392" i="1"/>
  <c r="Q3393" i="1"/>
  <c r="Q3394" i="1"/>
  <c r="Q3395" i="1"/>
  <c r="Q3403" i="1"/>
  <c r="Q3404" i="1"/>
  <c r="Q3401" i="1"/>
  <c r="Q3407" i="1"/>
  <c r="Q3398" i="1"/>
  <c r="Q3402" i="1"/>
  <c r="Q3397" i="1"/>
  <c r="Q3399" i="1"/>
  <c r="Q3396" i="1"/>
  <c r="Q3400" i="1"/>
  <c r="Q3405" i="1"/>
  <c r="Q3406" i="1"/>
  <c r="Q3410" i="1"/>
  <c r="Q3423" i="1"/>
  <c r="Q3432" i="1"/>
  <c r="Q3433" i="1"/>
  <c r="Q3418" i="1"/>
  <c r="Q3409" i="1"/>
  <c r="Q3419" i="1"/>
  <c r="Q3434" i="1"/>
  <c r="Q3420" i="1"/>
  <c r="Q3436" i="1"/>
  <c r="Q3415" i="1"/>
  <c r="Q3428" i="1"/>
  <c r="Q3416" i="1"/>
  <c r="Q3422" i="1"/>
  <c r="Q3431" i="1"/>
  <c r="Q3411" i="1"/>
  <c r="Q3421" i="1"/>
  <c r="Q3435" i="1"/>
  <c r="Q3414" i="1"/>
  <c r="Q3408" i="1"/>
  <c r="Q3417" i="1"/>
  <c r="Q3429" i="1"/>
  <c r="Q3424" i="1"/>
  <c r="Q3437" i="1"/>
  <c r="Q3425" i="1"/>
  <c r="Q3426" i="1"/>
  <c r="Q3427" i="1"/>
  <c r="Q3413" i="1"/>
  <c r="Q3412" i="1"/>
  <c r="Q3430" i="1"/>
  <c r="Q3438" i="1"/>
  <c r="Q3439" i="1"/>
  <c r="Q3440" i="1"/>
  <c r="Q3441" i="1"/>
  <c r="Q3442" i="1"/>
  <c r="Q3443" i="1"/>
  <c r="Q3452" i="1"/>
  <c r="Q3446" i="1"/>
  <c r="Q3451" i="1"/>
  <c r="Q3445" i="1"/>
  <c r="Q3447" i="1"/>
  <c r="Q3448" i="1"/>
  <c r="Q3444" i="1"/>
  <c r="Q3449" i="1"/>
  <c r="Q3450" i="1"/>
  <c r="Q3459" i="1"/>
  <c r="Q3456" i="1"/>
  <c r="Q3463" i="1"/>
  <c r="Q3458" i="1"/>
  <c r="Q3453" i="1"/>
  <c r="Q3454" i="1"/>
  <c r="Q3455" i="1"/>
  <c r="Q3457" i="1"/>
  <c r="Q3460" i="1"/>
  <c r="Q3461" i="1"/>
  <c r="Q3462" i="1"/>
  <c r="Q3464" i="1"/>
  <c r="Q3465" i="1"/>
  <c r="Q3466" i="1"/>
  <c r="Q3468" i="1"/>
  <c r="Q3467" i="1"/>
  <c r="Q3470" i="1"/>
  <c r="Q3469" i="1"/>
  <c r="Q3471" i="1"/>
  <c r="Q3472" i="1"/>
  <c r="Q3484" i="1"/>
  <c r="Q3478" i="1"/>
  <c r="Q3474" i="1"/>
  <c r="Q3479" i="1"/>
  <c r="Q3485" i="1"/>
  <c r="Q3486" i="1"/>
  <c r="Q3481" i="1"/>
  <c r="Q3480" i="1"/>
  <c r="Q3482" i="1"/>
  <c r="Q3483" i="1"/>
  <c r="Q3473" i="1"/>
  <c r="Q3476" i="1"/>
  <c r="Q3475" i="1"/>
  <c r="Q3477" i="1"/>
  <c r="Q3487" i="1"/>
  <c r="Q3488" i="1"/>
  <c r="Q3490" i="1"/>
  <c r="Q3489" i="1"/>
  <c r="Q3491" i="1"/>
  <c r="Q3492" i="1"/>
  <c r="Q3493" i="1"/>
  <c r="Q3495" i="1"/>
  <c r="Q3500" i="1"/>
  <c r="Q3503" i="1"/>
  <c r="Q3494" i="1"/>
  <c r="Q3496" i="1"/>
  <c r="Q3499" i="1"/>
  <c r="Q3498" i="1"/>
  <c r="Q3497" i="1"/>
  <c r="Q3502" i="1"/>
  <c r="Q3501" i="1"/>
  <c r="Q3510" i="1"/>
  <c r="Q3519" i="1"/>
  <c r="Q3537" i="1"/>
  <c r="Q3520" i="1"/>
  <c r="Q3514" i="1"/>
  <c r="Q3505" i="1"/>
  <c r="Q3553" i="1"/>
  <c r="Q3515" i="1"/>
  <c r="Q3542" i="1"/>
  <c r="Q3530" i="1"/>
  <c r="Q3538" i="1"/>
  <c r="Q3517" i="1"/>
  <c r="Q3545" i="1"/>
  <c r="Q3516" i="1"/>
  <c r="Q3521" i="1"/>
  <c r="Q3511" i="1"/>
  <c r="Q3531" i="1"/>
  <c r="Q3525" i="1"/>
  <c r="Q3526" i="1"/>
  <c r="Q3549" i="1"/>
  <c r="Q3534" i="1"/>
  <c r="Q3512" i="1"/>
  <c r="Q3506" i="1"/>
  <c r="Q3546" i="1"/>
  <c r="Q3513" i="1"/>
  <c r="Q3507" i="1"/>
  <c r="Q3529" i="1"/>
  <c r="Q3547" i="1"/>
  <c r="Q3518" i="1"/>
  <c r="Q3539" i="1"/>
  <c r="Q3541" i="1"/>
  <c r="Q3548" i="1"/>
  <c r="Q3509" i="1"/>
  <c r="Q3527" i="1"/>
  <c r="Q3552" i="1"/>
  <c r="Q3543" i="1"/>
  <c r="Q3528" i="1"/>
  <c r="Q3544" i="1"/>
  <c r="Q3550" i="1"/>
  <c r="Q3535" i="1"/>
  <c r="Q3508" i="1"/>
  <c r="Q3532" i="1"/>
  <c r="Q3522" i="1"/>
  <c r="Q3551" i="1"/>
  <c r="Q3536" i="1"/>
  <c r="Q3504" i="1"/>
  <c r="Q3524" i="1"/>
  <c r="Q3540" i="1"/>
  <c r="Q3523" i="1"/>
  <c r="Q3533" i="1"/>
  <c r="Q3554" i="1"/>
  <c r="Q3556" i="1"/>
  <c r="Q3557" i="1"/>
  <c r="Q3558" i="1"/>
  <c r="Q3559" i="1"/>
  <c r="Q3555" i="1"/>
  <c r="Q3562" i="1"/>
  <c r="Q3561" i="1"/>
  <c r="Q3560" i="1"/>
  <c r="Q3563" i="1"/>
  <c r="Q3570" i="1"/>
  <c r="Q3569" i="1"/>
  <c r="Q3565" i="1"/>
  <c r="Q3568" i="1"/>
  <c r="Q3564" i="1"/>
  <c r="Q3566" i="1"/>
  <c r="Q3567" i="1"/>
  <c r="Q3574" i="1"/>
  <c r="Q3584" i="1"/>
  <c r="Q3587" i="1"/>
  <c r="Q3596" i="1"/>
  <c r="Q3578" i="1"/>
  <c r="Q3573" i="1"/>
  <c r="Q3571" i="1"/>
  <c r="Q3600" i="1"/>
  <c r="Q3595" i="1"/>
  <c r="Q3588" i="1"/>
  <c r="Q3597" i="1"/>
  <c r="Q3593" i="1"/>
  <c r="Q3589" i="1"/>
  <c r="Q3591" i="1"/>
  <c r="Q3579" i="1"/>
  <c r="Q3580" i="1"/>
  <c r="Q3577" i="1"/>
  <c r="Q3572" i="1"/>
  <c r="Q3598" i="1"/>
  <c r="Q3599" i="1"/>
  <c r="Q3576" i="1"/>
  <c r="Q3575" i="1"/>
  <c r="Q3594" i="1"/>
  <c r="Q3585" i="1"/>
  <c r="Q3581" i="1"/>
  <c r="Q3586" i="1"/>
  <c r="Q3582" i="1"/>
  <c r="Q3590" i="1"/>
  <c r="Q3583" i="1"/>
  <c r="Q3592" i="1"/>
  <c r="Q3603" i="1"/>
  <c r="Q3604" i="1"/>
  <c r="Q3602" i="1"/>
  <c r="Q3601" i="1"/>
  <c r="Q3611" i="1"/>
  <c r="Q3606" i="1"/>
  <c r="Q3616" i="1"/>
  <c r="Q3607" i="1"/>
  <c r="Q3615" i="1"/>
  <c r="Q3614" i="1"/>
  <c r="Q3610" i="1"/>
  <c r="Q3613" i="1"/>
  <c r="Q3608" i="1"/>
  <c r="Q3605" i="1"/>
  <c r="Q3612" i="1"/>
  <c r="Q3609" i="1"/>
  <c r="Q3626" i="1"/>
  <c r="Q3627" i="1"/>
  <c r="Q3633" i="1"/>
  <c r="Q3629" i="1"/>
  <c r="Q3631" i="1"/>
  <c r="Q3620" i="1"/>
  <c r="Q3622" i="1"/>
  <c r="Q3632" i="1"/>
  <c r="Q3628" i="1"/>
  <c r="Q3623" i="1"/>
  <c r="Q3624" i="1"/>
  <c r="Q3621" i="1"/>
  <c r="Q3630" i="1"/>
  <c r="Q3618" i="1"/>
  <c r="Q3617" i="1"/>
  <c r="Q3625" i="1"/>
  <c r="Q3619" i="1"/>
  <c r="Q3694" i="1"/>
  <c r="Q3643" i="1"/>
  <c r="Q3635" i="1"/>
  <c r="Q3653" i="1"/>
  <c r="Q3634" i="1"/>
  <c r="Q3658" i="1"/>
  <c r="Q3657" i="1"/>
  <c r="Q3638" i="1"/>
  <c r="Q3682" i="1"/>
  <c r="Q3659" i="1"/>
  <c r="Q3692" i="1"/>
  <c r="Q3639" i="1"/>
  <c r="Q3644" i="1"/>
  <c r="Q3683" i="1"/>
  <c r="Q3641" i="1"/>
  <c r="Q3695" i="1"/>
  <c r="Q3636" i="1"/>
  <c r="Q3690" i="1"/>
  <c r="Q3696" i="1"/>
  <c r="Q3697" i="1"/>
  <c r="Q3701" i="1"/>
  <c r="Q3670" i="1"/>
  <c r="Q3676" i="1"/>
  <c r="Q3645" i="1"/>
  <c r="Q3646" i="1"/>
  <c r="Q3671" i="1"/>
  <c r="Q3677" i="1"/>
  <c r="Q3660" i="1"/>
  <c r="Q3702" i="1"/>
  <c r="Q3661" i="1"/>
  <c r="Q3642" i="1"/>
  <c r="Q3703" i="1"/>
  <c r="Q3688" i="1"/>
  <c r="Q3693" i="1"/>
  <c r="Q3680" i="1"/>
  <c r="Q3662" i="1"/>
  <c r="Q3684" i="1"/>
  <c r="Q3685" i="1"/>
  <c r="Q3704" i="1"/>
  <c r="Q3654" i="1"/>
  <c r="Q3663" i="1"/>
  <c r="Q3651" i="1"/>
  <c r="Q3650" i="1"/>
  <c r="Q3705" i="1"/>
  <c r="Q3689" i="1"/>
  <c r="Q3640" i="1"/>
  <c r="Q3672" i="1"/>
  <c r="Q3673" i="1"/>
  <c r="Q3664" i="1"/>
  <c r="Q3686" i="1"/>
  <c r="Q3665" i="1"/>
  <c r="Q3655" i="1"/>
  <c r="Q3691" i="1"/>
  <c r="Q3647" i="1"/>
  <c r="Q3699" i="1"/>
  <c r="Q3648" i="1"/>
  <c r="Q3666" i="1"/>
  <c r="Q3667" i="1"/>
  <c r="Q3678" i="1"/>
  <c r="Q3637" i="1"/>
  <c r="Q3687" i="1"/>
  <c r="Q3700" i="1"/>
  <c r="Q3656" i="1"/>
  <c r="Q3652" i="1"/>
  <c r="Q3674" i="1"/>
  <c r="Q3675" i="1"/>
  <c r="Q3649" i="1"/>
  <c r="Q3669" i="1"/>
  <c r="Q3698" i="1"/>
  <c r="Q3679" i="1"/>
  <c r="Q3668" i="1"/>
  <c r="Q3681" i="1"/>
  <c r="Q4096" i="1"/>
  <c r="Q3925" i="1"/>
  <c r="Q3993" i="1"/>
  <c r="Q4032" i="1"/>
  <c r="Q4063" i="1"/>
  <c r="Q4033" i="1"/>
  <c r="Q4018" i="1"/>
  <c r="Q4077" i="1"/>
  <c r="Q3806" i="1"/>
  <c r="Q3951" i="1"/>
  <c r="Q3772" i="1"/>
  <c r="Q3890" i="1"/>
  <c r="Q4057" i="1"/>
  <c r="Q3880" i="1"/>
  <c r="Q4078" i="1"/>
  <c r="Q4107" i="1"/>
  <c r="Q3901" i="1"/>
  <c r="Q3834" i="1"/>
  <c r="Q3994" i="1"/>
  <c r="Q3875" i="1"/>
  <c r="Q3879" i="1"/>
  <c r="Q4097" i="1"/>
  <c r="Q4054" i="1"/>
  <c r="Q3952" i="1"/>
  <c r="Q3736" i="1"/>
  <c r="Q3835" i="1"/>
  <c r="Q4034" i="1"/>
  <c r="Q3830" i="1"/>
  <c r="Q4055" i="1"/>
  <c r="Q3995" i="1"/>
  <c r="Q3996" i="1"/>
  <c r="Q4110" i="1"/>
  <c r="Q3997" i="1"/>
  <c r="Q4064" i="1"/>
  <c r="Q3998" i="1"/>
  <c r="Q3881" i="1"/>
  <c r="Q3953" i="1"/>
  <c r="Q3737" i="1"/>
  <c r="Q3836" i="1"/>
  <c r="Q3949" i="1"/>
  <c r="Q4024" i="1"/>
  <c r="Q4113" i="1"/>
  <c r="Q3798" i="1"/>
  <c r="Q3928" i="1"/>
  <c r="Q3837" i="1"/>
  <c r="Q4079" i="1"/>
  <c r="Q3820" i="1"/>
  <c r="Q4035" i="1"/>
  <c r="Q4080" i="1"/>
  <c r="Q3838" i="1"/>
  <c r="Q3929" i="1"/>
  <c r="Q4075" i="1"/>
  <c r="Q3876" i="1"/>
  <c r="Q3891" i="1"/>
  <c r="Q3999" i="1"/>
  <c r="Q3882" i="1"/>
  <c r="Q3839" i="1"/>
  <c r="Q4081" i="1"/>
  <c r="Q4020" i="1"/>
  <c r="Q3840" i="1"/>
  <c r="Q4000" i="1"/>
  <c r="Q3812" i="1"/>
  <c r="Q3773" i="1"/>
  <c r="Q3954" i="1"/>
  <c r="Q3883" i="1"/>
  <c r="Q4031" i="1"/>
  <c r="Q3955" i="1"/>
  <c r="Q4036" i="1"/>
  <c r="Q3841" i="1"/>
  <c r="Q3842" i="1"/>
  <c r="Q3930" i="1"/>
  <c r="Q3956" i="1"/>
  <c r="Q3799" i="1"/>
  <c r="Q3957" i="1"/>
  <c r="Q3947" i="1"/>
  <c r="Q3748" i="1"/>
  <c r="Q3931" i="1"/>
  <c r="Q3877" i="1"/>
  <c r="Q3958" i="1"/>
  <c r="Q4025" i="1"/>
  <c r="Q4037" i="1"/>
  <c r="Q3959" i="1"/>
  <c r="Q3821" i="1"/>
  <c r="Q4095" i="1"/>
  <c r="Q3713" i="1"/>
  <c r="Q3889" i="1"/>
  <c r="Q3749" i="1"/>
  <c r="Q4001" i="1"/>
  <c r="Q3765" i="1"/>
  <c r="Q3813" i="1"/>
  <c r="Q3843" i="1"/>
  <c r="Q4069" i="1"/>
  <c r="Q3734" i="1"/>
  <c r="Q3822" i="1"/>
  <c r="Q3715" i="1"/>
  <c r="Q3774" i="1"/>
  <c r="Q3735" i="1"/>
  <c r="Q3844" i="1"/>
  <c r="Q3903" i="1"/>
  <c r="Q3766" i="1"/>
  <c r="Q3800" i="1"/>
  <c r="Q3708" i="1"/>
  <c r="Q3807" i="1"/>
  <c r="Q4002" i="1"/>
  <c r="Q4038" i="1"/>
  <c r="Q3960" i="1"/>
  <c r="Q4003" i="1"/>
  <c r="Q4102" i="1"/>
  <c r="Q3961" i="1"/>
  <c r="Q3950" i="1"/>
  <c r="Q4004" i="1"/>
  <c r="Q4039" i="1"/>
  <c r="Q4005" i="1"/>
  <c r="Q3962" i="1"/>
  <c r="Q4103" i="1"/>
  <c r="Q4040" i="1"/>
  <c r="Q4098" i="1"/>
  <c r="Q3892" i="1"/>
  <c r="Q3845" i="1"/>
  <c r="Q3932" i="1"/>
  <c r="Q4104" i="1"/>
  <c r="Q3846" i="1"/>
  <c r="Q4070" i="1"/>
  <c r="Q3904" i="1"/>
  <c r="Q3847" i="1"/>
  <c r="Q4082" i="1"/>
  <c r="Q4114" i="1"/>
  <c r="Q4083" i="1"/>
  <c r="Q4026" i="1"/>
  <c r="Q4027" i="1"/>
  <c r="Q3905" i="1"/>
  <c r="Q4108" i="1"/>
  <c r="Q4058" i="1"/>
  <c r="Q3963" i="1"/>
  <c r="Q3710" i="1"/>
  <c r="Q3964" i="1"/>
  <c r="Q4115" i="1"/>
  <c r="Q3775" i="1"/>
  <c r="Q3848" i="1"/>
  <c r="Q3849" i="1"/>
  <c r="Q3793" i="1"/>
  <c r="Q3720" i="1"/>
  <c r="Q3814" i="1"/>
  <c r="Q3771" i="1"/>
  <c r="Q3764" i="1"/>
  <c r="Q3722" i="1"/>
  <c r="Q4041" i="1"/>
  <c r="Q3933" i="1"/>
  <c r="Q3776" i="1"/>
  <c r="Q3711" i="1"/>
  <c r="Q3770" i="1"/>
  <c r="Q4042" i="1"/>
  <c r="Q3850" i="1"/>
  <c r="Q3851" i="1"/>
  <c r="Q4084" i="1"/>
  <c r="Q3934" i="1"/>
  <c r="Q3823" i="1"/>
  <c r="Q3965" i="1"/>
  <c r="Q3808" i="1"/>
  <c r="Q3824" i="1"/>
  <c r="Q3852" i="1"/>
  <c r="Q3946" i="1"/>
  <c r="Q3966" i="1"/>
  <c r="Q3967" i="1"/>
  <c r="Q3853" i="1"/>
  <c r="Q3763" i="1"/>
  <c r="Q3777" i="1"/>
  <c r="Q4006" i="1"/>
  <c r="Q3750" i="1"/>
  <c r="Q3831" i="1"/>
  <c r="Q4068" i="1"/>
  <c r="Q3723" i="1"/>
  <c r="Q3887" i="1"/>
  <c r="Q3731" i="1"/>
  <c r="Q3744" i="1"/>
  <c r="Q3751" i="1"/>
  <c r="Q3809" i="1"/>
  <c r="Q4085" i="1"/>
  <c r="Q3724" i="1"/>
  <c r="Q3752" i="1"/>
  <c r="Q3778" i="1"/>
  <c r="Q3706" i="1"/>
  <c r="Q3779" i="1"/>
  <c r="Q3968" i="1"/>
  <c r="Q3969" i="1"/>
  <c r="Q3801" i="1"/>
  <c r="Q3753" i="1"/>
  <c r="Q4059" i="1"/>
  <c r="Q4043" i="1"/>
  <c r="Q3718" i="1"/>
  <c r="Q3754" i="1"/>
  <c r="Q4044" i="1"/>
  <c r="Q3991" i="1"/>
  <c r="Q3935" i="1"/>
  <c r="Q3936" i="1"/>
  <c r="Q3780" i="1"/>
  <c r="Q3937" i="1"/>
  <c r="Q3906" i="1"/>
  <c r="Q3907" i="1"/>
  <c r="Q4007" i="1"/>
  <c r="Q3781" i="1"/>
  <c r="Q4008" i="1"/>
  <c r="Q4009" i="1"/>
  <c r="Q4045" i="1"/>
  <c r="Q4061" i="1"/>
  <c r="Q3716" i="1"/>
  <c r="Q3825" i="1"/>
  <c r="Q3802" i="1"/>
  <c r="Q3755" i="1"/>
  <c r="Q3782" i="1"/>
  <c r="Q3938" i="1"/>
  <c r="Q4010" i="1"/>
  <c r="Q3970" i="1"/>
  <c r="Q3893" i="1"/>
  <c r="Q3717" i="1"/>
  <c r="Q3854" i="1"/>
  <c r="Q3939" i="1"/>
  <c r="Q3908" i="1"/>
  <c r="Q4062" i="1"/>
  <c r="Q3768" i="1"/>
  <c r="Q3756" i="1"/>
  <c r="Q4111" i="1"/>
  <c r="Q3855" i="1"/>
  <c r="Q3940" i="1"/>
  <c r="Q3856" i="1"/>
  <c r="Q3738" i="1"/>
  <c r="Q3783" i="1"/>
  <c r="Q3803" i="1"/>
  <c r="Q3767" i="1"/>
  <c r="Q3815" i="1"/>
  <c r="Q3857" i="1"/>
  <c r="Q3909" i="1"/>
  <c r="Q3739" i="1"/>
  <c r="Q3924" i="1"/>
  <c r="Q3902" i="1"/>
  <c r="Q3858" i="1"/>
  <c r="Q3859" i="1"/>
  <c r="Q3832" i="1"/>
  <c r="Q4028" i="1"/>
  <c r="Q3860" i="1"/>
  <c r="Q3861" i="1"/>
  <c r="Q3971" i="1"/>
  <c r="Q3826" i="1"/>
  <c r="Q3910" i="1"/>
  <c r="Q3725" i="1"/>
  <c r="Q3784" i="1"/>
  <c r="Q3884" i="1"/>
  <c r="Q3707" i="1"/>
  <c r="Q3730" i="1"/>
  <c r="Q3746" i="1"/>
  <c r="Q3732" i="1"/>
  <c r="Q3988" i="1"/>
  <c r="Q3833" i="1"/>
  <c r="Q3729" i="1"/>
  <c r="Q3972" i="1"/>
  <c r="Q4029" i="1"/>
  <c r="Q3911" i="1"/>
  <c r="Q3862" i="1"/>
  <c r="Q4017" i="1"/>
  <c r="Q3785" i="1"/>
  <c r="Q3973" i="1"/>
  <c r="Q3974" i="1"/>
  <c r="Q3810" i="1"/>
  <c r="Q3989" i="1"/>
  <c r="Q3863" i="1"/>
  <c r="Q3926" i="1"/>
  <c r="Q3757" i="1"/>
  <c r="Q3761" i="1"/>
  <c r="Q4046" i="1"/>
  <c r="Q3864" i="1"/>
  <c r="Q4047" i="1"/>
  <c r="Q4067" i="1"/>
  <c r="Q4019" i="1"/>
  <c r="Q3712" i="1"/>
  <c r="Q3975" i="1"/>
  <c r="Q3827" i="1"/>
  <c r="Q3941" i="1"/>
  <c r="Q3726" i="1"/>
  <c r="Q4056" i="1"/>
  <c r="Q3769" i="1"/>
  <c r="Q4011" i="1"/>
  <c r="Q3976" i="1"/>
  <c r="Q3865" i="1"/>
  <c r="Q4094" i="1"/>
  <c r="Q4012" i="1"/>
  <c r="Q3912" i="1"/>
  <c r="Q3990" i="1"/>
  <c r="Q4086" i="1"/>
  <c r="Q3786" i="1"/>
  <c r="Q3719" i="1"/>
  <c r="Q3977" i="1"/>
  <c r="Q4109" i="1"/>
  <c r="Q3913" i="1"/>
  <c r="Q3914" i="1"/>
  <c r="Q4021" i="1"/>
  <c r="Q3816" i="1"/>
  <c r="Q3804" i="1"/>
  <c r="Q4030" i="1"/>
  <c r="Q4022" i="1"/>
  <c r="Q3978" i="1"/>
  <c r="Q4087" i="1"/>
  <c r="Q3915" i="1"/>
  <c r="Q3727" i="1"/>
  <c r="Q3979" i="1"/>
  <c r="Q4048" i="1"/>
  <c r="Q3987" i="1"/>
  <c r="Q3811" i="1"/>
  <c r="Q4105" i="1"/>
  <c r="Q4074" i="1"/>
  <c r="Q3980" i="1"/>
  <c r="Q3796" i="1"/>
  <c r="Q3817" i="1"/>
  <c r="Q4088" i="1"/>
  <c r="Q3787" i="1"/>
  <c r="Q4013" i="1"/>
  <c r="Q3894" i="1"/>
  <c r="Q4071" i="1"/>
  <c r="Q3758" i="1"/>
  <c r="Q3745" i="1"/>
  <c r="Q3818" i="1"/>
  <c r="Q4060" i="1"/>
  <c r="Q3866" i="1"/>
  <c r="Q3885" i="1"/>
  <c r="Q3916" i="1"/>
  <c r="Q3981" i="1"/>
  <c r="Q3740" i="1"/>
  <c r="Q3942" i="1"/>
  <c r="Q3867" i="1"/>
  <c r="Q3819" i="1"/>
  <c r="Q3733" i="1"/>
  <c r="Q3762" i="1"/>
  <c r="Q3788" i="1"/>
  <c r="Q3828" i="1"/>
  <c r="Q4065" i="1"/>
  <c r="Q3943" i="1"/>
  <c r="Q4089" i="1"/>
  <c r="Q3805" i="1"/>
  <c r="Q3868" i="1"/>
  <c r="Q3789" i="1"/>
  <c r="Q4099" i="1"/>
  <c r="Q4072" i="1"/>
  <c r="Q3869" i="1"/>
  <c r="Q3829" i="1"/>
  <c r="Q3870" i="1"/>
  <c r="Q3747" i="1"/>
  <c r="Q3741" i="1"/>
  <c r="Q4014" i="1"/>
  <c r="Q4090" i="1"/>
  <c r="Q3917" i="1"/>
  <c r="Q4091" i="1"/>
  <c r="Q3797" i="1"/>
  <c r="Q3871" i="1"/>
  <c r="Q4015" i="1"/>
  <c r="Q3895" i="1"/>
  <c r="Q3888" i="1"/>
  <c r="Q3790" i="1"/>
  <c r="Q3791" i="1"/>
  <c r="Q4076" i="1"/>
  <c r="Q3742" i="1"/>
  <c r="Q3795" i="1"/>
  <c r="Q3982" i="1"/>
  <c r="Q3886" i="1"/>
  <c r="Q3759" i="1"/>
  <c r="Q3872" i="1"/>
  <c r="Q3900" i="1"/>
  <c r="Q4023" i="1"/>
  <c r="Q4049" i="1"/>
  <c r="Q3743" i="1"/>
  <c r="Q4050" i="1"/>
  <c r="Q3896" i="1"/>
  <c r="Q3927" i="1"/>
  <c r="Q3983" i="1"/>
  <c r="Q4066" i="1"/>
  <c r="Q3760" i="1"/>
  <c r="Q4106" i="1"/>
  <c r="Q3918" i="1"/>
  <c r="Q3919" i="1"/>
  <c r="Q3948" i="1"/>
  <c r="Q4112" i="1"/>
  <c r="Q3897" i="1"/>
  <c r="Q3920" i="1"/>
  <c r="Q3898" i="1"/>
  <c r="Q4051" i="1"/>
  <c r="Q3794" i="1"/>
  <c r="Q3984" i="1"/>
  <c r="Q3873" i="1"/>
  <c r="Q4052" i="1"/>
  <c r="Q3992" i="1"/>
  <c r="Q3709" i="1"/>
  <c r="Q3944" i="1"/>
  <c r="Q3985" i="1"/>
  <c r="Q3728" i="1"/>
  <c r="Q3899" i="1"/>
  <c r="Q3792" i="1"/>
  <c r="Q3714" i="1"/>
  <c r="Q3878" i="1"/>
  <c r="Q4101" i="1"/>
  <c r="Q4073" i="1"/>
  <c r="Q4092" i="1"/>
  <c r="Q4053" i="1"/>
  <c r="Q3921" i="1"/>
  <c r="Q3721" i="1"/>
  <c r="Q3874" i="1"/>
  <c r="Q3986" i="1"/>
  <c r="Q3922" i="1"/>
  <c r="Q4093" i="1"/>
  <c r="Q4100" i="1"/>
  <c r="Q3923" i="1"/>
  <c r="Q3945" i="1"/>
  <c r="Q4016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5" i="1"/>
  <c r="R695" i="1" s="1"/>
  <c r="P694" i="1"/>
  <c r="R694" i="1" s="1"/>
  <c r="P696" i="1"/>
  <c r="R696" i="1" s="1"/>
  <c r="P697" i="1"/>
  <c r="R697" i="1" s="1"/>
  <c r="P698" i="1"/>
  <c r="R698" i="1" s="1"/>
  <c r="P699" i="1"/>
  <c r="R699" i="1" s="1"/>
  <c r="P701" i="1"/>
  <c r="R701" i="1" s="1"/>
  <c r="P700" i="1"/>
  <c r="R700" i="1" s="1"/>
  <c r="P703" i="1"/>
  <c r="R703" i="1" s="1"/>
  <c r="P702" i="1"/>
  <c r="R702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2" i="1"/>
  <c r="R732" i="1" s="1"/>
  <c r="P731" i="1"/>
  <c r="R731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5" i="1"/>
  <c r="R795" i="1" s="1"/>
  <c r="P794" i="1"/>
  <c r="R794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8" i="1"/>
  <c r="R818" i="1" s="1"/>
  <c r="P817" i="1"/>
  <c r="R817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3" i="1"/>
  <c r="R913" i="1" s="1"/>
  <c r="P912" i="1"/>
  <c r="R912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5" i="1"/>
  <c r="R965" i="1" s="1"/>
  <c r="P964" i="1"/>
  <c r="R964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1" i="1"/>
  <c r="R991" i="1" s="1"/>
  <c r="P990" i="1"/>
  <c r="R990" i="1" s="1"/>
  <c r="P992" i="1"/>
  <c r="R992" i="1" s="1"/>
  <c r="P994" i="1"/>
  <c r="R994" i="1" s="1"/>
  <c r="P993" i="1"/>
  <c r="R993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9" i="1"/>
  <c r="R1009" i="1" s="1"/>
  <c r="P1008" i="1"/>
  <c r="R1008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9" i="1"/>
  <c r="R1019" i="1" s="1"/>
  <c r="P1020" i="1"/>
  <c r="R1020" i="1" s="1"/>
  <c r="P1017" i="1"/>
  <c r="R1017" i="1" s="1"/>
  <c r="P1016" i="1"/>
  <c r="R1016" i="1" s="1"/>
  <c r="P1018" i="1"/>
  <c r="R1018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4" i="1"/>
  <c r="R1074" i="1" s="1"/>
  <c r="P1073" i="1"/>
  <c r="R1073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4" i="1"/>
  <c r="R1094" i="1" s="1"/>
  <c r="P1093" i="1"/>
  <c r="R1093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3" i="1"/>
  <c r="R1133" i="1" s="1"/>
  <c r="P1132" i="1"/>
  <c r="R1132" i="1" s="1"/>
  <c r="P1134" i="1"/>
  <c r="R1134" i="1" s="1"/>
  <c r="P1136" i="1"/>
  <c r="R1136" i="1" s="1"/>
  <c r="P1135" i="1"/>
  <c r="R1135" i="1" s="1"/>
  <c r="P1137" i="1"/>
  <c r="R1137" i="1" s="1"/>
  <c r="P1138" i="1"/>
  <c r="R1138" i="1" s="1"/>
  <c r="P1140" i="1"/>
  <c r="R1140" i="1" s="1"/>
  <c r="P1139" i="1"/>
  <c r="R1139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7" i="1"/>
  <c r="R1187" i="1" s="1"/>
  <c r="P1186" i="1"/>
  <c r="R1186" i="1" s="1"/>
  <c r="P1184" i="1"/>
  <c r="R1184" i="1" s="1"/>
  <c r="P1185" i="1"/>
  <c r="R1185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9" i="1"/>
  <c r="R1219" i="1" s="1"/>
  <c r="P1218" i="1"/>
  <c r="R1218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6" i="1"/>
  <c r="R1236" i="1" s="1"/>
  <c r="P1235" i="1"/>
  <c r="R1235" i="1" s="1"/>
  <c r="P1237" i="1"/>
  <c r="R1237" i="1" s="1"/>
  <c r="P1238" i="1"/>
  <c r="R1238" i="1" s="1"/>
  <c r="P1239" i="1"/>
  <c r="R1239" i="1" s="1"/>
  <c r="P1241" i="1"/>
  <c r="R1241" i="1" s="1"/>
  <c r="P1240" i="1"/>
  <c r="R1240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6" i="1"/>
  <c r="R1286" i="1" s="1"/>
  <c r="P1285" i="1"/>
  <c r="R1285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3" i="1"/>
  <c r="R1313" i="1" s="1"/>
  <c r="P1312" i="1"/>
  <c r="R1312" i="1" s="1"/>
  <c r="P1314" i="1"/>
  <c r="R1314" i="1" s="1"/>
  <c r="P1316" i="1"/>
  <c r="R1316" i="1" s="1"/>
  <c r="P1315" i="1"/>
  <c r="R1315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2" i="1"/>
  <c r="R1332" i="1" s="1"/>
  <c r="P1333" i="1"/>
  <c r="R1333" i="1" s="1"/>
  <c r="P1331" i="1"/>
  <c r="R1331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4" i="1"/>
  <c r="R1384" i="1" s="1"/>
  <c r="P1383" i="1"/>
  <c r="R1383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2" i="1"/>
  <c r="R1392" i="1" s="1"/>
  <c r="P1391" i="1"/>
  <c r="R1391" i="1" s="1"/>
  <c r="P1393" i="1"/>
  <c r="R1393" i="1" s="1"/>
  <c r="P1394" i="1"/>
  <c r="R1394" i="1" s="1"/>
  <c r="P1395" i="1"/>
  <c r="R1395" i="1" s="1"/>
  <c r="P1397" i="1"/>
  <c r="R1397" i="1" s="1"/>
  <c r="P1396" i="1"/>
  <c r="R1396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6" i="1"/>
  <c r="R1406" i="1" s="1"/>
  <c r="P1405" i="1"/>
  <c r="R1405" i="1" s="1"/>
  <c r="P1404" i="1"/>
  <c r="R1404" i="1" s="1"/>
  <c r="P1407" i="1"/>
  <c r="R1407" i="1" s="1"/>
  <c r="P1408" i="1"/>
  <c r="R1408" i="1" s="1"/>
  <c r="P1409" i="1"/>
  <c r="R1409" i="1" s="1"/>
  <c r="P1410" i="1"/>
  <c r="R1410" i="1" s="1"/>
  <c r="P1412" i="1"/>
  <c r="R1412" i="1" s="1"/>
  <c r="P1411" i="1"/>
  <c r="R1411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9" i="1"/>
  <c r="R1429" i="1" s="1"/>
  <c r="P1428" i="1"/>
  <c r="R1428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6" i="1"/>
  <c r="R1436" i="1" s="1"/>
  <c r="P1435" i="1"/>
  <c r="R1435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6" i="1"/>
  <c r="R1446" i="1" s="1"/>
  <c r="P1447" i="1"/>
  <c r="R1447" i="1" s="1"/>
  <c r="P1445" i="1"/>
  <c r="R1445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7" i="1"/>
  <c r="R1457" i="1" s="1"/>
  <c r="P1456" i="1"/>
  <c r="R1456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7" i="1"/>
  <c r="R1477" i="1" s="1"/>
  <c r="P1476" i="1"/>
  <c r="R1476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8" i="1"/>
  <c r="R1488" i="1" s="1"/>
  <c r="P1487" i="1"/>
  <c r="R1487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10" i="1"/>
  <c r="R1510" i="1" s="1"/>
  <c r="P1509" i="1"/>
  <c r="R1509" i="1" s="1"/>
  <c r="P1511" i="1"/>
  <c r="R1511" i="1" s="1"/>
  <c r="P1512" i="1"/>
  <c r="R1512" i="1" s="1"/>
  <c r="P1514" i="1"/>
  <c r="R1514" i="1" s="1"/>
  <c r="P1516" i="1"/>
  <c r="R1516" i="1" s="1"/>
  <c r="P1515" i="1"/>
  <c r="R1515" i="1" s="1"/>
  <c r="P1513" i="1"/>
  <c r="R1513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4" i="1"/>
  <c r="R1534" i="1" s="1"/>
  <c r="P1533" i="1"/>
  <c r="R1533" i="1" s="1"/>
  <c r="P1535" i="1"/>
  <c r="R1535" i="1" s="1"/>
  <c r="P1536" i="1"/>
  <c r="R1536" i="1" s="1"/>
  <c r="P1539" i="1"/>
  <c r="R1539" i="1" s="1"/>
  <c r="P1537" i="1"/>
  <c r="R1537" i="1" s="1"/>
  <c r="P1538" i="1"/>
  <c r="R1538" i="1" s="1"/>
  <c r="P1540" i="1"/>
  <c r="R1540" i="1" s="1"/>
  <c r="P1541" i="1"/>
  <c r="R1541" i="1" s="1"/>
  <c r="P1543" i="1"/>
  <c r="R1543" i="1" s="1"/>
  <c r="P1542" i="1"/>
  <c r="R1542" i="1" s="1"/>
  <c r="P1544" i="1"/>
  <c r="R1544" i="1" s="1"/>
  <c r="P1545" i="1"/>
  <c r="R1545" i="1" s="1"/>
  <c r="P1547" i="1"/>
  <c r="R1547" i="1" s="1"/>
  <c r="P1546" i="1"/>
  <c r="R1546" i="1" s="1"/>
  <c r="P1548" i="1"/>
  <c r="R1548" i="1" s="1"/>
  <c r="P1550" i="1"/>
  <c r="R1550" i="1" s="1"/>
  <c r="P1549" i="1"/>
  <c r="R1549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65" i="1"/>
  <c r="R1565" i="1" s="1"/>
  <c r="P1563" i="1"/>
  <c r="R1563" i="1" s="1"/>
  <c r="P1566" i="1"/>
  <c r="R1566" i="1" s="1"/>
  <c r="P1558" i="1"/>
  <c r="R1558" i="1" s="1"/>
  <c r="P1564" i="1"/>
  <c r="R1564" i="1" s="1"/>
  <c r="P1559" i="1"/>
  <c r="R1559" i="1" s="1"/>
  <c r="P1562" i="1"/>
  <c r="R1562" i="1" s="1"/>
  <c r="P1561" i="1"/>
  <c r="R1561" i="1" s="1"/>
  <c r="P1560" i="1"/>
  <c r="R1560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7" i="1"/>
  <c r="R1607" i="1" s="1"/>
  <c r="P1606" i="1"/>
  <c r="R1606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8" i="1"/>
  <c r="R1628" i="1" s="1"/>
  <c r="P1627" i="1"/>
  <c r="R1627" i="1" s="1"/>
  <c r="P1626" i="1"/>
  <c r="R1626" i="1" s="1"/>
  <c r="P1629" i="1"/>
  <c r="R1629" i="1" s="1"/>
  <c r="P1630" i="1"/>
  <c r="R1630" i="1" s="1"/>
  <c r="P1631" i="1"/>
  <c r="R1631" i="1" s="1"/>
  <c r="P1633" i="1"/>
  <c r="R1633" i="1" s="1"/>
  <c r="P1632" i="1"/>
  <c r="R1632" i="1" s="1"/>
  <c r="P1635" i="1"/>
  <c r="R1635" i="1" s="1"/>
  <c r="P1634" i="1"/>
  <c r="R1634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4" i="1"/>
  <c r="R1644" i="1" s="1"/>
  <c r="P1645" i="1"/>
  <c r="R1645" i="1" s="1"/>
  <c r="P1643" i="1"/>
  <c r="R1643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8" i="1"/>
  <c r="R1658" i="1" s="1"/>
  <c r="P1657" i="1"/>
  <c r="R1657" i="1" s="1"/>
  <c r="P1656" i="1"/>
  <c r="R1656" i="1" s="1"/>
  <c r="P1659" i="1"/>
  <c r="R1659" i="1" s="1"/>
  <c r="P1660" i="1"/>
  <c r="R1660" i="1" s="1"/>
  <c r="P1661" i="1"/>
  <c r="R1661" i="1" s="1"/>
  <c r="P1663" i="1"/>
  <c r="R1663" i="1" s="1"/>
  <c r="P1662" i="1"/>
  <c r="R1662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70" i="1"/>
  <c r="R1670" i="1" s="1"/>
  <c r="P1669" i="1"/>
  <c r="R1669" i="1" s="1"/>
  <c r="P1671" i="1"/>
  <c r="R1671" i="1" s="1"/>
  <c r="P1675" i="1"/>
  <c r="R1675" i="1" s="1"/>
  <c r="P1673" i="1"/>
  <c r="R1673" i="1" s="1"/>
  <c r="P1674" i="1"/>
  <c r="R1674" i="1" s="1"/>
  <c r="P1672" i="1"/>
  <c r="R1672" i="1" s="1"/>
  <c r="P1676" i="1"/>
  <c r="R1676" i="1" s="1"/>
  <c r="P1677" i="1"/>
  <c r="R1677" i="1" s="1"/>
  <c r="P1679" i="1"/>
  <c r="R1679" i="1" s="1"/>
  <c r="P1678" i="1"/>
  <c r="R1678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3" i="1"/>
  <c r="R1693" i="1" s="1"/>
  <c r="P1692" i="1"/>
  <c r="R1692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2" i="1"/>
  <c r="R1702" i="1" s="1"/>
  <c r="P1701" i="1"/>
  <c r="R1701" i="1" s="1"/>
  <c r="P1704" i="1"/>
  <c r="R1704" i="1" s="1"/>
  <c r="P1703" i="1"/>
  <c r="R1703" i="1" s="1"/>
  <c r="P1705" i="1"/>
  <c r="R1705" i="1" s="1"/>
  <c r="P1711" i="1"/>
  <c r="R1711" i="1" s="1"/>
  <c r="P1712" i="1"/>
  <c r="R1712" i="1" s="1"/>
  <c r="P1708" i="1"/>
  <c r="R1708" i="1" s="1"/>
  <c r="P1709" i="1"/>
  <c r="R1709" i="1" s="1"/>
  <c r="P1707" i="1"/>
  <c r="R1707" i="1" s="1"/>
  <c r="P1713" i="1"/>
  <c r="R1713" i="1" s="1"/>
  <c r="P1710" i="1"/>
  <c r="R1710" i="1" s="1"/>
  <c r="P1706" i="1"/>
  <c r="R1706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7" i="1"/>
  <c r="R1727" i="1" s="1"/>
  <c r="P1728" i="1"/>
  <c r="R1728" i="1" s="1"/>
  <c r="P1726" i="1"/>
  <c r="R1726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5" i="1"/>
  <c r="R1745" i="1" s="1"/>
  <c r="P1744" i="1"/>
  <c r="R1744" i="1" s="1"/>
  <c r="P1743" i="1"/>
  <c r="R1743" i="1" s="1"/>
  <c r="P1746" i="1"/>
  <c r="R1746" i="1" s="1"/>
  <c r="P1748" i="1"/>
  <c r="R1748" i="1" s="1"/>
  <c r="P1747" i="1"/>
  <c r="R1747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2" i="1"/>
  <c r="R1782" i="1" s="1"/>
  <c r="P1781" i="1"/>
  <c r="R1781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1" i="1"/>
  <c r="R1791" i="1" s="1"/>
  <c r="P1790" i="1"/>
  <c r="R1790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6" i="1"/>
  <c r="R1816" i="1" s="1"/>
  <c r="P1815" i="1"/>
  <c r="R1815" i="1" s="1"/>
  <c r="P1818" i="1"/>
  <c r="R1818" i="1" s="1"/>
  <c r="P1817" i="1"/>
  <c r="R1817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30" i="1"/>
  <c r="R1830" i="1" s="1"/>
  <c r="P1829" i="1"/>
  <c r="R1829" i="1" s="1"/>
  <c r="P1831" i="1"/>
  <c r="R1831" i="1" s="1"/>
  <c r="P1832" i="1"/>
  <c r="R1832" i="1" s="1"/>
  <c r="P1833" i="1"/>
  <c r="R1833" i="1" s="1"/>
  <c r="P1835" i="1"/>
  <c r="R1835" i="1" s="1"/>
  <c r="P1834" i="1"/>
  <c r="R1834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4" i="1"/>
  <c r="R1854" i="1" s="1"/>
  <c r="P1853" i="1"/>
  <c r="R1853" i="1" s="1"/>
  <c r="P1855" i="1"/>
  <c r="R1855" i="1" s="1"/>
  <c r="P1856" i="1"/>
  <c r="R1856" i="1" s="1"/>
  <c r="P1857" i="1"/>
  <c r="R1857" i="1" s="1"/>
  <c r="P1858" i="1"/>
  <c r="R1858" i="1" s="1"/>
  <c r="P1860" i="1"/>
  <c r="R1860" i="1" s="1"/>
  <c r="P1859" i="1"/>
  <c r="R1859" i="1" s="1"/>
  <c r="P1861" i="1"/>
  <c r="R1861" i="1" s="1"/>
  <c r="P1865" i="1"/>
  <c r="R1865" i="1" s="1"/>
  <c r="P1862" i="1"/>
  <c r="R1862" i="1" s="1"/>
  <c r="P1863" i="1"/>
  <c r="R1863" i="1" s="1"/>
  <c r="P1864" i="1"/>
  <c r="R1864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82" i="1"/>
  <c r="R1882" i="1" s="1"/>
  <c r="P1879" i="1"/>
  <c r="R1879" i="1" s="1"/>
  <c r="P1880" i="1"/>
  <c r="R1880" i="1" s="1"/>
  <c r="P1881" i="1"/>
  <c r="R1881" i="1" s="1"/>
  <c r="P1885" i="1"/>
  <c r="R1885" i="1" s="1"/>
  <c r="P1884" i="1"/>
  <c r="R1884" i="1" s="1"/>
  <c r="P1888" i="1"/>
  <c r="R1888" i="1" s="1"/>
  <c r="P1887" i="1"/>
  <c r="R1887" i="1" s="1"/>
  <c r="P1883" i="1"/>
  <c r="R1883" i="1" s="1"/>
  <c r="P1886" i="1"/>
  <c r="R1886" i="1" s="1"/>
  <c r="P1891" i="1"/>
  <c r="R1891" i="1" s="1"/>
  <c r="P1892" i="1"/>
  <c r="R1892" i="1" s="1"/>
  <c r="P1893" i="1"/>
  <c r="R1893" i="1" s="1"/>
  <c r="P1889" i="1"/>
  <c r="R1889" i="1" s="1"/>
  <c r="P1890" i="1"/>
  <c r="R1890" i="1" s="1"/>
  <c r="P1894" i="1"/>
  <c r="R1894" i="1" s="1"/>
  <c r="P1895" i="1"/>
  <c r="R1895" i="1" s="1"/>
  <c r="P1896" i="1"/>
  <c r="R1896" i="1" s="1"/>
  <c r="P1897" i="1"/>
  <c r="R1897" i="1" s="1"/>
  <c r="P1901" i="1"/>
  <c r="R1901" i="1" s="1"/>
  <c r="P1898" i="1"/>
  <c r="R1898" i="1" s="1"/>
  <c r="P1899" i="1"/>
  <c r="R1899" i="1" s="1"/>
  <c r="P1900" i="1"/>
  <c r="R1900" i="1" s="1"/>
  <c r="P1903" i="1"/>
  <c r="R1903" i="1" s="1"/>
  <c r="P1902" i="1"/>
  <c r="R1902" i="1" s="1"/>
  <c r="P1904" i="1"/>
  <c r="R1904" i="1" s="1"/>
  <c r="P1906" i="1"/>
  <c r="R1906" i="1" s="1"/>
  <c r="P1905" i="1"/>
  <c r="R1905" i="1" s="1"/>
  <c r="P1907" i="1"/>
  <c r="R1907" i="1" s="1"/>
  <c r="P1910" i="1"/>
  <c r="R1910" i="1" s="1"/>
  <c r="P1914" i="1"/>
  <c r="R1914" i="1" s="1"/>
  <c r="P1915" i="1"/>
  <c r="R1915" i="1" s="1"/>
  <c r="P1913" i="1"/>
  <c r="R1913" i="1" s="1"/>
  <c r="P1909" i="1"/>
  <c r="R1909" i="1" s="1"/>
  <c r="P1912" i="1"/>
  <c r="R1912" i="1" s="1"/>
  <c r="P1918" i="1"/>
  <c r="R1918" i="1" s="1"/>
  <c r="P1911" i="1"/>
  <c r="R1911" i="1" s="1"/>
  <c r="P1919" i="1"/>
  <c r="R1919" i="1" s="1"/>
  <c r="P1920" i="1"/>
  <c r="R1920" i="1" s="1"/>
  <c r="P1917" i="1"/>
  <c r="R1917" i="1" s="1"/>
  <c r="P1908" i="1"/>
  <c r="R1908" i="1" s="1"/>
  <c r="P1916" i="1"/>
  <c r="R1916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3" i="1"/>
  <c r="R1953" i="1" s="1"/>
  <c r="P1952" i="1"/>
  <c r="R1952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70" i="1"/>
  <c r="R1970" i="1" s="1"/>
  <c r="P1969" i="1"/>
  <c r="R1969" i="1" s="1"/>
  <c r="P1971" i="1"/>
  <c r="R1971" i="1" s="1"/>
  <c r="P1972" i="1"/>
  <c r="R1972" i="1" s="1"/>
  <c r="P1973" i="1"/>
  <c r="R1973" i="1" s="1"/>
  <c r="P1975" i="1"/>
  <c r="R1975" i="1" s="1"/>
  <c r="P1974" i="1"/>
  <c r="R1974" i="1" s="1"/>
  <c r="P1976" i="1"/>
  <c r="R1976" i="1" s="1"/>
  <c r="P1978" i="1"/>
  <c r="R1978" i="1" s="1"/>
  <c r="P1979" i="1"/>
  <c r="R1979" i="1" s="1"/>
  <c r="P1977" i="1"/>
  <c r="R1977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8" i="1"/>
  <c r="R1998" i="1" s="1"/>
  <c r="P1997" i="1"/>
  <c r="R1997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8" i="1"/>
  <c r="R2008" i="1" s="1"/>
  <c r="P2007" i="1"/>
  <c r="R2007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8" i="1"/>
  <c r="R2018" i="1" s="1"/>
  <c r="P2017" i="1"/>
  <c r="R2017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50" i="1"/>
  <c r="R2050" i="1" s="1"/>
  <c r="P2049" i="1"/>
  <c r="R2049" i="1" s="1"/>
  <c r="P2047" i="1"/>
  <c r="R2047" i="1" s="1"/>
  <c r="P2048" i="1"/>
  <c r="R2048" i="1" s="1"/>
  <c r="P2051" i="1"/>
  <c r="R2051" i="1" s="1"/>
  <c r="P2052" i="1"/>
  <c r="R2052" i="1" s="1"/>
  <c r="P2054" i="1"/>
  <c r="R2054" i="1" s="1"/>
  <c r="P2053" i="1"/>
  <c r="R2053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6" i="1"/>
  <c r="R2066" i="1" s="1"/>
  <c r="P2065" i="1"/>
  <c r="R2065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90" i="1"/>
  <c r="R2090" i="1" s="1"/>
  <c r="P2089" i="1"/>
  <c r="R2089" i="1" s="1"/>
  <c r="P2092" i="1"/>
  <c r="R2092" i="1" s="1"/>
  <c r="P2091" i="1"/>
  <c r="R2091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101" i="1"/>
  <c r="R2101" i="1" s="1"/>
  <c r="P2100" i="1"/>
  <c r="R2100" i="1" s="1"/>
  <c r="P2102" i="1"/>
  <c r="R2102" i="1" s="1"/>
  <c r="P2106" i="1"/>
  <c r="R2106" i="1" s="1"/>
  <c r="P2103" i="1"/>
  <c r="R2103" i="1" s="1"/>
  <c r="P2104" i="1"/>
  <c r="R2104" i="1" s="1"/>
  <c r="P2099" i="1"/>
  <c r="R2099" i="1" s="1"/>
  <c r="P2105" i="1"/>
  <c r="R2105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8" i="1"/>
  <c r="R2118" i="1" s="1"/>
  <c r="P2117" i="1"/>
  <c r="R2117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6" i="1"/>
  <c r="R2136" i="1" s="1"/>
  <c r="P2135" i="1"/>
  <c r="R2135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9" i="1"/>
  <c r="R2149" i="1" s="1"/>
  <c r="P2148" i="1"/>
  <c r="R2148" i="1" s="1"/>
  <c r="P2150" i="1"/>
  <c r="R2150" i="1" s="1"/>
  <c r="P2151" i="1"/>
  <c r="R2151" i="1" s="1"/>
  <c r="P2152" i="1"/>
  <c r="R2152" i="1" s="1"/>
  <c r="P2153" i="1"/>
  <c r="R2153" i="1" s="1"/>
  <c r="P2155" i="1"/>
  <c r="R2155" i="1" s="1"/>
  <c r="P2154" i="1"/>
  <c r="R2154" i="1" s="1"/>
  <c r="P2158" i="1"/>
  <c r="R2158" i="1" s="1"/>
  <c r="P2157" i="1"/>
  <c r="R2157" i="1" s="1"/>
  <c r="P2156" i="1"/>
  <c r="R2156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4" i="1"/>
  <c r="R2184" i="1" s="1"/>
  <c r="P2183" i="1"/>
  <c r="R2183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5" i="1"/>
  <c r="R2195" i="1" s="1"/>
  <c r="P2194" i="1"/>
  <c r="R2194" i="1" s="1"/>
  <c r="P2196" i="1"/>
  <c r="R2196" i="1" s="1"/>
  <c r="P2197" i="1"/>
  <c r="R2197" i="1" s="1"/>
  <c r="P2198" i="1"/>
  <c r="R2198" i="1" s="1"/>
  <c r="P2200" i="1"/>
  <c r="R2200" i="1" s="1"/>
  <c r="P2199" i="1"/>
  <c r="R2199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9" i="1"/>
  <c r="R2209" i="1" s="1"/>
  <c r="P2208" i="1"/>
  <c r="R2208" i="1" s="1"/>
  <c r="P2210" i="1"/>
  <c r="R2210" i="1" s="1"/>
  <c r="P2211" i="1"/>
  <c r="R2211" i="1" s="1"/>
  <c r="P2213" i="1"/>
  <c r="R2213" i="1" s="1"/>
  <c r="P2214" i="1"/>
  <c r="R2214" i="1" s="1"/>
  <c r="P2212" i="1"/>
  <c r="R2212" i="1" s="1"/>
  <c r="P2215" i="1"/>
  <c r="R2215" i="1" s="1"/>
  <c r="P2216" i="1"/>
  <c r="R2216" i="1" s="1"/>
  <c r="P2217" i="1"/>
  <c r="R2217" i="1" s="1"/>
  <c r="P2218" i="1"/>
  <c r="R2218" i="1" s="1"/>
  <c r="P2220" i="1"/>
  <c r="R2220" i="1" s="1"/>
  <c r="P2219" i="1"/>
  <c r="R2219" i="1" s="1"/>
  <c r="P2221" i="1"/>
  <c r="R2221" i="1" s="1"/>
  <c r="P2222" i="1"/>
  <c r="R2222" i="1" s="1"/>
  <c r="P2223" i="1"/>
  <c r="R2223" i="1" s="1"/>
  <c r="P2224" i="1"/>
  <c r="R2224" i="1" s="1"/>
  <c r="P2226" i="1"/>
  <c r="R2226" i="1" s="1"/>
  <c r="P2229" i="1"/>
  <c r="R2229" i="1" s="1"/>
  <c r="P2225" i="1"/>
  <c r="R2225" i="1" s="1"/>
  <c r="P2227" i="1"/>
  <c r="R2227" i="1" s="1"/>
  <c r="P2228" i="1"/>
  <c r="R2228" i="1" s="1"/>
  <c r="P2231" i="1"/>
  <c r="R2231" i="1" s="1"/>
  <c r="P2230" i="1"/>
  <c r="R2230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9" i="1"/>
  <c r="R2249" i="1" s="1"/>
  <c r="P2248" i="1"/>
  <c r="R2248" i="1" s="1"/>
  <c r="P2250" i="1"/>
  <c r="R2250" i="1" s="1"/>
  <c r="P2251" i="1"/>
  <c r="R2251" i="1" s="1"/>
  <c r="P2252" i="1"/>
  <c r="R2252" i="1" s="1"/>
  <c r="P2254" i="1"/>
  <c r="R2254" i="1" s="1"/>
  <c r="P2253" i="1"/>
  <c r="R2253" i="1" s="1"/>
  <c r="P2255" i="1"/>
  <c r="R2255" i="1" s="1"/>
  <c r="P2257" i="1"/>
  <c r="R2257" i="1" s="1"/>
  <c r="P2256" i="1"/>
  <c r="R2256" i="1" s="1"/>
  <c r="P2258" i="1"/>
  <c r="R2258" i="1" s="1"/>
  <c r="P2259" i="1"/>
  <c r="R2259" i="1" s="1"/>
  <c r="P2261" i="1"/>
  <c r="R2261" i="1" s="1"/>
  <c r="P2262" i="1"/>
  <c r="R2262" i="1" s="1"/>
  <c r="P2260" i="1"/>
  <c r="R2260" i="1" s="1"/>
  <c r="P2263" i="1"/>
  <c r="R2263" i="1" s="1"/>
  <c r="P2265" i="1"/>
  <c r="R2265" i="1" s="1"/>
  <c r="P2264" i="1"/>
  <c r="R2264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9" i="1"/>
  <c r="R2279" i="1" s="1"/>
  <c r="P2278" i="1"/>
  <c r="R2278" i="1" s="1"/>
  <c r="P2281" i="1"/>
  <c r="R2281" i="1" s="1"/>
  <c r="P2282" i="1"/>
  <c r="R2282" i="1" s="1"/>
  <c r="P2280" i="1"/>
  <c r="R2280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3" i="1"/>
  <c r="R2293" i="1" s="1"/>
  <c r="P2292" i="1"/>
  <c r="R2292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300" i="1"/>
  <c r="R2300" i="1" s="1"/>
  <c r="P2299" i="1"/>
  <c r="R2299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1" i="1"/>
  <c r="R2321" i="1" s="1"/>
  <c r="P2323" i="1"/>
  <c r="R2323" i="1" s="1"/>
  <c r="P2322" i="1"/>
  <c r="R2322" i="1" s="1"/>
  <c r="P2320" i="1"/>
  <c r="R2320" i="1" s="1"/>
  <c r="P2324" i="1"/>
  <c r="R2324" i="1" s="1"/>
  <c r="P2328" i="1"/>
  <c r="R2328" i="1" s="1"/>
  <c r="P2326" i="1"/>
  <c r="R2326" i="1" s="1"/>
  <c r="P2327" i="1"/>
  <c r="R2327" i="1" s="1"/>
  <c r="P2325" i="1"/>
  <c r="R2325" i="1" s="1"/>
  <c r="P2329" i="1"/>
  <c r="R2329" i="1" s="1"/>
  <c r="P2331" i="1"/>
  <c r="R2331" i="1" s="1"/>
  <c r="P2330" i="1"/>
  <c r="R2330" i="1" s="1"/>
  <c r="P2332" i="1"/>
  <c r="R2332" i="1" s="1"/>
  <c r="P2334" i="1"/>
  <c r="R2334" i="1" s="1"/>
  <c r="P2333" i="1"/>
  <c r="R2333" i="1" s="1"/>
  <c r="P2337" i="1"/>
  <c r="R2337" i="1" s="1"/>
  <c r="P2336" i="1"/>
  <c r="R2336" i="1" s="1"/>
  <c r="P2335" i="1"/>
  <c r="R2335" i="1" s="1"/>
  <c r="P2338" i="1"/>
  <c r="R2338" i="1" s="1"/>
  <c r="P2341" i="1"/>
  <c r="R2341" i="1" s="1"/>
  <c r="P2340" i="1"/>
  <c r="R2340" i="1" s="1"/>
  <c r="P2339" i="1"/>
  <c r="R2339" i="1" s="1"/>
  <c r="P2342" i="1"/>
  <c r="R2342" i="1" s="1"/>
  <c r="P2344" i="1"/>
  <c r="R2344" i="1" s="1"/>
  <c r="P2343" i="1"/>
  <c r="R2343" i="1" s="1"/>
  <c r="P2345" i="1"/>
  <c r="R2345" i="1" s="1"/>
  <c r="P2347" i="1"/>
  <c r="R2347" i="1" s="1"/>
  <c r="P2346" i="1"/>
  <c r="R2346" i="1" s="1"/>
  <c r="P2348" i="1"/>
  <c r="R2348" i="1" s="1"/>
  <c r="P2350" i="1"/>
  <c r="R2350" i="1" s="1"/>
  <c r="P2349" i="1"/>
  <c r="R2349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9" i="1"/>
  <c r="R2359" i="1" s="1"/>
  <c r="P2358" i="1"/>
  <c r="R2358" i="1" s="1"/>
  <c r="P2357" i="1"/>
  <c r="R2357" i="1" s="1"/>
  <c r="P2360" i="1"/>
  <c r="R2360" i="1" s="1"/>
  <c r="P2361" i="1"/>
  <c r="R2361" i="1" s="1"/>
  <c r="P2362" i="1"/>
  <c r="R2362" i="1" s="1"/>
  <c r="P2373" i="1"/>
  <c r="R2373" i="1" s="1"/>
  <c r="P2372" i="1"/>
  <c r="R2372" i="1" s="1"/>
  <c r="P2363" i="1"/>
  <c r="R2363" i="1" s="1"/>
  <c r="P2374" i="1"/>
  <c r="R2374" i="1" s="1"/>
  <c r="P2371" i="1"/>
  <c r="R2371" i="1" s="1"/>
  <c r="P2366" i="1"/>
  <c r="R2366" i="1" s="1"/>
  <c r="P2364" i="1"/>
  <c r="R2364" i="1" s="1"/>
  <c r="P2365" i="1"/>
  <c r="R2365" i="1" s="1"/>
  <c r="P2367" i="1"/>
  <c r="R2367" i="1" s="1"/>
  <c r="P2368" i="1"/>
  <c r="R2368" i="1" s="1"/>
  <c r="P2370" i="1"/>
  <c r="R2370" i="1" s="1"/>
  <c r="P2369" i="1"/>
  <c r="R2369" i="1" s="1"/>
  <c r="P2375" i="1"/>
  <c r="R2375" i="1" s="1"/>
  <c r="P2376" i="1"/>
  <c r="R2376" i="1" s="1"/>
  <c r="P2377" i="1"/>
  <c r="R2377" i="1" s="1"/>
  <c r="P2378" i="1"/>
  <c r="R2378" i="1" s="1"/>
  <c r="P2380" i="1"/>
  <c r="R2380" i="1" s="1"/>
  <c r="P2379" i="1"/>
  <c r="R2379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9" i="1"/>
  <c r="R2399" i="1" s="1"/>
  <c r="P2398" i="1"/>
  <c r="R2398" i="1" s="1"/>
  <c r="P2401" i="1"/>
  <c r="R2401" i="1" s="1"/>
  <c r="P2400" i="1"/>
  <c r="R2400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1" i="1"/>
  <c r="R2411" i="1" s="1"/>
  <c r="P2410" i="1"/>
  <c r="R2410" i="1" s="1"/>
  <c r="P2413" i="1"/>
  <c r="R2413" i="1" s="1"/>
  <c r="P2412" i="1"/>
  <c r="R2412" i="1" s="1"/>
  <c r="P2414" i="1"/>
  <c r="R2414" i="1" s="1"/>
  <c r="P2415" i="1"/>
  <c r="R2415" i="1" s="1"/>
  <c r="P2418" i="1"/>
  <c r="R2418" i="1" s="1"/>
  <c r="P2416" i="1"/>
  <c r="R2416" i="1" s="1"/>
  <c r="P2417" i="1"/>
  <c r="R2417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8" i="1"/>
  <c r="R2428" i="1" s="1"/>
  <c r="P2427" i="1"/>
  <c r="R2427" i="1" s="1"/>
  <c r="P2429" i="1"/>
  <c r="R2429" i="1" s="1"/>
  <c r="P2430" i="1"/>
  <c r="R2430" i="1" s="1"/>
  <c r="P2431" i="1"/>
  <c r="R2431" i="1" s="1"/>
  <c r="P2433" i="1"/>
  <c r="R2433" i="1" s="1"/>
  <c r="P2432" i="1"/>
  <c r="R2432" i="1" s="1"/>
  <c r="P2437" i="1"/>
  <c r="R2437" i="1" s="1"/>
  <c r="P2438" i="1"/>
  <c r="R2438" i="1" s="1"/>
  <c r="P2436" i="1"/>
  <c r="R2436" i="1" s="1"/>
  <c r="P2434" i="1"/>
  <c r="R2434" i="1" s="1"/>
  <c r="P2435" i="1"/>
  <c r="R2435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2" i="1"/>
  <c r="R2452" i="1" s="1"/>
  <c r="P2451" i="1"/>
  <c r="R2451" i="1" s="1"/>
  <c r="P2453" i="1"/>
  <c r="R2453" i="1" s="1"/>
  <c r="P2454" i="1"/>
  <c r="R2454" i="1" s="1"/>
  <c r="P2456" i="1"/>
  <c r="R2456" i="1" s="1"/>
  <c r="P2455" i="1"/>
  <c r="R2455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6" i="1"/>
  <c r="R2466" i="1" s="1"/>
  <c r="P2467" i="1"/>
  <c r="R2467" i="1" s="1"/>
  <c r="P2468" i="1"/>
  <c r="R2468" i="1" s="1"/>
  <c r="P2465" i="1"/>
  <c r="R2465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9" i="1"/>
  <c r="R2479" i="1" s="1"/>
  <c r="P2480" i="1"/>
  <c r="R2480" i="1" s="1"/>
  <c r="P2478" i="1"/>
  <c r="R2478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5" i="1"/>
  <c r="R2495" i="1" s="1"/>
  <c r="P2494" i="1"/>
  <c r="R2494" i="1" s="1"/>
  <c r="P2493" i="1"/>
  <c r="R2493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2" i="1"/>
  <c r="R2502" i="1" s="1"/>
  <c r="P2503" i="1"/>
  <c r="R2503" i="1" s="1"/>
  <c r="P2501" i="1"/>
  <c r="R2501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2" i="1"/>
  <c r="R2512" i="1" s="1"/>
  <c r="P2513" i="1"/>
  <c r="R2513" i="1" s="1"/>
  <c r="P2511" i="1"/>
  <c r="R2511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6" i="1"/>
  <c r="R2526" i="1" s="1"/>
  <c r="P2525" i="1"/>
  <c r="R2525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50" i="1"/>
  <c r="R2550" i="1" s="1"/>
  <c r="P2547" i="1"/>
  <c r="R2547" i="1" s="1"/>
  <c r="P2549" i="1"/>
  <c r="R2549" i="1" s="1"/>
  <c r="P2548" i="1"/>
  <c r="R2548" i="1" s="1"/>
  <c r="P2546" i="1"/>
  <c r="R2546" i="1" s="1"/>
  <c r="P2545" i="1"/>
  <c r="R2545" i="1" s="1"/>
  <c r="P2552" i="1"/>
  <c r="R2552" i="1" s="1"/>
  <c r="P2551" i="1"/>
  <c r="R2551" i="1" s="1"/>
  <c r="P2553" i="1"/>
  <c r="R2553" i="1" s="1"/>
  <c r="P2554" i="1"/>
  <c r="R2554" i="1" s="1"/>
  <c r="P2557" i="1"/>
  <c r="R2557" i="1" s="1"/>
  <c r="P2555" i="1"/>
  <c r="R2555" i="1" s="1"/>
  <c r="P2556" i="1"/>
  <c r="R2556" i="1" s="1"/>
  <c r="P2561" i="1"/>
  <c r="R2561" i="1" s="1"/>
  <c r="P2559" i="1"/>
  <c r="R2559" i="1" s="1"/>
  <c r="P2558" i="1"/>
  <c r="R2558" i="1" s="1"/>
  <c r="P2560" i="1"/>
  <c r="R2560" i="1" s="1"/>
  <c r="P2562" i="1"/>
  <c r="R2562" i="1" s="1"/>
  <c r="P2563" i="1"/>
  <c r="R2563" i="1" s="1"/>
  <c r="P2566" i="1"/>
  <c r="R2566" i="1" s="1"/>
  <c r="P2565" i="1"/>
  <c r="R2565" i="1" s="1"/>
  <c r="P2564" i="1"/>
  <c r="R2564" i="1" s="1"/>
  <c r="P2567" i="1"/>
  <c r="R2567" i="1" s="1"/>
  <c r="P2569" i="1"/>
  <c r="R2569" i="1" s="1"/>
  <c r="P2568" i="1"/>
  <c r="R2568" i="1" s="1"/>
  <c r="P2570" i="1"/>
  <c r="R2570" i="1" s="1"/>
  <c r="P2572" i="1"/>
  <c r="R2572" i="1" s="1"/>
  <c r="P2571" i="1"/>
  <c r="R2571" i="1" s="1"/>
  <c r="P2573" i="1"/>
  <c r="R2573" i="1" s="1"/>
  <c r="P2574" i="1"/>
  <c r="R2574" i="1" s="1"/>
  <c r="P2576" i="1"/>
  <c r="R2576" i="1" s="1"/>
  <c r="P2575" i="1"/>
  <c r="R2575" i="1" s="1"/>
  <c r="P2577" i="1"/>
  <c r="R2577" i="1" s="1"/>
  <c r="P2578" i="1"/>
  <c r="R2578" i="1" s="1"/>
  <c r="P2580" i="1"/>
  <c r="R2580" i="1" s="1"/>
  <c r="P2582" i="1"/>
  <c r="R2582" i="1" s="1"/>
  <c r="P2579" i="1"/>
  <c r="R2579" i="1" s="1"/>
  <c r="P2581" i="1"/>
  <c r="R2581" i="1" s="1"/>
  <c r="P2583" i="1"/>
  <c r="R2583" i="1" s="1"/>
  <c r="P2584" i="1"/>
  <c r="R2584" i="1" s="1"/>
  <c r="P2585" i="1"/>
  <c r="R2585" i="1" s="1"/>
  <c r="P2588" i="1"/>
  <c r="R2588" i="1" s="1"/>
  <c r="P2587" i="1"/>
  <c r="R2587" i="1" s="1"/>
  <c r="P2589" i="1"/>
  <c r="R2589" i="1" s="1"/>
  <c r="P2586" i="1"/>
  <c r="R2586" i="1" s="1"/>
  <c r="P2591" i="1"/>
  <c r="R2591" i="1" s="1"/>
  <c r="P2590" i="1"/>
  <c r="R2590" i="1" s="1"/>
  <c r="P2592" i="1"/>
  <c r="R2592" i="1" s="1"/>
  <c r="P2595" i="1"/>
  <c r="R2595" i="1" s="1"/>
  <c r="P2593" i="1"/>
  <c r="R2593" i="1" s="1"/>
  <c r="P2594" i="1"/>
  <c r="R2594" i="1" s="1"/>
  <c r="P2596" i="1"/>
  <c r="R2596" i="1" s="1"/>
  <c r="P2597" i="1"/>
  <c r="R2597" i="1" s="1"/>
  <c r="P2598" i="1"/>
  <c r="R2598" i="1" s="1"/>
  <c r="P2601" i="1"/>
  <c r="R2601" i="1" s="1"/>
  <c r="P2600" i="1"/>
  <c r="R2600" i="1" s="1"/>
  <c r="P2599" i="1"/>
  <c r="R2599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8" i="1"/>
  <c r="R2618" i="1" s="1"/>
  <c r="P2619" i="1"/>
  <c r="R2619" i="1" s="1"/>
  <c r="P2616" i="1"/>
  <c r="R2616" i="1" s="1"/>
  <c r="P2620" i="1"/>
  <c r="R2620" i="1" s="1"/>
  <c r="P2617" i="1"/>
  <c r="R2617" i="1" s="1"/>
  <c r="P2622" i="1"/>
  <c r="R2622" i="1" s="1"/>
  <c r="P2621" i="1"/>
  <c r="R2621" i="1" s="1"/>
  <c r="P2623" i="1"/>
  <c r="R2623" i="1" s="1"/>
  <c r="P2624" i="1"/>
  <c r="R2624" i="1" s="1"/>
  <c r="P2625" i="1"/>
  <c r="R2625" i="1" s="1"/>
  <c r="P2626" i="1"/>
  <c r="R2626" i="1" s="1"/>
  <c r="P2628" i="1"/>
  <c r="R2628" i="1" s="1"/>
  <c r="P2627" i="1"/>
  <c r="R2627" i="1" s="1"/>
  <c r="P2629" i="1"/>
  <c r="R2629" i="1" s="1"/>
  <c r="P2630" i="1"/>
  <c r="R2630" i="1" s="1"/>
  <c r="P2631" i="1"/>
  <c r="R2631" i="1" s="1"/>
  <c r="P2633" i="1"/>
  <c r="R2633" i="1" s="1"/>
  <c r="P2632" i="1"/>
  <c r="R2632" i="1" s="1"/>
  <c r="P2634" i="1"/>
  <c r="R2634" i="1" s="1"/>
  <c r="P2636" i="1"/>
  <c r="R2636" i="1" s="1"/>
  <c r="P2638" i="1"/>
  <c r="R2638" i="1" s="1"/>
  <c r="P2635" i="1"/>
  <c r="R2635" i="1" s="1"/>
  <c r="P2637" i="1"/>
  <c r="R2637" i="1" s="1"/>
  <c r="P2639" i="1"/>
  <c r="R2639" i="1" s="1"/>
  <c r="P2640" i="1"/>
  <c r="R2640" i="1" s="1"/>
  <c r="P2643" i="1"/>
  <c r="R2643" i="1" s="1"/>
  <c r="P2641" i="1"/>
  <c r="R2641" i="1" s="1"/>
  <c r="P2642" i="1"/>
  <c r="R2642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2" i="1"/>
  <c r="R2652" i="1" s="1"/>
  <c r="P2650" i="1"/>
  <c r="R2650" i="1" s="1"/>
  <c r="P2651" i="1"/>
  <c r="R2651" i="1" s="1"/>
  <c r="P2653" i="1"/>
  <c r="R2653" i="1" s="1"/>
  <c r="P2654" i="1"/>
  <c r="R2654" i="1" s="1"/>
  <c r="P2656" i="1"/>
  <c r="R2656" i="1" s="1"/>
  <c r="P2655" i="1"/>
  <c r="R2655" i="1" s="1"/>
  <c r="P2657" i="1"/>
  <c r="R2657" i="1" s="1"/>
  <c r="P2658" i="1"/>
  <c r="R2658" i="1" s="1"/>
  <c r="P2661" i="1"/>
  <c r="R2661" i="1" s="1"/>
  <c r="P2659" i="1"/>
  <c r="R2659" i="1" s="1"/>
  <c r="P2660" i="1"/>
  <c r="R2660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80" i="1"/>
  <c r="R2680" i="1" s="1"/>
  <c r="P2682" i="1"/>
  <c r="R2682" i="1" s="1"/>
  <c r="P2687" i="1"/>
  <c r="R2687" i="1" s="1"/>
  <c r="P2683" i="1"/>
  <c r="R2683" i="1" s="1"/>
  <c r="P2676" i="1"/>
  <c r="R2676" i="1" s="1"/>
  <c r="P2679" i="1"/>
  <c r="R2679" i="1" s="1"/>
  <c r="P2681" i="1"/>
  <c r="R2681" i="1" s="1"/>
  <c r="P2685" i="1"/>
  <c r="R2685" i="1" s="1"/>
  <c r="P2686" i="1"/>
  <c r="R2686" i="1" s="1"/>
  <c r="P2684" i="1"/>
  <c r="R2684" i="1" s="1"/>
  <c r="P2677" i="1"/>
  <c r="R2677" i="1" s="1"/>
  <c r="P2678" i="1"/>
  <c r="R2678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4" i="1"/>
  <c r="R2704" i="1" s="1"/>
  <c r="P2703" i="1"/>
  <c r="R2703" i="1" s="1"/>
  <c r="P2705" i="1"/>
  <c r="R2705" i="1" s="1"/>
  <c r="P2706" i="1"/>
  <c r="R2706" i="1" s="1"/>
  <c r="P2711" i="1"/>
  <c r="R2711" i="1" s="1"/>
  <c r="P2709" i="1"/>
  <c r="R2709" i="1" s="1"/>
  <c r="P2712" i="1"/>
  <c r="R2712" i="1" s="1"/>
  <c r="P2710" i="1"/>
  <c r="R2710" i="1" s="1"/>
  <c r="P2708" i="1"/>
  <c r="R2708" i="1" s="1"/>
  <c r="P2707" i="1"/>
  <c r="R2707" i="1" s="1"/>
  <c r="P2713" i="1"/>
  <c r="R2713" i="1" s="1"/>
  <c r="P2715" i="1"/>
  <c r="R2715" i="1" s="1"/>
  <c r="P2714" i="1"/>
  <c r="R2714" i="1" s="1"/>
  <c r="P2716" i="1"/>
  <c r="R2716" i="1" s="1"/>
  <c r="P2717" i="1"/>
  <c r="R2717" i="1" s="1"/>
  <c r="P2719" i="1"/>
  <c r="R2719" i="1" s="1"/>
  <c r="P2718" i="1"/>
  <c r="R2718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6" i="1"/>
  <c r="R2726" i="1" s="1"/>
  <c r="P2727" i="1"/>
  <c r="R2727" i="1" s="1"/>
  <c r="P2725" i="1"/>
  <c r="R2725" i="1" s="1"/>
  <c r="P2728" i="1"/>
  <c r="R2728" i="1" s="1"/>
  <c r="P2733" i="1"/>
  <c r="R2733" i="1" s="1"/>
  <c r="P2731" i="1"/>
  <c r="R2731" i="1" s="1"/>
  <c r="P2734" i="1"/>
  <c r="R2734" i="1" s="1"/>
  <c r="P2730" i="1"/>
  <c r="R2730" i="1" s="1"/>
  <c r="P2729" i="1"/>
  <c r="R2729" i="1" s="1"/>
  <c r="P2732" i="1"/>
  <c r="R2732" i="1" s="1"/>
  <c r="P2735" i="1"/>
  <c r="R2735" i="1" s="1"/>
  <c r="P2737" i="1"/>
  <c r="R2737" i="1" s="1"/>
  <c r="P2736" i="1"/>
  <c r="R2736" i="1" s="1"/>
  <c r="P2739" i="1"/>
  <c r="R2739" i="1" s="1"/>
  <c r="P2738" i="1"/>
  <c r="R2738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3" i="1"/>
  <c r="R2753" i="1" s="1"/>
  <c r="P2752" i="1"/>
  <c r="R2752" i="1" s="1"/>
  <c r="P2754" i="1"/>
  <c r="R2754" i="1" s="1"/>
  <c r="P2755" i="1"/>
  <c r="R2755" i="1" s="1"/>
  <c r="P2756" i="1"/>
  <c r="R2756" i="1" s="1"/>
  <c r="P2759" i="1"/>
  <c r="R2759" i="1" s="1"/>
  <c r="P2757" i="1"/>
  <c r="R2757" i="1" s="1"/>
  <c r="P2758" i="1"/>
  <c r="R2758" i="1" s="1"/>
  <c r="P2760" i="1"/>
  <c r="R2760" i="1" s="1"/>
  <c r="P2762" i="1"/>
  <c r="R2762" i="1" s="1"/>
  <c r="P2761" i="1"/>
  <c r="R2761" i="1" s="1"/>
  <c r="P2763" i="1"/>
  <c r="R2763" i="1" s="1"/>
  <c r="P2768" i="1"/>
  <c r="R2768" i="1" s="1"/>
  <c r="P2764" i="1"/>
  <c r="R2764" i="1" s="1"/>
  <c r="P2766" i="1"/>
  <c r="R2766" i="1" s="1"/>
  <c r="P2767" i="1"/>
  <c r="R2767" i="1" s="1"/>
  <c r="P2765" i="1"/>
  <c r="R2765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8" i="1"/>
  <c r="R2778" i="1" s="1"/>
  <c r="P2777" i="1"/>
  <c r="R2777" i="1" s="1"/>
  <c r="P2776" i="1"/>
  <c r="R2776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3" i="1"/>
  <c r="R2803" i="1" s="1"/>
  <c r="P2804" i="1"/>
  <c r="R2804" i="1" s="1"/>
  <c r="P2802" i="1"/>
  <c r="R2802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3" i="1"/>
  <c r="R2813" i="1" s="1"/>
  <c r="P2814" i="1"/>
  <c r="R2814" i="1" s="1"/>
  <c r="P2811" i="1"/>
  <c r="R2811" i="1" s="1"/>
  <c r="P2812" i="1"/>
  <c r="R2812" i="1" s="1"/>
  <c r="P2815" i="1"/>
  <c r="R2815" i="1" s="1"/>
  <c r="P2816" i="1"/>
  <c r="R2816" i="1" s="1"/>
  <c r="P2817" i="1"/>
  <c r="R2817" i="1" s="1"/>
  <c r="P2818" i="1"/>
  <c r="R2818" i="1" s="1"/>
  <c r="P2821" i="1"/>
  <c r="R2821" i="1" s="1"/>
  <c r="P2819" i="1"/>
  <c r="R2819" i="1" s="1"/>
  <c r="P2820" i="1"/>
  <c r="R2820" i="1" s="1"/>
  <c r="P2822" i="1"/>
  <c r="R2822" i="1" s="1"/>
  <c r="P2824" i="1"/>
  <c r="R2824" i="1" s="1"/>
  <c r="P2823" i="1"/>
  <c r="R2823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3" i="1"/>
  <c r="R2833" i="1" s="1"/>
  <c r="P2831" i="1"/>
  <c r="R2831" i="1" s="1"/>
  <c r="P2832" i="1"/>
  <c r="R2832" i="1" s="1"/>
  <c r="P2834" i="1"/>
  <c r="R2834" i="1" s="1"/>
  <c r="P2835" i="1"/>
  <c r="R2835" i="1" s="1"/>
  <c r="P2839" i="1"/>
  <c r="R2839" i="1" s="1"/>
  <c r="P2837" i="1"/>
  <c r="R2837" i="1" s="1"/>
  <c r="P2840" i="1"/>
  <c r="R2840" i="1" s="1"/>
  <c r="P2838" i="1"/>
  <c r="R2838" i="1" s="1"/>
  <c r="P2836" i="1"/>
  <c r="R2836" i="1" s="1"/>
  <c r="P2844" i="1"/>
  <c r="R2844" i="1" s="1"/>
  <c r="P2845" i="1"/>
  <c r="R2845" i="1" s="1"/>
  <c r="P2849" i="1"/>
  <c r="R2849" i="1" s="1"/>
  <c r="P2847" i="1"/>
  <c r="R2847" i="1" s="1"/>
  <c r="P2848" i="1"/>
  <c r="R2848" i="1" s="1"/>
  <c r="P2850" i="1"/>
  <c r="R2850" i="1" s="1"/>
  <c r="P2843" i="1"/>
  <c r="R2843" i="1" s="1"/>
  <c r="P2842" i="1"/>
  <c r="R2842" i="1" s="1"/>
  <c r="P2846" i="1"/>
  <c r="R2846" i="1" s="1"/>
  <c r="P2841" i="1"/>
  <c r="R2841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7" i="1"/>
  <c r="R2857" i="1" s="1"/>
  <c r="P2858" i="1"/>
  <c r="R2858" i="1" s="1"/>
  <c r="P2856" i="1"/>
  <c r="R2856" i="1" s="1"/>
  <c r="P2859" i="1"/>
  <c r="R2859" i="1" s="1"/>
  <c r="P2861" i="1"/>
  <c r="R2861" i="1" s="1"/>
  <c r="P2860" i="1"/>
  <c r="R2860" i="1" s="1"/>
  <c r="P2862" i="1"/>
  <c r="R2862" i="1" s="1"/>
  <c r="P2863" i="1"/>
  <c r="R2863" i="1" s="1"/>
  <c r="P2865" i="1"/>
  <c r="R2865" i="1" s="1"/>
  <c r="P2864" i="1"/>
  <c r="R2864" i="1" s="1"/>
  <c r="P2868" i="1"/>
  <c r="R2868" i="1" s="1"/>
  <c r="P2867" i="1"/>
  <c r="R2867" i="1" s="1"/>
  <c r="P2866" i="1"/>
  <c r="R2866" i="1" s="1"/>
  <c r="P2869" i="1"/>
  <c r="R2869" i="1" s="1"/>
  <c r="P2870" i="1"/>
  <c r="R2870" i="1" s="1"/>
  <c r="P2871" i="1"/>
  <c r="R2871" i="1" s="1"/>
  <c r="P2873" i="1"/>
  <c r="R2873" i="1" s="1"/>
  <c r="P2872" i="1"/>
  <c r="R2872" i="1" s="1"/>
  <c r="P2874" i="1"/>
  <c r="R2874" i="1" s="1"/>
  <c r="P2877" i="1"/>
  <c r="R2877" i="1" s="1"/>
  <c r="P2876" i="1"/>
  <c r="R2876" i="1" s="1"/>
  <c r="P2875" i="1"/>
  <c r="R2875" i="1" s="1"/>
  <c r="P2878" i="1"/>
  <c r="R2878" i="1" s="1"/>
  <c r="P2879" i="1"/>
  <c r="R2879" i="1" s="1"/>
  <c r="P2883" i="1"/>
  <c r="R2883" i="1" s="1"/>
  <c r="P2881" i="1"/>
  <c r="R2881" i="1" s="1"/>
  <c r="P2880" i="1"/>
  <c r="R2880" i="1" s="1"/>
  <c r="P2882" i="1"/>
  <c r="R2882" i="1" s="1"/>
  <c r="P2885" i="1"/>
  <c r="R2885" i="1" s="1"/>
  <c r="P2884" i="1"/>
  <c r="R2884" i="1" s="1"/>
  <c r="P2886" i="1"/>
  <c r="R2886" i="1" s="1"/>
  <c r="P2887" i="1"/>
  <c r="R2887" i="1" s="1"/>
  <c r="P2888" i="1"/>
  <c r="R2888" i="1" s="1"/>
  <c r="P2893" i="1"/>
  <c r="R2893" i="1" s="1"/>
  <c r="P2889" i="1"/>
  <c r="R2889" i="1" s="1"/>
  <c r="P2894" i="1"/>
  <c r="R2894" i="1" s="1"/>
  <c r="P2895" i="1"/>
  <c r="R2895" i="1" s="1"/>
  <c r="P2890" i="1"/>
  <c r="R2890" i="1" s="1"/>
  <c r="P2891" i="1"/>
  <c r="R2891" i="1" s="1"/>
  <c r="P2892" i="1"/>
  <c r="R2892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16" i="1"/>
  <c r="R2916" i="1" s="1"/>
  <c r="P2904" i="1"/>
  <c r="R2904" i="1" s="1"/>
  <c r="P2911" i="1"/>
  <c r="R2911" i="1" s="1"/>
  <c r="P2915" i="1"/>
  <c r="R2915" i="1" s="1"/>
  <c r="P2912" i="1"/>
  <c r="R2912" i="1" s="1"/>
  <c r="P2910" i="1"/>
  <c r="R2910" i="1" s="1"/>
  <c r="P2913" i="1"/>
  <c r="R2913" i="1" s="1"/>
  <c r="P2909" i="1"/>
  <c r="R2909" i="1" s="1"/>
  <c r="P2903" i="1"/>
  <c r="R2903" i="1" s="1"/>
  <c r="P2905" i="1"/>
  <c r="R2905" i="1" s="1"/>
  <c r="P2914" i="1"/>
  <c r="R2914" i="1" s="1"/>
  <c r="P2907" i="1"/>
  <c r="R2907" i="1" s="1"/>
  <c r="P2908" i="1"/>
  <c r="R2908" i="1" s="1"/>
  <c r="P2906" i="1"/>
  <c r="R2906" i="1" s="1"/>
  <c r="P2917" i="1"/>
  <c r="R2917" i="1" s="1"/>
  <c r="P2918" i="1"/>
  <c r="R2918" i="1" s="1"/>
  <c r="P2920" i="1"/>
  <c r="R2920" i="1" s="1"/>
  <c r="P2919" i="1"/>
  <c r="R2919" i="1" s="1"/>
  <c r="P2921" i="1"/>
  <c r="R2921" i="1" s="1"/>
  <c r="P2922" i="1"/>
  <c r="R2922" i="1" s="1"/>
  <c r="P2923" i="1"/>
  <c r="R2923" i="1" s="1"/>
  <c r="P2924" i="1"/>
  <c r="R2924" i="1" s="1"/>
  <c r="P2926" i="1"/>
  <c r="R2926" i="1" s="1"/>
  <c r="P2925" i="1"/>
  <c r="R2925" i="1" s="1"/>
  <c r="P2927" i="1"/>
  <c r="R2927" i="1" s="1"/>
  <c r="P2928" i="1"/>
  <c r="R2928" i="1" s="1"/>
  <c r="P2929" i="1"/>
  <c r="R2929" i="1" s="1"/>
  <c r="P2930" i="1"/>
  <c r="R2930" i="1" s="1"/>
  <c r="P2932" i="1"/>
  <c r="R2932" i="1" s="1"/>
  <c r="P2931" i="1"/>
  <c r="R2931" i="1" s="1"/>
  <c r="P2934" i="1"/>
  <c r="R2934" i="1" s="1"/>
  <c r="P2933" i="1"/>
  <c r="R2933" i="1" s="1"/>
  <c r="P2935" i="1"/>
  <c r="R2935" i="1" s="1"/>
  <c r="P2938" i="1"/>
  <c r="R2938" i="1" s="1"/>
  <c r="P2937" i="1"/>
  <c r="R2937" i="1" s="1"/>
  <c r="P2940" i="1"/>
  <c r="R2940" i="1" s="1"/>
  <c r="P2939" i="1"/>
  <c r="R2939" i="1" s="1"/>
  <c r="P2936" i="1"/>
  <c r="R2936" i="1" s="1"/>
  <c r="P2941" i="1"/>
  <c r="R2941" i="1" s="1"/>
  <c r="P2942" i="1"/>
  <c r="R2942" i="1" s="1"/>
  <c r="P2943" i="1"/>
  <c r="R2943" i="1" s="1"/>
  <c r="P2944" i="1"/>
  <c r="R2944" i="1" s="1"/>
  <c r="P2946" i="1"/>
  <c r="R2946" i="1" s="1"/>
  <c r="P2945" i="1"/>
  <c r="R2945" i="1" s="1"/>
  <c r="P2947" i="1"/>
  <c r="R2947" i="1" s="1"/>
  <c r="P2949" i="1"/>
  <c r="R2949" i="1" s="1"/>
  <c r="P2948" i="1"/>
  <c r="R2948" i="1" s="1"/>
  <c r="P2950" i="1"/>
  <c r="R2950" i="1" s="1"/>
  <c r="P2953" i="1"/>
  <c r="R2953" i="1" s="1"/>
  <c r="P2951" i="1"/>
  <c r="R2951" i="1" s="1"/>
  <c r="P2952" i="1"/>
  <c r="R2952" i="1" s="1"/>
  <c r="P2955" i="1"/>
  <c r="R2955" i="1" s="1"/>
  <c r="P2954" i="1"/>
  <c r="R2954" i="1" s="1"/>
  <c r="P2956" i="1"/>
  <c r="R2956" i="1" s="1"/>
  <c r="P2957" i="1"/>
  <c r="R2957" i="1" s="1"/>
  <c r="P2962" i="1"/>
  <c r="R2962" i="1" s="1"/>
  <c r="P2960" i="1"/>
  <c r="R2960" i="1" s="1"/>
  <c r="P2959" i="1"/>
  <c r="R2959" i="1" s="1"/>
  <c r="P2961" i="1"/>
  <c r="R2961" i="1" s="1"/>
  <c r="P2958" i="1"/>
  <c r="R2958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7" i="1"/>
  <c r="R2977" i="1" s="1"/>
  <c r="P2972" i="1"/>
  <c r="R2972" i="1" s="1"/>
  <c r="P2975" i="1"/>
  <c r="R2975" i="1" s="1"/>
  <c r="P2976" i="1"/>
  <c r="R2976" i="1" s="1"/>
  <c r="P2973" i="1"/>
  <c r="R2973" i="1" s="1"/>
  <c r="P2974" i="1"/>
  <c r="R2974" i="1" s="1"/>
  <c r="P2971" i="1"/>
  <c r="R2971" i="1" s="1"/>
  <c r="P2978" i="1"/>
  <c r="R2978" i="1" s="1"/>
  <c r="P2979" i="1"/>
  <c r="R2979" i="1" s="1"/>
  <c r="P2981" i="1"/>
  <c r="R2981" i="1" s="1"/>
  <c r="P2980" i="1"/>
  <c r="R2980" i="1" s="1"/>
  <c r="P2984" i="1"/>
  <c r="R2984" i="1" s="1"/>
  <c r="P2983" i="1"/>
  <c r="R2983" i="1" s="1"/>
  <c r="P2982" i="1"/>
  <c r="R2982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6" i="1"/>
  <c r="R2996" i="1" s="1"/>
  <c r="P2997" i="1"/>
  <c r="R2997" i="1" s="1"/>
  <c r="P2998" i="1"/>
  <c r="R2998" i="1" s="1"/>
  <c r="P2995" i="1"/>
  <c r="R2995" i="1" s="1"/>
  <c r="P2994" i="1"/>
  <c r="R2994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10" i="1"/>
  <c r="R3010" i="1" s="1"/>
  <c r="P3009" i="1"/>
  <c r="R3009" i="1" s="1"/>
  <c r="P3011" i="1"/>
  <c r="R3011" i="1" s="1"/>
  <c r="P3012" i="1"/>
  <c r="R3012" i="1" s="1"/>
  <c r="P3013" i="1"/>
  <c r="R3013" i="1" s="1"/>
  <c r="P3015" i="1"/>
  <c r="R3015" i="1" s="1"/>
  <c r="P3014" i="1"/>
  <c r="R3014" i="1" s="1"/>
  <c r="P3016" i="1"/>
  <c r="R3016" i="1" s="1"/>
  <c r="P3017" i="1"/>
  <c r="R3017" i="1" s="1"/>
  <c r="P3019" i="1"/>
  <c r="R3019" i="1" s="1"/>
  <c r="P3018" i="1"/>
  <c r="R3018" i="1" s="1"/>
  <c r="P3020" i="1"/>
  <c r="R3020" i="1" s="1"/>
  <c r="P3021" i="1"/>
  <c r="R3021" i="1" s="1"/>
  <c r="P3023" i="1"/>
  <c r="R3023" i="1" s="1"/>
  <c r="P3025" i="1"/>
  <c r="R3025" i="1" s="1"/>
  <c r="P3022" i="1"/>
  <c r="R3022" i="1" s="1"/>
  <c r="P3026" i="1"/>
  <c r="R3026" i="1" s="1"/>
  <c r="P3024" i="1"/>
  <c r="R3024" i="1" s="1"/>
  <c r="P3030" i="1"/>
  <c r="R3030" i="1" s="1"/>
  <c r="P3031" i="1"/>
  <c r="R3031" i="1" s="1"/>
  <c r="P3027" i="1"/>
  <c r="R3027" i="1" s="1"/>
  <c r="P3029" i="1"/>
  <c r="R3029" i="1" s="1"/>
  <c r="P3028" i="1"/>
  <c r="R3028" i="1" s="1"/>
  <c r="P3032" i="1"/>
  <c r="R3032" i="1" s="1"/>
  <c r="P3033" i="1"/>
  <c r="R3033" i="1" s="1"/>
  <c r="P3036" i="1"/>
  <c r="R3036" i="1" s="1"/>
  <c r="P3035" i="1"/>
  <c r="R3035" i="1" s="1"/>
  <c r="P3034" i="1"/>
  <c r="R3034" i="1" s="1"/>
  <c r="P3037" i="1"/>
  <c r="R3037" i="1" s="1"/>
  <c r="P3038" i="1"/>
  <c r="R3038" i="1" s="1"/>
  <c r="P3039" i="1"/>
  <c r="R3039" i="1" s="1"/>
  <c r="P3043" i="1"/>
  <c r="R3043" i="1" s="1"/>
  <c r="P3040" i="1"/>
  <c r="R3040" i="1" s="1"/>
  <c r="P3042" i="1"/>
  <c r="R3042" i="1" s="1"/>
  <c r="P3041" i="1"/>
  <c r="R3041" i="1" s="1"/>
  <c r="P3044" i="1"/>
  <c r="R3044" i="1" s="1"/>
  <c r="P3045" i="1"/>
  <c r="R3045" i="1" s="1"/>
  <c r="P3046" i="1"/>
  <c r="R3046" i="1" s="1"/>
  <c r="P3049" i="1"/>
  <c r="R3049" i="1" s="1"/>
  <c r="P3047" i="1"/>
  <c r="R3047" i="1" s="1"/>
  <c r="P3050" i="1"/>
  <c r="R3050" i="1" s="1"/>
  <c r="P3048" i="1"/>
  <c r="R3048" i="1" s="1"/>
  <c r="P3051" i="1"/>
  <c r="R3051" i="1" s="1"/>
  <c r="P3053" i="1"/>
  <c r="R3053" i="1" s="1"/>
  <c r="P3052" i="1"/>
  <c r="R3052" i="1" s="1"/>
  <c r="P3054" i="1"/>
  <c r="R3054" i="1" s="1"/>
  <c r="P3055" i="1"/>
  <c r="R3055" i="1" s="1"/>
  <c r="P3056" i="1"/>
  <c r="R3056" i="1" s="1"/>
  <c r="P3059" i="1"/>
  <c r="R3059" i="1" s="1"/>
  <c r="P3058" i="1"/>
  <c r="R3058" i="1" s="1"/>
  <c r="P3057" i="1"/>
  <c r="R3057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7" i="1"/>
  <c r="R3067" i="1" s="1"/>
  <c r="P3065" i="1"/>
  <c r="R3065" i="1" s="1"/>
  <c r="P3066" i="1"/>
  <c r="R3066" i="1" s="1"/>
  <c r="P3069" i="1"/>
  <c r="R3069" i="1" s="1"/>
  <c r="P3074" i="1"/>
  <c r="R3074" i="1" s="1"/>
  <c r="P3070" i="1"/>
  <c r="R3070" i="1" s="1"/>
  <c r="P3075" i="1"/>
  <c r="R3075" i="1" s="1"/>
  <c r="P3073" i="1"/>
  <c r="R3073" i="1" s="1"/>
  <c r="P3071" i="1"/>
  <c r="R3071" i="1" s="1"/>
  <c r="P3072" i="1"/>
  <c r="R3072" i="1" s="1"/>
  <c r="P3068" i="1"/>
  <c r="R3068" i="1" s="1"/>
  <c r="P3076" i="1"/>
  <c r="R3076" i="1" s="1"/>
  <c r="P3077" i="1"/>
  <c r="R3077" i="1" s="1"/>
  <c r="P3079" i="1"/>
  <c r="R3079" i="1" s="1"/>
  <c r="P3078" i="1"/>
  <c r="R3078" i="1" s="1"/>
  <c r="P3083" i="1"/>
  <c r="R3083" i="1" s="1"/>
  <c r="P3081" i="1"/>
  <c r="R3081" i="1" s="1"/>
  <c r="P3080" i="1"/>
  <c r="R3080" i="1" s="1"/>
  <c r="P3082" i="1"/>
  <c r="R3082" i="1" s="1"/>
  <c r="P3085" i="1"/>
  <c r="R3085" i="1" s="1"/>
  <c r="P3084" i="1"/>
  <c r="R3084" i="1" s="1"/>
  <c r="P3087" i="1"/>
  <c r="R3087" i="1" s="1"/>
  <c r="P3086" i="1"/>
  <c r="R3086" i="1" s="1"/>
  <c r="P3089" i="1"/>
  <c r="R3089" i="1" s="1"/>
  <c r="P3090" i="1"/>
  <c r="R3090" i="1" s="1"/>
  <c r="P3088" i="1"/>
  <c r="R3088" i="1" s="1"/>
  <c r="P3093" i="1"/>
  <c r="R3093" i="1" s="1"/>
  <c r="P3091" i="1"/>
  <c r="R3091" i="1" s="1"/>
  <c r="P3094" i="1"/>
  <c r="R3094" i="1" s="1"/>
  <c r="P3092" i="1"/>
  <c r="R3092" i="1" s="1"/>
  <c r="P3095" i="1"/>
  <c r="R3095" i="1" s="1"/>
  <c r="P3096" i="1"/>
  <c r="R3096" i="1" s="1"/>
  <c r="P3099" i="1"/>
  <c r="R3099" i="1" s="1"/>
  <c r="P3098" i="1"/>
  <c r="R3098" i="1" s="1"/>
  <c r="P3101" i="1"/>
  <c r="R3101" i="1" s="1"/>
  <c r="P3097" i="1"/>
  <c r="R3097" i="1" s="1"/>
  <c r="P3103" i="1"/>
  <c r="R3103" i="1" s="1"/>
  <c r="P3100" i="1"/>
  <c r="R3100" i="1" s="1"/>
  <c r="P3102" i="1"/>
  <c r="R3102" i="1" s="1"/>
  <c r="P3104" i="1"/>
  <c r="R3104" i="1" s="1"/>
  <c r="P3105" i="1"/>
  <c r="R3105" i="1" s="1"/>
  <c r="P3106" i="1"/>
  <c r="R3106" i="1" s="1"/>
  <c r="P3107" i="1"/>
  <c r="R3107" i="1" s="1"/>
  <c r="P3113" i="1"/>
  <c r="R3113" i="1" s="1"/>
  <c r="P3109" i="1"/>
  <c r="R3109" i="1" s="1"/>
  <c r="P3108" i="1"/>
  <c r="R3108" i="1" s="1"/>
  <c r="P3110" i="1"/>
  <c r="R3110" i="1" s="1"/>
  <c r="P3111" i="1"/>
  <c r="R3111" i="1" s="1"/>
  <c r="P3112" i="1"/>
  <c r="R3112" i="1" s="1"/>
  <c r="P3116" i="1"/>
  <c r="R3116" i="1" s="1"/>
  <c r="P3114" i="1"/>
  <c r="R3114" i="1" s="1"/>
  <c r="P3115" i="1"/>
  <c r="R3115" i="1" s="1"/>
  <c r="P3117" i="1"/>
  <c r="R3117" i="1" s="1"/>
  <c r="P3119" i="1"/>
  <c r="R3119" i="1" s="1"/>
  <c r="P3118" i="1"/>
  <c r="R3118" i="1" s="1"/>
  <c r="P3120" i="1"/>
  <c r="R3120" i="1" s="1"/>
  <c r="P3122" i="1"/>
  <c r="R3122" i="1" s="1"/>
  <c r="P3121" i="1"/>
  <c r="R3121" i="1" s="1"/>
  <c r="P3125" i="1"/>
  <c r="R3125" i="1" s="1"/>
  <c r="P3126" i="1"/>
  <c r="R3126" i="1" s="1"/>
  <c r="P3124" i="1"/>
  <c r="R3124" i="1" s="1"/>
  <c r="P3123" i="1"/>
  <c r="R3123" i="1" s="1"/>
  <c r="P3127" i="1"/>
  <c r="R3127" i="1" s="1"/>
  <c r="P3132" i="1"/>
  <c r="R3132" i="1" s="1"/>
  <c r="P3128" i="1"/>
  <c r="R3128" i="1" s="1"/>
  <c r="P3135" i="1"/>
  <c r="R3135" i="1" s="1"/>
  <c r="P3143" i="1"/>
  <c r="R3143" i="1" s="1"/>
  <c r="P3136" i="1"/>
  <c r="R3136" i="1" s="1"/>
  <c r="P3139" i="1"/>
  <c r="R3139" i="1" s="1"/>
  <c r="P3131" i="1"/>
  <c r="R3131" i="1" s="1"/>
  <c r="P3148" i="1"/>
  <c r="R3148" i="1" s="1"/>
  <c r="P3145" i="1"/>
  <c r="R3145" i="1" s="1"/>
  <c r="P3146" i="1"/>
  <c r="R3146" i="1" s="1"/>
  <c r="P3149" i="1"/>
  <c r="R3149" i="1" s="1"/>
  <c r="P3142" i="1"/>
  <c r="R3142" i="1" s="1"/>
  <c r="P3151" i="1"/>
  <c r="R3151" i="1" s="1"/>
  <c r="P3129" i="1"/>
  <c r="R3129" i="1" s="1"/>
  <c r="P3137" i="1"/>
  <c r="R3137" i="1" s="1"/>
  <c r="P3150" i="1"/>
  <c r="R3150" i="1" s="1"/>
  <c r="P3140" i="1"/>
  <c r="R3140" i="1" s="1"/>
  <c r="P3147" i="1"/>
  <c r="R3147" i="1" s="1"/>
  <c r="P3138" i="1"/>
  <c r="R3138" i="1" s="1"/>
  <c r="P3133" i="1"/>
  <c r="R3133" i="1" s="1"/>
  <c r="P3130" i="1"/>
  <c r="R3130" i="1" s="1"/>
  <c r="P3134" i="1"/>
  <c r="R3134" i="1" s="1"/>
  <c r="P3141" i="1"/>
  <c r="R3141" i="1" s="1"/>
  <c r="P3144" i="1"/>
  <c r="R3144" i="1" s="1"/>
  <c r="P3152" i="1"/>
  <c r="R3152" i="1" s="1"/>
  <c r="P3154" i="1"/>
  <c r="R3154" i="1" s="1"/>
  <c r="P3156" i="1"/>
  <c r="R3156" i="1" s="1"/>
  <c r="P3155" i="1"/>
  <c r="R3155" i="1" s="1"/>
  <c r="P3153" i="1"/>
  <c r="R3153" i="1" s="1"/>
  <c r="P3158" i="1"/>
  <c r="R3158" i="1" s="1"/>
  <c r="P3157" i="1"/>
  <c r="R3157" i="1" s="1"/>
  <c r="P3159" i="1"/>
  <c r="R3159" i="1" s="1"/>
  <c r="P3160" i="1"/>
  <c r="R3160" i="1" s="1"/>
  <c r="P3161" i="1"/>
  <c r="R3161" i="1" s="1"/>
  <c r="P3164" i="1"/>
  <c r="R3164" i="1" s="1"/>
  <c r="P3167" i="1"/>
  <c r="R3167" i="1" s="1"/>
  <c r="P3165" i="1"/>
  <c r="R3165" i="1" s="1"/>
  <c r="P3163" i="1"/>
  <c r="R3163" i="1" s="1"/>
  <c r="P3166" i="1"/>
  <c r="R3166" i="1" s="1"/>
  <c r="P3168" i="1"/>
  <c r="R3168" i="1" s="1"/>
  <c r="P3162" i="1"/>
  <c r="R3162" i="1" s="1"/>
  <c r="P3169" i="1"/>
  <c r="R3169" i="1" s="1"/>
  <c r="P3170" i="1"/>
  <c r="R3170" i="1" s="1"/>
  <c r="P3172" i="1"/>
  <c r="R3172" i="1" s="1"/>
  <c r="P3176" i="1"/>
  <c r="R3176" i="1" s="1"/>
  <c r="P3173" i="1"/>
  <c r="R3173" i="1" s="1"/>
  <c r="P3177" i="1"/>
  <c r="R3177" i="1" s="1"/>
  <c r="P3171" i="1"/>
  <c r="R3171" i="1" s="1"/>
  <c r="P3175" i="1"/>
  <c r="R3175" i="1" s="1"/>
  <c r="P3174" i="1"/>
  <c r="R3174" i="1" s="1"/>
  <c r="P3178" i="1"/>
  <c r="R3178" i="1" s="1"/>
  <c r="P3179" i="1"/>
  <c r="R3179" i="1" s="1"/>
  <c r="P3181" i="1"/>
  <c r="R3181" i="1" s="1"/>
  <c r="P3180" i="1"/>
  <c r="R3180" i="1" s="1"/>
  <c r="P3182" i="1"/>
  <c r="R3182" i="1" s="1"/>
  <c r="P3183" i="1"/>
  <c r="R3183" i="1" s="1"/>
  <c r="P3184" i="1"/>
  <c r="R3184" i="1" s="1"/>
  <c r="P3187" i="1"/>
  <c r="R3187" i="1" s="1"/>
  <c r="P3185" i="1"/>
  <c r="R3185" i="1" s="1"/>
  <c r="P3188" i="1"/>
  <c r="R3188" i="1" s="1"/>
  <c r="P3186" i="1"/>
  <c r="R3186" i="1" s="1"/>
  <c r="P3189" i="1"/>
  <c r="R3189" i="1" s="1"/>
  <c r="P3190" i="1"/>
  <c r="R3190" i="1" s="1"/>
  <c r="P3191" i="1"/>
  <c r="R3191" i="1" s="1"/>
  <c r="P3192" i="1"/>
  <c r="R3192" i="1" s="1"/>
  <c r="P3202" i="1"/>
  <c r="R3202" i="1" s="1"/>
  <c r="P3197" i="1"/>
  <c r="R3197" i="1" s="1"/>
  <c r="P3199" i="1"/>
  <c r="R3199" i="1" s="1"/>
  <c r="P3196" i="1"/>
  <c r="R3196" i="1" s="1"/>
  <c r="P3203" i="1"/>
  <c r="R3203" i="1" s="1"/>
  <c r="P3193" i="1"/>
  <c r="R3193" i="1" s="1"/>
  <c r="P3198" i="1"/>
  <c r="R3198" i="1" s="1"/>
  <c r="P3195" i="1"/>
  <c r="R3195" i="1" s="1"/>
  <c r="P3200" i="1"/>
  <c r="R3200" i="1" s="1"/>
  <c r="P3194" i="1"/>
  <c r="R3194" i="1" s="1"/>
  <c r="P3204" i="1"/>
  <c r="R3204" i="1" s="1"/>
  <c r="P3201" i="1"/>
  <c r="R3201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4" i="1"/>
  <c r="R3214" i="1" s="1"/>
  <c r="P3218" i="1"/>
  <c r="R3218" i="1" s="1"/>
  <c r="P3212" i="1"/>
  <c r="R3212" i="1" s="1"/>
  <c r="P3217" i="1"/>
  <c r="R3217" i="1" s="1"/>
  <c r="P3215" i="1"/>
  <c r="R3215" i="1" s="1"/>
  <c r="P3213" i="1"/>
  <c r="R3213" i="1" s="1"/>
  <c r="P3211" i="1"/>
  <c r="R3211" i="1" s="1"/>
  <c r="P3219" i="1"/>
  <c r="R3219" i="1" s="1"/>
  <c r="P3216" i="1"/>
  <c r="R3216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8" i="1"/>
  <c r="R3228" i="1" s="1"/>
  <c r="P3225" i="1"/>
  <c r="R3225" i="1" s="1"/>
  <c r="P3229" i="1"/>
  <c r="R3229" i="1" s="1"/>
  <c r="P3230" i="1"/>
  <c r="R3230" i="1" s="1"/>
  <c r="P3231" i="1"/>
  <c r="R3231" i="1" s="1"/>
  <c r="P3227" i="1"/>
  <c r="R3227" i="1" s="1"/>
  <c r="P3226" i="1"/>
  <c r="R3226" i="1" s="1"/>
  <c r="P3232" i="1"/>
  <c r="R3232" i="1" s="1"/>
  <c r="P3233" i="1"/>
  <c r="R3233" i="1" s="1"/>
  <c r="P3234" i="1"/>
  <c r="R3234" i="1" s="1"/>
  <c r="P3237" i="1"/>
  <c r="R3237" i="1" s="1"/>
  <c r="P3238" i="1"/>
  <c r="R3238" i="1" s="1"/>
  <c r="P3236" i="1"/>
  <c r="R3236" i="1" s="1"/>
  <c r="P3235" i="1"/>
  <c r="R3235" i="1" s="1"/>
  <c r="P3239" i="1"/>
  <c r="R3239" i="1" s="1"/>
  <c r="P3245" i="1"/>
  <c r="R3245" i="1" s="1"/>
  <c r="P3243" i="1"/>
  <c r="R3243" i="1" s="1"/>
  <c r="P3244" i="1"/>
  <c r="R3244" i="1" s="1"/>
  <c r="P3241" i="1"/>
  <c r="R3241" i="1" s="1"/>
  <c r="P3240" i="1"/>
  <c r="R3240" i="1" s="1"/>
  <c r="P3242" i="1"/>
  <c r="R3242" i="1" s="1"/>
  <c r="P3247" i="1"/>
  <c r="R3247" i="1" s="1"/>
  <c r="P3246" i="1"/>
  <c r="R3246" i="1" s="1"/>
  <c r="P3248" i="1"/>
  <c r="R3248" i="1" s="1"/>
  <c r="P3251" i="1"/>
  <c r="R3251" i="1" s="1"/>
  <c r="P3249" i="1"/>
  <c r="R3249" i="1" s="1"/>
  <c r="P3250" i="1"/>
  <c r="R3250" i="1" s="1"/>
  <c r="P3252" i="1"/>
  <c r="R3252" i="1" s="1"/>
  <c r="P3258" i="1"/>
  <c r="R3258" i="1" s="1"/>
  <c r="P3256" i="1"/>
  <c r="R3256" i="1" s="1"/>
  <c r="P3253" i="1"/>
  <c r="R3253" i="1" s="1"/>
  <c r="P3254" i="1"/>
  <c r="R3254" i="1" s="1"/>
  <c r="P3259" i="1"/>
  <c r="R3259" i="1" s="1"/>
  <c r="P3255" i="1"/>
  <c r="R3255" i="1" s="1"/>
  <c r="P3257" i="1"/>
  <c r="R3257" i="1" s="1"/>
  <c r="P3261" i="1"/>
  <c r="R3261" i="1" s="1"/>
  <c r="P3260" i="1"/>
  <c r="R3260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72" i="1"/>
  <c r="R3272" i="1" s="1"/>
  <c r="P3270" i="1"/>
  <c r="R3270" i="1" s="1"/>
  <c r="P3267" i="1"/>
  <c r="R3267" i="1" s="1"/>
  <c r="P3273" i="1"/>
  <c r="R3273" i="1" s="1"/>
  <c r="P3269" i="1"/>
  <c r="R3269" i="1" s="1"/>
  <c r="P3274" i="1"/>
  <c r="R3274" i="1" s="1"/>
  <c r="P3275" i="1"/>
  <c r="R3275" i="1" s="1"/>
  <c r="P3268" i="1"/>
  <c r="R3268" i="1" s="1"/>
  <c r="P3271" i="1"/>
  <c r="R3271" i="1" s="1"/>
  <c r="P3277" i="1"/>
  <c r="R3277" i="1" s="1"/>
  <c r="P3299" i="1"/>
  <c r="R3299" i="1" s="1"/>
  <c r="P3288" i="1"/>
  <c r="R3288" i="1" s="1"/>
  <c r="P3285" i="1"/>
  <c r="R3285" i="1" s="1"/>
  <c r="P3295" i="1"/>
  <c r="R3295" i="1" s="1"/>
  <c r="P3283" i="1"/>
  <c r="R3283" i="1" s="1"/>
  <c r="P3297" i="1"/>
  <c r="R3297" i="1" s="1"/>
  <c r="P3286" i="1"/>
  <c r="R3286" i="1" s="1"/>
  <c r="P3276" i="1"/>
  <c r="R3276" i="1" s="1"/>
  <c r="P3302" i="1"/>
  <c r="R3302" i="1" s="1"/>
  <c r="P3291" i="1"/>
  <c r="R3291" i="1" s="1"/>
  <c r="P3287" i="1"/>
  <c r="R3287" i="1" s="1"/>
  <c r="P3278" i="1"/>
  <c r="R3278" i="1" s="1"/>
  <c r="P3296" i="1"/>
  <c r="R3296" i="1" s="1"/>
  <c r="P3280" i="1"/>
  <c r="R3280" i="1" s="1"/>
  <c r="P3305" i="1"/>
  <c r="R3305" i="1" s="1"/>
  <c r="P3298" i="1"/>
  <c r="R3298" i="1" s="1"/>
  <c r="P3306" i="1"/>
  <c r="R3306" i="1" s="1"/>
  <c r="P3307" i="1"/>
  <c r="R3307" i="1" s="1"/>
  <c r="P3289" i="1"/>
  <c r="R3289" i="1" s="1"/>
  <c r="P3304" i="1"/>
  <c r="R3304" i="1" s="1"/>
  <c r="P3303" i="1"/>
  <c r="R3303" i="1" s="1"/>
  <c r="P3301" i="1"/>
  <c r="R3301" i="1" s="1"/>
  <c r="P3284" i="1"/>
  <c r="R3284" i="1" s="1"/>
  <c r="P3281" i="1"/>
  <c r="R3281" i="1" s="1"/>
  <c r="P3292" i="1"/>
  <c r="R3292" i="1" s="1"/>
  <c r="P3293" i="1"/>
  <c r="R3293" i="1" s="1"/>
  <c r="P3294" i="1"/>
  <c r="R3294" i="1" s="1"/>
  <c r="P3282" i="1"/>
  <c r="R3282" i="1" s="1"/>
  <c r="P3300" i="1"/>
  <c r="R3300" i="1" s="1"/>
  <c r="P3279" i="1"/>
  <c r="R3279" i="1" s="1"/>
  <c r="P3290" i="1"/>
  <c r="R3290" i="1" s="1"/>
  <c r="P3308" i="1"/>
  <c r="R3308" i="1" s="1"/>
  <c r="P3309" i="1"/>
  <c r="R3309" i="1" s="1"/>
  <c r="P3310" i="1"/>
  <c r="R3310" i="1" s="1"/>
  <c r="P3311" i="1"/>
  <c r="R3311" i="1" s="1"/>
  <c r="P3313" i="1"/>
  <c r="R3313" i="1" s="1"/>
  <c r="P3316" i="1"/>
  <c r="R3316" i="1" s="1"/>
  <c r="P3317" i="1"/>
  <c r="R3317" i="1" s="1"/>
  <c r="P3319" i="1"/>
  <c r="R3319" i="1" s="1"/>
  <c r="P3324" i="1"/>
  <c r="R3324" i="1" s="1"/>
  <c r="P3314" i="1"/>
  <c r="R3314" i="1" s="1"/>
  <c r="P3312" i="1"/>
  <c r="R3312" i="1" s="1"/>
  <c r="P3322" i="1"/>
  <c r="R3322" i="1" s="1"/>
  <c r="P3320" i="1"/>
  <c r="R3320" i="1" s="1"/>
  <c r="P3325" i="1"/>
  <c r="R3325" i="1" s="1"/>
  <c r="P3318" i="1"/>
  <c r="R3318" i="1" s="1"/>
  <c r="P3326" i="1"/>
  <c r="R3326" i="1" s="1"/>
  <c r="P3315" i="1"/>
  <c r="R3315" i="1" s="1"/>
  <c r="P3323" i="1"/>
  <c r="R3323" i="1" s="1"/>
  <c r="P3321" i="1"/>
  <c r="R3321" i="1" s="1"/>
  <c r="P3327" i="1"/>
  <c r="R3327" i="1" s="1"/>
  <c r="P3328" i="1"/>
  <c r="R3328" i="1" s="1"/>
  <c r="P3330" i="1"/>
  <c r="R3330" i="1" s="1"/>
  <c r="P3329" i="1"/>
  <c r="R3329" i="1" s="1"/>
  <c r="P3333" i="1"/>
  <c r="R3333" i="1" s="1"/>
  <c r="P3332" i="1"/>
  <c r="R3332" i="1" s="1"/>
  <c r="P3331" i="1"/>
  <c r="R3331" i="1" s="1"/>
  <c r="P3336" i="1"/>
  <c r="R3336" i="1" s="1"/>
  <c r="P3341" i="1"/>
  <c r="R3341" i="1" s="1"/>
  <c r="P3340" i="1"/>
  <c r="R3340" i="1" s="1"/>
  <c r="P3338" i="1"/>
  <c r="R3338" i="1" s="1"/>
  <c r="P3346" i="1"/>
  <c r="R3346" i="1" s="1"/>
  <c r="P3344" i="1"/>
  <c r="R3344" i="1" s="1"/>
  <c r="P3334" i="1"/>
  <c r="R3334" i="1" s="1"/>
  <c r="P3335" i="1"/>
  <c r="R3335" i="1" s="1"/>
  <c r="P3343" i="1"/>
  <c r="R3343" i="1" s="1"/>
  <c r="P3342" i="1"/>
  <c r="R3342" i="1" s="1"/>
  <c r="P3337" i="1"/>
  <c r="R3337" i="1" s="1"/>
  <c r="P3345" i="1"/>
  <c r="R3345" i="1" s="1"/>
  <c r="P3339" i="1"/>
  <c r="R3339" i="1" s="1"/>
  <c r="P3348" i="1"/>
  <c r="R3348" i="1" s="1"/>
  <c r="P3347" i="1"/>
  <c r="R3347" i="1" s="1"/>
  <c r="P3349" i="1"/>
  <c r="R3349" i="1" s="1"/>
  <c r="P3350" i="1"/>
  <c r="R3350" i="1" s="1"/>
  <c r="P3354" i="1"/>
  <c r="R3354" i="1" s="1"/>
  <c r="P3353" i="1"/>
  <c r="R3353" i="1" s="1"/>
  <c r="P3351" i="1"/>
  <c r="R3351" i="1" s="1"/>
  <c r="P3352" i="1"/>
  <c r="R3352" i="1" s="1"/>
  <c r="P3364" i="1"/>
  <c r="R3364" i="1" s="1"/>
  <c r="P3360" i="1"/>
  <c r="R3360" i="1" s="1"/>
  <c r="P3362" i="1"/>
  <c r="R3362" i="1" s="1"/>
  <c r="P3363" i="1"/>
  <c r="R3363" i="1" s="1"/>
  <c r="P3361" i="1"/>
  <c r="R3361" i="1" s="1"/>
  <c r="P3355" i="1"/>
  <c r="R3355" i="1" s="1"/>
  <c r="P3359" i="1"/>
  <c r="R3359" i="1" s="1"/>
  <c r="P3356" i="1"/>
  <c r="R3356" i="1" s="1"/>
  <c r="P3358" i="1"/>
  <c r="R3358" i="1" s="1"/>
  <c r="P3365" i="1"/>
  <c r="R3365" i="1" s="1"/>
  <c r="P3357" i="1"/>
  <c r="R3357" i="1" s="1"/>
  <c r="P3366" i="1"/>
  <c r="R3366" i="1" s="1"/>
  <c r="P3367" i="1"/>
  <c r="R3367" i="1" s="1"/>
  <c r="P3369" i="1"/>
  <c r="R3369" i="1" s="1"/>
  <c r="P3368" i="1"/>
  <c r="R3368" i="1" s="1"/>
  <c r="P3372" i="1"/>
  <c r="R3372" i="1" s="1"/>
  <c r="P3370" i="1"/>
  <c r="R3370" i="1" s="1"/>
  <c r="P3371" i="1"/>
  <c r="R3371" i="1" s="1"/>
  <c r="P3374" i="1"/>
  <c r="R3374" i="1" s="1"/>
  <c r="P3373" i="1"/>
  <c r="R3373" i="1" s="1"/>
  <c r="P3383" i="1"/>
  <c r="R3383" i="1" s="1"/>
  <c r="P3379" i="1"/>
  <c r="R3379" i="1" s="1"/>
  <c r="P3381" i="1"/>
  <c r="R3381" i="1" s="1"/>
  <c r="P3375" i="1"/>
  <c r="R3375" i="1" s="1"/>
  <c r="P3376" i="1"/>
  <c r="R3376" i="1" s="1"/>
  <c r="P3387" i="1"/>
  <c r="R3387" i="1" s="1"/>
  <c r="P3384" i="1"/>
  <c r="R3384" i="1" s="1"/>
  <c r="P3382" i="1"/>
  <c r="R3382" i="1" s="1"/>
  <c r="P3378" i="1"/>
  <c r="R3378" i="1" s="1"/>
  <c r="P3380" i="1"/>
  <c r="R3380" i="1" s="1"/>
  <c r="P3386" i="1"/>
  <c r="R3386" i="1" s="1"/>
  <c r="P3377" i="1"/>
  <c r="R3377" i="1" s="1"/>
  <c r="P3385" i="1"/>
  <c r="R3385" i="1" s="1"/>
  <c r="P3390" i="1"/>
  <c r="R3390" i="1" s="1"/>
  <c r="P3389" i="1"/>
  <c r="R3389" i="1" s="1"/>
  <c r="P3391" i="1"/>
  <c r="R3391" i="1" s="1"/>
  <c r="P3388" i="1"/>
  <c r="R3388" i="1" s="1"/>
  <c r="P3392" i="1"/>
  <c r="R3392" i="1" s="1"/>
  <c r="P3393" i="1"/>
  <c r="R3393" i="1" s="1"/>
  <c r="P3394" i="1"/>
  <c r="R3394" i="1" s="1"/>
  <c r="P3395" i="1"/>
  <c r="R3395" i="1" s="1"/>
  <c r="P3403" i="1"/>
  <c r="R3403" i="1" s="1"/>
  <c r="P3404" i="1"/>
  <c r="R3404" i="1" s="1"/>
  <c r="P3401" i="1"/>
  <c r="R3401" i="1" s="1"/>
  <c r="P3407" i="1"/>
  <c r="R3407" i="1" s="1"/>
  <c r="P3398" i="1"/>
  <c r="R3398" i="1" s="1"/>
  <c r="P3402" i="1"/>
  <c r="R3402" i="1" s="1"/>
  <c r="P3397" i="1"/>
  <c r="R3397" i="1" s="1"/>
  <c r="P3399" i="1"/>
  <c r="R3399" i="1" s="1"/>
  <c r="P3396" i="1"/>
  <c r="R3396" i="1" s="1"/>
  <c r="P3400" i="1"/>
  <c r="R3400" i="1" s="1"/>
  <c r="P3405" i="1"/>
  <c r="R3405" i="1" s="1"/>
  <c r="P3406" i="1"/>
  <c r="R3406" i="1" s="1"/>
  <c r="P3410" i="1"/>
  <c r="R3410" i="1" s="1"/>
  <c r="P3423" i="1"/>
  <c r="R3423" i="1" s="1"/>
  <c r="P3432" i="1"/>
  <c r="R3432" i="1" s="1"/>
  <c r="P3433" i="1"/>
  <c r="R3433" i="1" s="1"/>
  <c r="P3418" i="1"/>
  <c r="R3418" i="1" s="1"/>
  <c r="P3409" i="1"/>
  <c r="R3409" i="1" s="1"/>
  <c r="P3419" i="1"/>
  <c r="R3419" i="1" s="1"/>
  <c r="P3434" i="1"/>
  <c r="R3434" i="1" s="1"/>
  <c r="P3420" i="1"/>
  <c r="R3420" i="1" s="1"/>
  <c r="P3436" i="1"/>
  <c r="R3436" i="1" s="1"/>
  <c r="P3415" i="1"/>
  <c r="R3415" i="1" s="1"/>
  <c r="P3428" i="1"/>
  <c r="R3428" i="1" s="1"/>
  <c r="P3416" i="1"/>
  <c r="R3416" i="1" s="1"/>
  <c r="P3422" i="1"/>
  <c r="R3422" i="1" s="1"/>
  <c r="P3431" i="1"/>
  <c r="R3431" i="1" s="1"/>
  <c r="P3411" i="1"/>
  <c r="R3411" i="1" s="1"/>
  <c r="P3421" i="1"/>
  <c r="R3421" i="1" s="1"/>
  <c r="P3435" i="1"/>
  <c r="R3435" i="1" s="1"/>
  <c r="P3414" i="1"/>
  <c r="R3414" i="1" s="1"/>
  <c r="P3408" i="1"/>
  <c r="R3408" i="1" s="1"/>
  <c r="P3417" i="1"/>
  <c r="R3417" i="1" s="1"/>
  <c r="P3429" i="1"/>
  <c r="R3429" i="1" s="1"/>
  <c r="P3424" i="1"/>
  <c r="R3424" i="1" s="1"/>
  <c r="P3437" i="1"/>
  <c r="R3437" i="1" s="1"/>
  <c r="P3425" i="1"/>
  <c r="R3425" i="1" s="1"/>
  <c r="P3426" i="1"/>
  <c r="R3426" i="1" s="1"/>
  <c r="P3427" i="1"/>
  <c r="R3427" i="1" s="1"/>
  <c r="P3413" i="1"/>
  <c r="R3413" i="1" s="1"/>
  <c r="P3412" i="1"/>
  <c r="R3412" i="1" s="1"/>
  <c r="P3430" i="1"/>
  <c r="R3430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52" i="1"/>
  <c r="R3452" i="1" s="1"/>
  <c r="P3446" i="1"/>
  <c r="R3446" i="1" s="1"/>
  <c r="P3451" i="1"/>
  <c r="R3451" i="1" s="1"/>
  <c r="P3445" i="1"/>
  <c r="R3445" i="1" s="1"/>
  <c r="P3447" i="1"/>
  <c r="R3447" i="1" s="1"/>
  <c r="P3448" i="1"/>
  <c r="R3448" i="1" s="1"/>
  <c r="P3444" i="1"/>
  <c r="R3444" i="1" s="1"/>
  <c r="P3449" i="1"/>
  <c r="R3449" i="1" s="1"/>
  <c r="P3450" i="1"/>
  <c r="R3450" i="1" s="1"/>
  <c r="P3459" i="1"/>
  <c r="R3459" i="1" s="1"/>
  <c r="P3456" i="1"/>
  <c r="R3456" i="1" s="1"/>
  <c r="P3463" i="1"/>
  <c r="R3463" i="1" s="1"/>
  <c r="P3458" i="1"/>
  <c r="R3458" i="1" s="1"/>
  <c r="P3453" i="1"/>
  <c r="R3453" i="1" s="1"/>
  <c r="P3454" i="1"/>
  <c r="R3454" i="1" s="1"/>
  <c r="P3455" i="1"/>
  <c r="R3455" i="1" s="1"/>
  <c r="P3457" i="1"/>
  <c r="R3457" i="1" s="1"/>
  <c r="P3460" i="1"/>
  <c r="R3460" i="1" s="1"/>
  <c r="P3461" i="1"/>
  <c r="R3461" i="1" s="1"/>
  <c r="P3462" i="1"/>
  <c r="R3462" i="1" s="1"/>
  <c r="P3464" i="1"/>
  <c r="R3464" i="1" s="1"/>
  <c r="P3465" i="1"/>
  <c r="R3465" i="1" s="1"/>
  <c r="P3466" i="1"/>
  <c r="R3466" i="1" s="1"/>
  <c r="P3468" i="1"/>
  <c r="R3468" i="1" s="1"/>
  <c r="P3467" i="1"/>
  <c r="R3467" i="1" s="1"/>
  <c r="P3470" i="1"/>
  <c r="R3470" i="1" s="1"/>
  <c r="P3469" i="1"/>
  <c r="R3469" i="1" s="1"/>
  <c r="P3471" i="1"/>
  <c r="R3471" i="1" s="1"/>
  <c r="P3472" i="1"/>
  <c r="R3472" i="1" s="1"/>
  <c r="P3484" i="1"/>
  <c r="R3484" i="1" s="1"/>
  <c r="P3478" i="1"/>
  <c r="R3478" i="1" s="1"/>
  <c r="P3474" i="1"/>
  <c r="R3474" i="1" s="1"/>
  <c r="P3479" i="1"/>
  <c r="R3479" i="1" s="1"/>
  <c r="P3485" i="1"/>
  <c r="R3485" i="1" s="1"/>
  <c r="P3486" i="1"/>
  <c r="R3486" i="1" s="1"/>
  <c r="P3481" i="1"/>
  <c r="R3481" i="1" s="1"/>
  <c r="P3480" i="1"/>
  <c r="R3480" i="1" s="1"/>
  <c r="P3482" i="1"/>
  <c r="R3482" i="1" s="1"/>
  <c r="P3483" i="1"/>
  <c r="R3483" i="1" s="1"/>
  <c r="P3473" i="1"/>
  <c r="R3473" i="1" s="1"/>
  <c r="P3476" i="1"/>
  <c r="R3476" i="1" s="1"/>
  <c r="P3475" i="1"/>
  <c r="R3475" i="1" s="1"/>
  <c r="P3477" i="1"/>
  <c r="R3477" i="1" s="1"/>
  <c r="P3487" i="1"/>
  <c r="R3487" i="1" s="1"/>
  <c r="P3488" i="1"/>
  <c r="R3488" i="1" s="1"/>
  <c r="P3490" i="1"/>
  <c r="R3490" i="1" s="1"/>
  <c r="P3489" i="1"/>
  <c r="R3489" i="1" s="1"/>
  <c r="P3491" i="1"/>
  <c r="R3491" i="1" s="1"/>
  <c r="P3492" i="1"/>
  <c r="R3492" i="1" s="1"/>
  <c r="P3493" i="1"/>
  <c r="R3493" i="1" s="1"/>
  <c r="P3495" i="1"/>
  <c r="R3495" i="1" s="1"/>
  <c r="P3500" i="1"/>
  <c r="R3500" i="1" s="1"/>
  <c r="P3503" i="1"/>
  <c r="R3503" i="1" s="1"/>
  <c r="P3494" i="1"/>
  <c r="R3494" i="1" s="1"/>
  <c r="P3496" i="1"/>
  <c r="R3496" i="1" s="1"/>
  <c r="P3499" i="1"/>
  <c r="R3499" i="1" s="1"/>
  <c r="P3498" i="1"/>
  <c r="R3498" i="1" s="1"/>
  <c r="P3497" i="1"/>
  <c r="R3497" i="1" s="1"/>
  <c r="P3502" i="1"/>
  <c r="R3502" i="1" s="1"/>
  <c r="P3501" i="1"/>
  <c r="R3501" i="1" s="1"/>
  <c r="P3510" i="1"/>
  <c r="R3510" i="1" s="1"/>
  <c r="P3519" i="1"/>
  <c r="R3519" i="1" s="1"/>
  <c r="P3537" i="1"/>
  <c r="R3537" i="1" s="1"/>
  <c r="P3520" i="1"/>
  <c r="R3520" i="1" s="1"/>
  <c r="P3514" i="1"/>
  <c r="R3514" i="1" s="1"/>
  <c r="P3505" i="1"/>
  <c r="R3505" i="1" s="1"/>
  <c r="P3553" i="1"/>
  <c r="R3553" i="1" s="1"/>
  <c r="P3515" i="1"/>
  <c r="R3515" i="1" s="1"/>
  <c r="P3542" i="1"/>
  <c r="R3542" i="1" s="1"/>
  <c r="P3530" i="1"/>
  <c r="R3530" i="1" s="1"/>
  <c r="P3538" i="1"/>
  <c r="R3538" i="1" s="1"/>
  <c r="P3517" i="1"/>
  <c r="R3517" i="1" s="1"/>
  <c r="P3545" i="1"/>
  <c r="R3545" i="1" s="1"/>
  <c r="P3516" i="1"/>
  <c r="R3516" i="1" s="1"/>
  <c r="P3521" i="1"/>
  <c r="R3521" i="1" s="1"/>
  <c r="P3511" i="1"/>
  <c r="R3511" i="1" s="1"/>
  <c r="P3531" i="1"/>
  <c r="R3531" i="1" s="1"/>
  <c r="P3525" i="1"/>
  <c r="R3525" i="1" s="1"/>
  <c r="P3526" i="1"/>
  <c r="R3526" i="1" s="1"/>
  <c r="P3549" i="1"/>
  <c r="R3549" i="1" s="1"/>
  <c r="P3534" i="1"/>
  <c r="R3534" i="1" s="1"/>
  <c r="P3512" i="1"/>
  <c r="R3512" i="1" s="1"/>
  <c r="P3506" i="1"/>
  <c r="R3506" i="1" s="1"/>
  <c r="P3546" i="1"/>
  <c r="R3546" i="1" s="1"/>
  <c r="P3513" i="1"/>
  <c r="R3513" i="1" s="1"/>
  <c r="P3507" i="1"/>
  <c r="R3507" i="1" s="1"/>
  <c r="P3529" i="1"/>
  <c r="R3529" i="1" s="1"/>
  <c r="P3547" i="1"/>
  <c r="R3547" i="1" s="1"/>
  <c r="P3518" i="1"/>
  <c r="R3518" i="1" s="1"/>
  <c r="P3539" i="1"/>
  <c r="R3539" i="1" s="1"/>
  <c r="P3541" i="1"/>
  <c r="R3541" i="1" s="1"/>
  <c r="P3548" i="1"/>
  <c r="R3548" i="1" s="1"/>
  <c r="P3509" i="1"/>
  <c r="R3509" i="1" s="1"/>
  <c r="P3527" i="1"/>
  <c r="R3527" i="1" s="1"/>
  <c r="P3552" i="1"/>
  <c r="R3552" i="1" s="1"/>
  <c r="P3543" i="1"/>
  <c r="R3543" i="1" s="1"/>
  <c r="P3528" i="1"/>
  <c r="R3528" i="1" s="1"/>
  <c r="P3544" i="1"/>
  <c r="R3544" i="1" s="1"/>
  <c r="P3550" i="1"/>
  <c r="R3550" i="1" s="1"/>
  <c r="P3535" i="1"/>
  <c r="R3535" i="1" s="1"/>
  <c r="P3508" i="1"/>
  <c r="R3508" i="1" s="1"/>
  <c r="P3532" i="1"/>
  <c r="R3532" i="1" s="1"/>
  <c r="P3522" i="1"/>
  <c r="R3522" i="1" s="1"/>
  <c r="P3551" i="1"/>
  <c r="R3551" i="1" s="1"/>
  <c r="P3536" i="1"/>
  <c r="R3536" i="1" s="1"/>
  <c r="P3504" i="1"/>
  <c r="R3504" i="1" s="1"/>
  <c r="P3524" i="1"/>
  <c r="R3524" i="1" s="1"/>
  <c r="P3540" i="1"/>
  <c r="R3540" i="1" s="1"/>
  <c r="P3523" i="1"/>
  <c r="R3523" i="1" s="1"/>
  <c r="P3533" i="1"/>
  <c r="R3533" i="1" s="1"/>
  <c r="P3554" i="1"/>
  <c r="R3554" i="1" s="1"/>
  <c r="P3556" i="1"/>
  <c r="R3556" i="1" s="1"/>
  <c r="P3557" i="1"/>
  <c r="R3557" i="1" s="1"/>
  <c r="P3558" i="1"/>
  <c r="R3558" i="1" s="1"/>
  <c r="P3559" i="1"/>
  <c r="R3559" i="1" s="1"/>
  <c r="P3555" i="1"/>
  <c r="R3555" i="1" s="1"/>
  <c r="P3562" i="1"/>
  <c r="R3562" i="1" s="1"/>
  <c r="P3561" i="1"/>
  <c r="R3561" i="1" s="1"/>
  <c r="P3560" i="1"/>
  <c r="R3560" i="1" s="1"/>
  <c r="P3563" i="1"/>
  <c r="R3563" i="1" s="1"/>
  <c r="P3570" i="1"/>
  <c r="R3570" i="1" s="1"/>
  <c r="P3569" i="1"/>
  <c r="R3569" i="1" s="1"/>
  <c r="P3565" i="1"/>
  <c r="R3565" i="1" s="1"/>
  <c r="P3568" i="1"/>
  <c r="R3568" i="1" s="1"/>
  <c r="P3564" i="1"/>
  <c r="R3564" i="1" s="1"/>
  <c r="P3566" i="1"/>
  <c r="R3566" i="1" s="1"/>
  <c r="P3567" i="1"/>
  <c r="R3567" i="1" s="1"/>
  <c r="P3574" i="1"/>
  <c r="R3574" i="1" s="1"/>
  <c r="P3584" i="1"/>
  <c r="R3584" i="1" s="1"/>
  <c r="P3587" i="1"/>
  <c r="R3587" i="1" s="1"/>
  <c r="P3596" i="1"/>
  <c r="R3596" i="1" s="1"/>
  <c r="P3578" i="1"/>
  <c r="R3578" i="1" s="1"/>
  <c r="P3573" i="1"/>
  <c r="R3573" i="1" s="1"/>
  <c r="P3571" i="1"/>
  <c r="R3571" i="1" s="1"/>
  <c r="P3600" i="1"/>
  <c r="R3600" i="1" s="1"/>
  <c r="P3595" i="1"/>
  <c r="R3595" i="1" s="1"/>
  <c r="P3588" i="1"/>
  <c r="R3588" i="1" s="1"/>
  <c r="P3597" i="1"/>
  <c r="R3597" i="1" s="1"/>
  <c r="P3593" i="1"/>
  <c r="R3593" i="1" s="1"/>
  <c r="P3589" i="1"/>
  <c r="R3589" i="1" s="1"/>
  <c r="P3591" i="1"/>
  <c r="R3591" i="1" s="1"/>
  <c r="P3579" i="1"/>
  <c r="R3579" i="1" s="1"/>
  <c r="P3580" i="1"/>
  <c r="R3580" i="1" s="1"/>
  <c r="P3577" i="1"/>
  <c r="R3577" i="1" s="1"/>
  <c r="P3572" i="1"/>
  <c r="R3572" i="1" s="1"/>
  <c r="P3598" i="1"/>
  <c r="R3598" i="1" s="1"/>
  <c r="P3599" i="1"/>
  <c r="R3599" i="1" s="1"/>
  <c r="P3576" i="1"/>
  <c r="R3576" i="1" s="1"/>
  <c r="P3575" i="1"/>
  <c r="R3575" i="1" s="1"/>
  <c r="P3594" i="1"/>
  <c r="R3594" i="1" s="1"/>
  <c r="P3585" i="1"/>
  <c r="R3585" i="1" s="1"/>
  <c r="P3581" i="1"/>
  <c r="R3581" i="1" s="1"/>
  <c r="P3586" i="1"/>
  <c r="R3586" i="1" s="1"/>
  <c r="P3582" i="1"/>
  <c r="R3582" i="1" s="1"/>
  <c r="P3590" i="1"/>
  <c r="R3590" i="1" s="1"/>
  <c r="P3583" i="1"/>
  <c r="R3583" i="1" s="1"/>
  <c r="P3592" i="1"/>
  <c r="R3592" i="1" s="1"/>
  <c r="P3603" i="1"/>
  <c r="R3603" i="1" s="1"/>
  <c r="P3604" i="1"/>
  <c r="R3604" i="1" s="1"/>
  <c r="P3602" i="1"/>
  <c r="R3602" i="1" s="1"/>
  <c r="P3601" i="1"/>
  <c r="R3601" i="1" s="1"/>
  <c r="P3611" i="1"/>
  <c r="R3611" i="1" s="1"/>
  <c r="P3606" i="1"/>
  <c r="R3606" i="1" s="1"/>
  <c r="P3616" i="1"/>
  <c r="R3616" i="1" s="1"/>
  <c r="P3607" i="1"/>
  <c r="R3607" i="1" s="1"/>
  <c r="P3615" i="1"/>
  <c r="R3615" i="1" s="1"/>
  <c r="P3614" i="1"/>
  <c r="R3614" i="1" s="1"/>
  <c r="P3610" i="1"/>
  <c r="R3610" i="1" s="1"/>
  <c r="P3613" i="1"/>
  <c r="R3613" i="1" s="1"/>
  <c r="P3608" i="1"/>
  <c r="R3608" i="1" s="1"/>
  <c r="P3605" i="1"/>
  <c r="R3605" i="1" s="1"/>
  <c r="P3612" i="1"/>
  <c r="R3612" i="1" s="1"/>
  <c r="P3609" i="1"/>
  <c r="R3609" i="1" s="1"/>
  <c r="P3626" i="1"/>
  <c r="R3626" i="1" s="1"/>
  <c r="P3627" i="1"/>
  <c r="R3627" i="1" s="1"/>
  <c r="P3633" i="1"/>
  <c r="R3633" i="1" s="1"/>
  <c r="P3629" i="1"/>
  <c r="R3629" i="1" s="1"/>
  <c r="P3631" i="1"/>
  <c r="R3631" i="1" s="1"/>
  <c r="P3620" i="1"/>
  <c r="R3620" i="1" s="1"/>
  <c r="P3622" i="1"/>
  <c r="R3622" i="1" s="1"/>
  <c r="P3632" i="1"/>
  <c r="R3632" i="1" s="1"/>
  <c r="P3628" i="1"/>
  <c r="R3628" i="1" s="1"/>
  <c r="P3623" i="1"/>
  <c r="R3623" i="1" s="1"/>
  <c r="P3624" i="1"/>
  <c r="R3624" i="1" s="1"/>
  <c r="P3621" i="1"/>
  <c r="R3621" i="1" s="1"/>
  <c r="P3630" i="1"/>
  <c r="R3630" i="1" s="1"/>
  <c r="P3618" i="1"/>
  <c r="R3618" i="1" s="1"/>
  <c r="P3617" i="1"/>
  <c r="R3617" i="1" s="1"/>
  <c r="P3625" i="1"/>
  <c r="R3625" i="1" s="1"/>
  <c r="P3619" i="1"/>
  <c r="R3619" i="1" s="1"/>
  <c r="P3694" i="1"/>
  <c r="R3694" i="1" s="1"/>
  <c r="P3643" i="1"/>
  <c r="R3643" i="1" s="1"/>
  <c r="P3635" i="1"/>
  <c r="R3635" i="1" s="1"/>
  <c r="P3653" i="1"/>
  <c r="R3653" i="1" s="1"/>
  <c r="P3634" i="1"/>
  <c r="R3634" i="1" s="1"/>
  <c r="P3658" i="1"/>
  <c r="R3658" i="1" s="1"/>
  <c r="P3657" i="1"/>
  <c r="R3657" i="1" s="1"/>
  <c r="P3638" i="1"/>
  <c r="R3638" i="1" s="1"/>
  <c r="P3682" i="1"/>
  <c r="R3682" i="1" s="1"/>
  <c r="P3659" i="1"/>
  <c r="R3659" i="1" s="1"/>
  <c r="P3692" i="1"/>
  <c r="R3692" i="1" s="1"/>
  <c r="P3639" i="1"/>
  <c r="R3639" i="1" s="1"/>
  <c r="P3644" i="1"/>
  <c r="R3644" i="1" s="1"/>
  <c r="P3683" i="1"/>
  <c r="R3683" i="1" s="1"/>
  <c r="P3641" i="1"/>
  <c r="R3641" i="1" s="1"/>
  <c r="P3695" i="1"/>
  <c r="R3695" i="1" s="1"/>
  <c r="P3636" i="1"/>
  <c r="R3636" i="1" s="1"/>
  <c r="P3690" i="1"/>
  <c r="R3690" i="1" s="1"/>
  <c r="P3696" i="1"/>
  <c r="R3696" i="1" s="1"/>
  <c r="P3697" i="1"/>
  <c r="R3697" i="1" s="1"/>
  <c r="P3701" i="1"/>
  <c r="R3701" i="1" s="1"/>
  <c r="P3670" i="1"/>
  <c r="R3670" i="1" s="1"/>
  <c r="P3676" i="1"/>
  <c r="R3676" i="1" s="1"/>
  <c r="P3645" i="1"/>
  <c r="R3645" i="1" s="1"/>
  <c r="P3646" i="1"/>
  <c r="R3646" i="1" s="1"/>
  <c r="P3671" i="1"/>
  <c r="R3671" i="1" s="1"/>
  <c r="P3677" i="1"/>
  <c r="R3677" i="1" s="1"/>
  <c r="P3660" i="1"/>
  <c r="R3660" i="1" s="1"/>
  <c r="P3702" i="1"/>
  <c r="R3702" i="1" s="1"/>
  <c r="P3661" i="1"/>
  <c r="R3661" i="1" s="1"/>
  <c r="P3642" i="1"/>
  <c r="R3642" i="1" s="1"/>
  <c r="P3703" i="1"/>
  <c r="R3703" i="1" s="1"/>
  <c r="P3688" i="1"/>
  <c r="R3688" i="1" s="1"/>
  <c r="P3693" i="1"/>
  <c r="R3693" i="1" s="1"/>
  <c r="P3680" i="1"/>
  <c r="R3680" i="1" s="1"/>
  <c r="P3662" i="1"/>
  <c r="R3662" i="1" s="1"/>
  <c r="P3684" i="1"/>
  <c r="R3684" i="1" s="1"/>
  <c r="P3685" i="1"/>
  <c r="R3685" i="1" s="1"/>
  <c r="P3704" i="1"/>
  <c r="R3704" i="1" s="1"/>
  <c r="P3654" i="1"/>
  <c r="R3654" i="1" s="1"/>
  <c r="P3663" i="1"/>
  <c r="R3663" i="1" s="1"/>
  <c r="P3651" i="1"/>
  <c r="R3651" i="1" s="1"/>
  <c r="P3650" i="1"/>
  <c r="R3650" i="1" s="1"/>
  <c r="P3705" i="1"/>
  <c r="R3705" i="1" s="1"/>
  <c r="P3689" i="1"/>
  <c r="R3689" i="1" s="1"/>
  <c r="P3640" i="1"/>
  <c r="R3640" i="1" s="1"/>
  <c r="P3672" i="1"/>
  <c r="R3672" i="1" s="1"/>
  <c r="P3673" i="1"/>
  <c r="R3673" i="1" s="1"/>
  <c r="P3664" i="1"/>
  <c r="R3664" i="1" s="1"/>
  <c r="P3686" i="1"/>
  <c r="R3686" i="1" s="1"/>
  <c r="P3665" i="1"/>
  <c r="R3665" i="1" s="1"/>
  <c r="P3655" i="1"/>
  <c r="R3655" i="1" s="1"/>
  <c r="P3691" i="1"/>
  <c r="R3691" i="1" s="1"/>
  <c r="P3647" i="1"/>
  <c r="R3647" i="1" s="1"/>
  <c r="P3699" i="1"/>
  <c r="R3699" i="1" s="1"/>
  <c r="P3648" i="1"/>
  <c r="R3648" i="1" s="1"/>
  <c r="P3666" i="1"/>
  <c r="R3666" i="1" s="1"/>
  <c r="P3667" i="1"/>
  <c r="R3667" i="1" s="1"/>
  <c r="P3678" i="1"/>
  <c r="R3678" i="1" s="1"/>
  <c r="P3637" i="1"/>
  <c r="R3637" i="1" s="1"/>
  <c r="P3687" i="1"/>
  <c r="R3687" i="1" s="1"/>
  <c r="P3700" i="1"/>
  <c r="R3700" i="1" s="1"/>
  <c r="P3656" i="1"/>
  <c r="R3656" i="1" s="1"/>
  <c r="P3652" i="1"/>
  <c r="R3652" i="1" s="1"/>
  <c r="P3674" i="1"/>
  <c r="R3674" i="1" s="1"/>
  <c r="P3675" i="1"/>
  <c r="R3675" i="1" s="1"/>
  <c r="P3649" i="1"/>
  <c r="R3649" i="1" s="1"/>
  <c r="P3669" i="1"/>
  <c r="R3669" i="1" s="1"/>
  <c r="P3698" i="1"/>
  <c r="R3698" i="1" s="1"/>
  <c r="P3679" i="1"/>
  <c r="R3679" i="1" s="1"/>
  <c r="P3668" i="1"/>
  <c r="R3668" i="1" s="1"/>
  <c r="P3681" i="1"/>
  <c r="R3681" i="1" s="1"/>
  <c r="P4096" i="1"/>
  <c r="R4096" i="1" s="1"/>
  <c r="P3925" i="1"/>
  <c r="R3925" i="1" s="1"/>
  <c r="P3993" i="1"/>
  <c r="R3993" i="1" s="1"/>
  <c r="P4032" i="1"/>
  <c r="R4032" i="1" s="1"/>
  <c r="P4063" i="1"/>
  <c r="R4063" i="1" s="1"/>
  <c r="P4033" i="1"/>
  <c r="R4033" i="1" s="1"/>
  <c r="P4018" i="1"/>
  <c r="R4018" i="1" s="1"/>
  <c r="P4077" i="1"/>
  <c r="R4077" i="1" s="1"/>
  <c r="P3806" i="1"/>
  <c r="R3806" i="1" s="1"/>
  <c r="P3951" i="1"/>
  <c r="R3951" i="1" s="1"/>
  <c r="P3772" i="1"/>
  <c r="R3772" i="1" s="1"/>
  <c r="P3890" i="1"/>
  <c r="R3890" i="1" s="1"/>
  <c r="P4057" i="1"/>
  <c r="R4057" i="1" s="1"/>
  <c r="P3880" i="1"/>
  <c r="R3880" i="1" s="1"/>
  <c r="P4078" i="1"/>
  <c r="R4078" i="1" s="1"/>
  <c r="P4107" i="1"/>
  <c r="R4107" i="1" s="1"/>
  <c r="P3901" i="1"/>
  <c r="R3901" i="1" s="1"/>
  <c r="P3834" i="1"/>
  <c r="R3834" i="1" s="1"/>
  <c r="P3994" i="1"/>
  <c r="R3994" i="1" s="1"/>
  <c r="P3875" i="1"/>
  <c r="R3875" i="1" s="1"/>
  <c r="P3879" i="1"/>
  <c r="R3879" i="1" s="1"/>
  <c r="P4097" i="1"/>
  <c r="R4097" i="1" s="1"/>
  <c r="P4054" i="1"/>
  <c r="R4054" i="1" s="1"/>
  <c r="P3952" i="1"/>
  <c r="R3952" i="1" s="1"/>
  <c r="P3736" i="1"/>
  <c r="R3736" i="1" s="1"/>
  <c r="P3835" i="1"/>
  <c r="R3835" i="1" s="1"/>
  <c r="P4034" i="1"/>
  <c r="R4034" i="1" s="1"/>
  <c r="P3830" i="1"/>
  <c r="R3830" i="1" s="1"/>
  <c r="P4055" i="1"/>
  <c r="R4055" i="1" s="1"/>
  <c r="P3995" i="1"/>
  <c r="R3995" i="1" s="1"/>
  <c r="P3996" i="1"/>
  <c r="R3996" i="1" s="1"/>
  <c r="P4110" i="1"/>
  <c r="R4110" i="1" s="1"/>
  <c r="P3997" i="1"/>
  <c r="R3997" i="1" s="1"/>
  <c r="P4064" i="1"/>
  <c r="R4064" i="1" s="1"/>
  <c r="P3998" i="1"/>
  <c r="R3998" i="1" s="1"/>
  <c r="P3881" i="1"/>
  <c r="R3881" i="1" s="1"/>
  <c r="P3953" i="1"/>
  <c r="R3953" i="1" s="1"/>
  <c r="P3737" i="1"/>
  <c r="R3737" i="1" s="1"/>
  <c r="P3836" i="1"/>
  <c r="R3836" i="1" s="1"/>
  <c r="P3949" i="1"/>
  <c r="R3949" i="1" s="1"/>
  <c r="P4024" i="1"/>
  <c r="R4024" i="1" s="1"/>
  <c r="P4113" i="1"/>
  <c r="R4113" i="1" s="1"/>
  <c r="P3798" i="1"/>
  <c r="R3798" i="1" s="1"/>
  <c r="P3928" i="1"/>
  <c r="R3928" i="1" s="1"/>
  <c r="P3837" i="1"/>
  <c r="R3837" i="1" s="1"/>
  <c r="P4079" i="1"/>
  <c r="R4079" i="1" s="1"/>
  <c r="P3820" i="1"/>
  <c r="R3820" i="1" s="1"/>
  <c r="P4035" i="1"/>
  <c r="R4035" i="1" s="1"/>
  <c r="P4080" i="1"/>
  <c r="R4080" i="1" s="1"/>
  <c r="P3838" i="1"/>
  <c r="R3838" i="1" s="1"/>
  <c r="P3929" i="1"/>
  <c r="R3929" i="1" s="1"/>
  <c r="P4075" i="1"/>
  <c r="R4075" i="1" s="1"/>
  <c r="P3876" i="1"/>
  <c r="R3876" i="1" s="1"/>
  <c r="P3891" i="1"/>
  <c r="R3891" i="1" s="1"/>
  <c r="P3999" i="1"/>
  <c r="R3999" i="1" s="1"/>
  <c r="P3882" i="1"/>
  <c r="R3882" i="1" s="1"/>
  <c r="P3839" i="1"/>
  <c r="R3839" i="1" s="1"/>
  <c r="P4081" i="1"/>
  <c r="R4081" i="1" s="1"/>
  <c r="P4020" i="1"/>
  <c r="R4020" i="1" s="1"/>
  <c r="P3840" i="1"/>
  <c r="R3840" i="1" s="1"/>
  <c r="P4000" i="1"/>
  <c r="R4000" i="1" s="1"/>
  <c r="P3812" i="1"/>
  <c r="R3812" i="1" s="1"/>
  <c r="P3773" i="1"/>
  <c r="R3773" i="1" s="1"/>
  <c r="P3954" i="1"/>
  <c r="R3954" i="1" s="1"/>
  <c r="P3883" i="1"/>
  <c r="R3883" i="1" s="1"/>
  <c r="P4031" i="1"/>
  <c r="R4031" i="1" s="1"/>
  <c r="P3955" i="1"/>
  <c r="R3955" i="1" s="1"/>
  <c r="P4036" i="1"/>
  <c r="R4036" i="1" s="1"/>
  <c r="P3841" i="1"/>
  <c r="R3841" i="1" s="1"/>
  <c r="P3842" i="1"/>
  <c r="R3842" i="1" s="1"/>
  <c r="P3930" i="1"/>
  <c r="R3930" i="1" s="1"/>
  <c r="P3956" i="1"/>
  <c r="R3956" i="1" s="1"/>
  <c r="P3799" i="1"/>
  <c r="R3799" i="1" s="1"/>
  <c r="P3957" i="1"/>
  <c r="R3957" i="1" s="1"/>
  <c r="P3947" i="1"/>
  <c r="R3947" i="1" s="1"/>
  <c r="P3748" i="1"/>
  <c r="R3748" i="1" s="1"/>
  <c r="P3931" i="1"/>
  <c r="R3931" i="1" s="1"/>
  <c r="P3877" i="1"/>
  <c r="R3877" i="1" s="1"/>
  <c r="P3958" i="1"/>
  <c r="R3958" i="1" s="1"/>
  <c r="P4025" i="1"/>
  <c r="R4025" i="1" s="1"/>
  <c r="P4037" i="1"/>
  <c r="R4037" i="1" s="1"/>
  <c r="P3959" i="1"/>
  <c r="R3959" i="1" s="1"/>
  <c r="P3821" i="1"/>
  <c r="R3821" i="1" s="1"/>
  <c r="P4095" i="1"/>
  <c r="R4095" i="1" s="1"/>
  <c r="P3713" i="1"/>
  <c r="R3713" i="1" s="1"/>
  <c r="P3889" i="1"/>
  <c r="R3889" i="1" s="1"/>
  <c r="P3749" i="1"/>
  <c r="R3749" i="1" s="1"/>
  <c r="P4001" i="1"/>
  <c r="R4001" i="1" s="1"/>
  <c r="P3765" i="1"/>
  <c r="R3765" i="1" s="1"/>
  <c r="P3813" i="1"/>
  <c r="R3813" i="1" s="1"/>
  <c r="P3843" i="1"/>
  <c r="R3843" i="1" s="1"/>
  <c r="P4069" i="1"/>
  <c r="R4069" i="1" s="1"/>
  <c r="P3734" i="1"/>
  <c r="R3734" i="1" s="1"/>
  <c r="P3822" i="1"/>
  <c r="R3822" i="1" s="1"/>
  <c r="P3715" i="1"/>
  <c r="R3715" i="1" s="1"/>
  <c r="P3774" i="1"/>
  <c r="R3774" i="1" s="1"/>
  <c r="P3735" i="1"/>
  <c r="R3735" i="1" s="1"/>
  <c r="P3844" i="1"/>
  <c r="R3844" i="1" s="1"/>
  <c r="P3903" i="1"/>
  <c r="R3903" i="1" s="1"/>
  <c r="P3766" i="1"/>
  <c r="R3766" i="1" s="1"/>
  <c r="P3800" i="1"/>
  <c r="R3800" i="1" s="1"/>
  <c r="P3708" i="1"/>
  <c r="R3708" i="1" s="1"/>
  <c r="P3807" i="1"/>
  <c r="R3807" i="1" s="1"/>
  <c r="P4002" i="1"/>
  <c r="R4002" i="1" s="1"/>
  <c r="P4038" i="1"/>
  <c r="R4038" i="1" s="1"/>
  <c r="P3960" i="1"/>
  <c r="R3960" i="1" s="1"/>
  <c r="P4003" i="1"/>
  <c r="R4003" i="1" s="1"/>
  <c r="P4102" i="1"/>
  <c r="R4102" i="1" s="1"/>
  <c r="P3961" i="1"/>
  <c r="R3961" i="1" s="1"/>
  <c r="P3950" i="1"/>
  <c r="R3950" i="1" s="1"/>
  <c r="P4004" i="1"/>
  <c r="R4004" i="1" s="1"/>
  <c r="P4039" i="1"/>
  <c r="R4039" i="1" s="1"/>
  <c r="P4005" i="1"/>
  <c r="R4005" i="1" s="1"/>
  <c r="P3962" i="1"/>
  <c r="R3962" i="1" s="1"/>
  <c r="P4103" i="1"/>
  <c r="R4103" i="1" s="1"/>
  <c r="P4040" i="1"/>
  <c r="R4040" i="1" s="1"/>
  <c r="P4098" i="1"/>
  <c r="R4098" i="1" s="1"/>
  <c r="P3892" i="1"/>
  <c r="R3892" i="1" s="1"/>
  <c r="P3845" i="1"/>
  <c r="R3845" i="1" s="1"/>
  <c r="P3932" i="1"/>
  <c r="R3932" i="1" s="1"/>
  <c r="P4104" i="1"/>
  <c r="R4104" i="1" s="1"/>
  <c r="P3846" i="1"/>
  <c r="R3846" i="1" s="1"/>
  <c r="P4070" i="1"/>
  <c r="R4070" i="1" s="1"/>
  <c r="P3904" i="1"/>
  <c r="R3904" i="1" s="1"/>
  <c r="P3847" i="1"/>
  <c r="R3847" i="1" s="1"/>
  <c r="P4082" i="1"/>
  <c r="R4082" i="1" s="1"/>
  <c r="P4114" i="1"/>
  <c r="R4114" i="1" s="1"/>
  <c r="P4083" i="1"/>
  <c r="R4083" i="1" s="1"/>
  <c r="P4026" i="1"/>
  <c r="R4026" i="1" s="1"/>
  <c r="P4027" i="1"/>
  <c r="R4027" i="1" s="1"/>
  <c r="P3905" i="1"/>
  <c r="R3905" i="1" s="1"/>
  <c r="P4108" i="1"/>
  <c r="R4108" i="1" s="1"/>
  <c r="P4058" i="1"/>
  <c r="R4058" i="1" s="1"/>
  <c r="P3963" i="1"/>
  <c r="R3963" i="1" s="1"/>
  <c r="P3710" i="1"/>
  <c r="R3710" i="1" s="1"/>
  <c r="P3964" i="1"/>
  <c r="R3964" i="1" s="1"/>
  <c r="P4115" i="1"/>
  <c r="R4115" i="1" s="1"/>
  <c r="P3775" i="1"/>
  <c r="R3775" i="1" s="1"/>
  <c r="P3848" i="1"/>
  <c r="R3848" i="1" s="1"/>
  <c r="P3849" i="1"/>
  <c r="R3849" i="1" s="1"/>
  <c r="P3793" i="1"/>
  <c r="R3793" i="1" s="1"/>
  <c r="P3720" i="1"/>
  <c r="R3720" i="1" s="1"/>
  <c r="P3814" i="1"/>
  <c r="R3814" i="1" s="1"/>
  <c r="P3771" i="1"/>
  <c r="R3771" i="1" s="1"/>
  <c r="P3764" i="1"/>
  <c r="R3764" i="1" s="1"/>
  <c r="P3722" i="1"/>
  <c r="R3722" i="1" s="1"/>
  <c r="P4041" i="1"/>
  <c r="R4041" i="1" s="1"/>
  <c r="P3933" i="1"/>
  <c r="R3933" i="1" s="1"/>
  <c r="P3776" i="1"/>
  <c r="R3776" i="1" s="1"/>
  <c r="P3711" i="1"/>
  <c r="R3711" i="1" s="1"/>
  <c r="P3770" i="1"/>
  <c r="R3770" i="1" s="1"/>
  <c r="P4042" i="1"/>
  <c r="R4042" i="1" s="1"/>
  <c r="P3850" i="1"/>
  <c r="R3850" i="1" s="1"/>
  <c r="P3851" i="1"/>
  <c r="R3851" i="1" s="1"/>
  <c r="P4084" i="1"/>
  <c r="R4084" i="1" s="1"/>
  <c r="P3934" i="1"/>
  <c r="R3934" i="1" s="1"/>
  <c r="P3823" i="1"/>
  <c r="R3823" i="1" s="1"/>
  <c r="P3965" i="1"/>
  <c r="R3965" i="1" s="1"/>
  <c r="P3808" i="1"/>
  <c r="R3808" i="1" s="1"/>
  <c r="P3824" i="1"/>
  <c r="R3824" i="1" s="1"/>
  <c r="P3852" i="1"/>
  <c r="R3852" i="1" s="1"/>
  <c r="P3946" i="1"/>
  <c r="R3946" i="1" s="1"/>
  <c r="P3966" i="1"/>
  <c r="R3966" i="1" s="1"/>
  <c r="P3967" i="1"/>
  <c r="R3967" i="1" s="1"/>
  <c r="P3853" i="1"/>
  <c r="R3853" i="1" s="1"/>
  <c r="P3763" i="1"/>
  <c r="R3763" i="1" s="1"/>
  <c r="P3777" i="1"/>
  <c r="R3777" i="1" s="1"/>
  <c r="P4006" i="1"/>
  <c r="R4006" i="1" s="1"/>
  <c r="P3750" i="1"/>
  <c r="R3750" i="1" s="1"/>
  <c r="P3831" i="1"/>
  <c r="R3831" i="1" s="1"/>
  <c r="P4068" i="1"/>
  <c r="R4068" i="1" s="1"/>
  <c r="P3723" i="1"/>
  <c r="R3723" i="1" s="1"/>
  <c r="P3887" i="1"/>
  <c r="R3887" i="1" s="1"/>
  <c r="P3731" i="1"/>
  <c r="R3731" i="1" s="1"/>
  <c r="P3744" i="1"/>
  <c r="R3744" i="1" s="1"/>
  <c r="P3751" i="1"/>
  <c r="R3751" i="1" s="1"/>
  <c r="P3809" i="1"/>
  <c r="R3809" i="1" s="1"/>
  <c r="P4085" i="1"/>
  <c r="R4085" i="1" s="1"/>
  <c r="P3724" i="1"/>
  <c r="R3724" i="1" s="1"/>
  <c r="P3752" i="1"/>
  <c r="R3752" i="1" s="1"/>
  <c r="P3778" i="1"/>
  <c r="R3778" i="1" s="1"/>
  <c r="P3706" i="1"/>
  <c r="R3706" i="1" s="1"/>
  <c r="P3779" i="1"/>
  <c r="R3779" i="1" s="1"/>
  <c r="P3968" i="1"/>
  <c r="R3968" i="1" s="1"/>
  <c r="P3969" i="1"/>
  <c r="R3969" i="1" s="1"/>
  <c r="P3801" i="1"/>
  <c r="R3801" i="1" s="1"/>
  <c r="P3753" i="1"/>
  <c r="R3753" i="1" s="1"/>
  <c r="P4059" i="1"/>
  <c r="R4059" i="1" s="1"/>
  <c r="P4043" i="1"/>
  <c r="R4043" i="1" s="1"/>
  <c r="P3718" i="1"/>
  <c r="R3718" i="1" s="1"/>
  <c r="P3754" i="1"/>
  <c r="R3754" i="1" s="1"/>
  <c r="P4044" i="1"/>
  <c r="R4044" i="1" s="1"/>
  <c r="P3991" i="1"/>
  <c r="R3991" i="1" s="1"/>
  <c r="P3935" i="1"/>
  <c r="R3935" i="1" s="1"/>
  <c r="P3936" i="1"/>
  <c r="R3936" i="1" s="1"/>
  <c r="P3780" i="1"/>
  <c r="R3780" i="1" s="1"/>
  <c r="P3937" i="1"/>
  <c r="R3937" i="1" s="1"/>
  <c r="P3906" i="1"/>
  <c r="R3906" i="1" s="1"/>
  <c r="P3907" i="1"/>
  <c r="R3907" i="1" s="1"/>
  <c r="P4007" i="1"/>
  <c r="R4007" i="1" s="1"/>
  <c r="P3781" i="1"/>
  <c r="R3781" i="1" s="1"/>
  <c r="P4008" i="1"/>
  <c r="R4008" i="1" s="1"/>
  <c r="P4009" i="1"/>
  <c r="R4009" i="1" s="1"/>
  <c r="P4045" i="1"/>
  <c r="R4045" i="1" s="1"/>
  <c r="P4061" i="1"/>
  <c r="R4061" i="1" s="1"/>
  <c r="P3716" i="1"/>
  <c r="R3716" i="1" s="1"/>
  <c r="P3825" i="1"/>
  <c r="R3825" i="1" s="1"/>
  <c r="P3802" i="1"/>
  <c r="R3802" i="1" s="1"/>
  <c r="P3755" i="1"/>
  <c r="R3755" i="1" s="1"/>
  <c r="P3782" i="1"/>
  <c r="R3782" i="1" s="1"/>
  <c r="P3938" i="1"/>
  <c r="R3938" i="1" s="1"/>
  <c r="P4010" i="1"/>
  <c r="R4010" i="1" s="1"/>
  <c r="P3970" i="1"/>
  <c r="R3970" i="1" s="1"/>
  <c r="P3893" i="1"/>
  <c r="R3893" i="1" s="1"/>
  <c r="P3717" i="1"/>
  <c r="R3717" i="1" s="1"/>
  <c r="P3854" i="1"/>
  <c r="R3854" i="1" s="1"/>
  <c r="P3939" i="1"/>
  <c r="R3939" i="1" s="1"/>
  <c r="P3908" i="1"/>
  <c r="R3908" i="1" s="1"/>
  <c r="P4062" i="1"/>
  <c r="R4062" i="1" s="1"/>
  <c r="P3768" i="1"/>
  <c r="R3768" i="1" s="1"/>
  <c r="P3756" i="1"/>
  <c r="R3756" i="1" s="1"/>
  <c r="P4111" i="1"/>
  <c r="R4111" i="1" s="1"/>
  <c r="P3855" i="1"/>
  <c r="R3855" i="1" s="1"/>
  <c r="P3940" i="1"/>
  <c r="R3940" i="1" s="1"/>
  <c r="P3856" i="1"/>
  <c r="R3856" i="1" s="1"/>
  <c r="P3738" i="1"/>
  <c r="R3738" i="1" s="1"/>
  <c r="P3783" i="1"/>
  <c r="R3783" i="1" s="1"/>
  <c r="P3803" i="1"/>
  <c r="R3803" i="1" s="1"/>
  <c r="P3767" i="1"/>
  <c r="R3767" i="1" s="1"/>
  <c r="P3815" i="1"/>
  <c r="R3815" i="1" s="1"/>
  <c r="P3857" i="1"/>
  <c r="R3857" i="1" s="1"/>
  <c r="P3909" i="1"/>
  <c r="R3909" i="1" s="1"/>
  <c r="P3739" i="1"/>
  <c r="R3739" i="1" s="1"/>
  <c r="P3924" i="1"/>
  <c r="R3924" i="1" s="1"/>
  <c r="P3902" i="1"/>
  <c r="R3902" i="1" s="1"/>
  <c r="P3858" i="1"/>
  <c r="R3858" i="1" s="1"/>
  <c r="P3859" i="1"/>
  <c r="R3859" i="1" s="1"/>
  <c r="P3832" i="1"/>
  <c r="R3832" i="1" s="1"/>
  <c r="P4028" i="1"/>
  <c r="R4028" i="1" s="1"/>
  <c r="P3860" i="1"/>
  <c r="R3860" i="1" s="1"/>
  <c r="P3861" i="1"/>
  <c r="R3861" i="1" s="1"/>
  <c r="P3971" i="1"/>
  <c r="R3971" i="1" s="1"/>
  <c r="P3826" i="1"/>
  <c r="R3826" i="1" s="1"/>
  <c r="P3910" i="1"/>
  <c r="R3910" i="1" s="1"/>
  <c r="P3725" i="1"/>
  <c r="R3725" i="1" s="1"/>
  <c r="P3784" i="1"/>
  <c r="R3784" i="1" s="1"/>
  <c r="P3884" i="1"/>
  <c r="R3884" i="1" s="1"/>
  <c r="P3707" i="1"/>
  <c r="R3707" i="1" s="1"/>
  <c r="P3730" i="1"/>
  <c r="R3730" i="1" s="1"/>
  <c r="P3746" i="1"/>
  <c r="R3746" i="1" s="1"/>
  <c r="P3732" i="1"/>
  <c r="R3732" i="1" s="1"/>
  <c r="P3988" i="1"/>
  <c r="R3988" i="1" s="1"/>
  <c r="P3833" i="1"/>
  <c r="R3833" i="1" s="1"/>
  <c r="P3729" i="1"/>
  <c r="R3729" i="1" s="1"/>
  <c r="P3972" i="1"/>
  <c r="R3972" i="1" s="1"/>
  <c r="P4029" i="1"/>
  <c r="R4029" i="1" s="1"/>
  <c r="P3911" i="1"/>
  <c r="R3911" i="1" s="1"/>
  <c r="P3862" i="1"/>
  <c r="R3862" i="1" s="1"/>
  <c r="P4017" i="1"/>
  <c r="R4017" i="1" s="1"/>
  <c r="P3785" i="1"/>
  <c r="R3785" i="1" s="1"/>
  <c r="P3973" i="1"/>
  <c r="R3973" i="1" s="1"/>
  <c r="P3974" i="1"/>
  <c r="R3974" i="1" s="1"/>
  <c r="P3810" i="1"/>
  <c r="R3810" i="1" s="1"/>
  <c r="P3989" i="1"/>
  <c r="R3989" i="1" s="1"/>
  <c r="P3863" i="1"/>
  <c r="R3863" i="1" s="1"/>
  <c r="P3926" i="1"/>
  <c r="R3926" i="1" s="1"/>
  <c r="P3757" i="1"/>
  <c r="R3757" i="1" s="1"/>
  <c r="P3761" i="1"/>
  <c r="R3761" i="1" s="1"/>
  <c r="P4046" i="1"/>
  <c r="R4046" i="1" s="1"/>
  <c r="P3864" i="1"/>
  <c r="R3864" i="1" s="1"/>
  <c r="P4047" i="1"/>
  <c r="R4047" i="1" s="1"/>
  <c r="P4067" i="1"/>
  <c r="R4067" i="1" s="1"/>
  <c r="P4019" i="1"/>
  <c r="R4019" i="1" s="1"/>
  <c r="P3712" i="1"/>
  <c r="R3712" i="1" s="1"/>
  <c r="P3975" i="1"/>
  <c r="R3975" i="1" s="1"/>
  <c r="P3827" i="1"/>
  <c r="R3827" i="1" s="1"/>
  <c r="P3941" i="1"/>
  <c r="R3941" i="1" s="1"/>
  <c r="P3726" i="1"/>
  <c r="R3726" i="1" s="1"/>
  <c r="P4056" i="1"/>
  <c r="R4056" i="1" s="1"/>
  <c r="P3769" i="1"/>
  <c r="R3769" i="1" s="1"/>
  <c r="P4011" i="1"/>
  <c r="R4011" i="1" s="1"/>
  <c r="P3976" i="1"/>
  <c r="R3976" i="1" s="1"/>
  <c r="P3865" i="1"/>
  <c r="R3865" i="1" s="1"/>
  <c r="P4094" i="1"/>
  <c r="R4094" i="1" s="1"/>
  <c r="P4012" i="1"/>
  <c r="R4012" i="1" s="1"/>
  <c r="P3912" i="1"/>
  <c r="R3912" i="1" s="1"/>
  <c r="P3990" i="1"/>
  <c r="R3990" i="1" s="1"/>
  <c r="P4086" i="1"/>
  <c r="R4086" i="1" s="1"/>
  <c r="P3786" i="1"/>
  <c r="R3786" i="1" s="1"/>
  <c r="P3719" i="1"/>
  <c r="R3719" i="1" s="1"/>
  <c r="P3977" i="1"/>
  <c r="R3977" i="1" s="1"/>
  <c r="P4109" i="1"/>
  <c r="R4109" i="1" s="1"/>
  <c r="P3913" i="1"/>
  <c r="R3913" i="1" s="1"/>
  <c r="P3914" i="1"/>
  <c r="R3914" i="1" s="1"/>
  <c r="P4021" i="1"/>
  <c r="R4021" i="1" s="1"/>
  <c r="P3816" i="1"/>
  <c r="R3816" i="1" s="1"/>
  <c r="P3804" i="1"/>
  <c r="R3804" i="1" s="1"/>
  <c r="P4030" i="1"/>
  <c r="R4030" i="1" s="1"/>
  <c r="P4022" i="1"/>
  <c r="R4022" i="1" s="1"/>
  <c r="P3978" i="1"/>
  <c r="R3978" i="1" s="1"/>
  <c r="P4087" i="1"/>
  <c r="R4087" i="1" s="1"/>
  <c r="P3915" i="1"/>
  <c r="R3915" i="1" s="1"/>
  <c r="P3727" i="1"/>
  <c r="R3727" i="1" s="1"/>
  <c r="P3979" i="1"/>
  <c r="R3979" i="1" s="1"/>
  <c r="P4048" i="1"/>
  <c r="R4048" i="1" s="1"/>
  <c r="P3987" i="1"/>
  <c r="R3987" i="1" s="1"/>
  <c r="P3811" i="1"/>
  <c r="R3811" i="1" s="1"/>
  <c r="P4105" i="1"/>
  <c r="R4105" i="1" s="1"/>
  <c r="P4074" i="1"/>
  <c r="R4074" i="1" s="1"/>
  <c r="P3980" i="1"/>
  <c r="R3980" i="1" s="1"/>
  <c r="P3796" i="1"/>
  <c r="R3796" i="1" s="1"/>
  <c r="P3817" i="1"/>
  <c r="R3817" i="1" s="1"/>
  <c r="P4088" i="1"/>
  <c r="R4088" i="1" s="1"/>
  <c r="P3787" i="1"/>
  <c r="R3787" i="1" s="1"/>
  <c r="P4013" i="1"/>
  <c r="R4013" i="1" s="1"/>
  <c r="P3894" i="1"/>
  <c r="R3894" i="1" s="1"/>
  <c r="P4071" i="1"/>
  <c r="R4071" i="1" s="1"/>
  <c r="P3758" i="1"/>
  <c r="R3758" i="1" s="1"/>
  <c r="P3745" i="1"/>
  <c r="R3745" i="1" s="1"/>
  <c r="P3818" i="1"/>
  <c r="R3818" i="1" s="1"/>
  <c r="P4060" i="1"/>
  <c r="R4060" i="1" s="1"/>
  <c r="P3866" i="1"/>
  <c r="R3866" i="1" s="1"/>
  <c r="P3885" i="1"/>
  <c r="R3885" i="1" s="1"/>
  <c r="P3916" i="1"/>
  <c r="R3916" i="1" s="1"/>
  <c r="P3981" i="1"/>
  <c r="R3981" i="1" s="1"/>
  <c r="P3740" i="1"/>
  <c r="R3740" i="1" s="1"/>
  <c r="P3942" i="1"/>
  <c r="R3942" i="1" s="1"/>
  <c r="P3867" i="1"/>
  <c r="R3867" i="1" s="1"/>
  <c r="P3819" i="1"/>
  <c r="R3819" i="1" s="1"/>
  <c r="P3733" i="1"/>
  <c r="R3733" i="1" s="1"/>
  <c r="P3762" i="1"/>
  <c r="R3762" i="1" s="1"/>
  <c r="P3788" i="1"/>
  <c r="R3788" i="1" s="1"/>
  <c r="P3828" i="1"/>
  <c r="R3828" i="1" s="1"/>
  <c r="P4065" i="1"/>
  <c r="R4065" i="1" s="1"/>
  <c r="P3943" i="1"/>
  <c r="R3943" i="1" s="1"/>
  <c r="P4089" i="1"/>
  <c r="R4089" i="1" s="1"/>
  <c r="P3805" i="1"/>
  <c r="R3805" i="1" s="1"/>
  <c r="P3868" i="1"/>
  <c r="R3868" i="1" s="1"/>
  <c r="P3789" i="1"/>
  <c r="R3789" i="1" s="1"/>
  <c r="P4099" i="1"/>
  <c r="R4099" i="1" s="1"/>
  <c r="P4072" i="1"/>
  <c r="R4072" i="1" s="1"/>
  <c r="P3869" i="1"/>
  <c r="R3869" i="1" s="1"/>
  <c r="P3829" i="1"/>
  <c r="R3829" i="1" s="1"/>
  <c r="P3870" i="1"/>
  <c r="R3870" i="1" s="1"/>
  <c r="P3747" i="1"/>
  <c r="R3747" i="1" s="1"/>
  <c r="P3741" i="1"/>
  <c r="R3741" i="1" s="1"/>
  <c r="P4014" i="1"/>
  <c r="R4014" i="1" s="1"/>
  <c r="P4090" i="1"/>
  <c r="R4090" i="1" s="1"/>
  <c r="P3917" i="1"/>
  <c r="R3917" i="1" s="1"/>
  <c r="P4091" i="1"/>
  <c r="R4091" i="1" s="1"/>
  <c r="P3797" i="1"/>
  <c r="R3797" i="1" s="1"/>
  <c r="P3871" i="1"/>
  <c r="R3871" i="1" s="1"/>
  <c r="P4015" i="1"/>
  <c r="R4015" i="1" s="1"/>
  <c r="P3895" i="1"/>
  <c r="R3895" i="1" s="1"/>
  <c r="P3888" i="1"/>
  <c r="R3888" i="1" s="1"/>
  <c r="P3790" i="1"/>
  <c r="R3790" i="1" s="1"/>
  <c r="P3791" i="1"/>
  <c r="R3791" i="1" s="1"/>
  <c r="P4076" i="1"/>
  <c r="R4076" i="1" s="1"/>
  <c r="P3742" i="1"/>
  <c r="R3742" i="1" s="1"/>
  <c r="P3795" i="1"/>
  <c r="R3795" i="1" s="1"/>
  <c r="P3982" i="1"/>
  <c r="R3982" i="1" s="1"/>
  <c r="P3886" i="1"/>
  <c r="R3886" i="1" s="1"/>
  <c r="P3759" i="1"/>
  <c r="R3759" i="1" s="1"/>
  <c r="P3872" i="1"/>
  <c r="R3872" i="1" s="1"/>
  <c r="P3900" i="1"/>
  <c r="R3900" i="1" s="1"/>
  <c r="P4023" i="1"/>
  <c r="R4023" i="1" s="1"/>
  <c r="P4049" i="1"/>
  <c r="R4049" i="1" s="1"/>
  <c r="P3743" i="1"/>
  <c r="R3743" i="1" s="1"/>
  <c r="P4050" i="1"/>
  <c r="R4050" i="1" s="1"/>
  <c r="P3896" i="1"/>
  <c r="R3896" i="1" s="1"/>
  <c r="P3927" i="1"/>
  <c r="R3927" i="1" s="1"/>
  <c r="P3983" i="1"/>
  <c r="R3983" i="1" s="1"/>
  <c r="P4066" i="1"/>
  <c r="R4066" i="1" s="1"/>
  <c r="P3760" i="1"/>
  <c r="R3760" i="1" s="1"/>
  <c r="P4106" i="1"/>
  <c r="R4106" i="1" s="1"/>
  <c r="P3918" i="1"/>
  <c r="R3918" i="1" s="1"/>
  <c r="P3919" i="1"/>
  <c r="R3919" i="1" s="1"/>
  <c r="P3948" i="1"/>
  <c r="R3948" i="1" s="1"/>
  <c r="P4112" i="1"/>
  <c r="R4112" i="1" s="1"/>
  <c r="P3897" i="1"/>
  <c r="R3897" i="1" s="1"/>
  <c r="P3920" i="1"/>
  <c r="R3920" i="1" s="1"/>
  <c r="P3898" i="1"/>
  <c r="R3898" i="1" s="1"/>
  <c r="P4051" i="1"/>
  <c r="R4051" i="1" s="1"/>
  <c r="P3794" i="1"/>
  <c r="R3794" i="1" s="1"/>
  <c r="P3984" i="1"/>
  <c r="R3984" i="1" s="1"/>
  <c r="P3873" i="1"/>
  <c r="R3873" i="1" s="1"/>
  <c r="P4052" i="1"/>
  <c r="R4052" i="1" s="1"/>
  <c r="P3992" i="1"/>
  <c r="R3992" i="1" s="1"/>
  <c r="P3709" i="1"/>
  <c r="R3709" i="1" s="1"/>
  <c r="P3944" i="1"/>
  <c r="R3944" i="1" s="1"/>
  <c r="P3985" i="1"/>
  <c r="R3985" i="1" s="1"/>
  <c r="P3728" i="1"/>
  <c r="R3728" i="1" s="1"/>
  <c r="P3899" i="1"/>
  <c r="R3899" i="1" s="1"/>
  <c r="P3792" i="1"/>
  <c r="R3792" i="1" s="1"/>
  <c r="P3714" i="1"/>
  <c r="R3714" i="1" s="1"/>
  <c r="P3878" i="1"/>
  <c r="R3878" i="1" s="1"/>
  <c r="P4101" i="1"/>
  <c r="R4101" i="1" s="1"/>
  <c r="P4073" i="1"/>
  <c r="R4073" i="1" s="1"/>
  <c r="P4092" i="1"/>
  <c r="R4092" i="1" s="1"/>
  <c r="P4053" i="1"/>
  <c r="R4053" i="1" s="1"/>
  <c r="P3921" i="1"/>
  <c r="R3921" i="1" s="1"/>
  <c r="P3721" i="1"/>
  <c r="R3721" i="1" s="1"/>
  <c r="P3874" i="1"/>
  <c r="R3874" i="1" s="1"/>
  <c r="P3986" i="1"/>
  <c r="R3986" i="1" s="1"/>
  <c r="P3922" i="1"/>
  <c r="R3922" i="1" s="1"/>
  <c r="P4093" i="1"/>
  <c r="R4093" i="1" s="1"/>
  <c r="P4100" i="1"/>
  <c r="R4100" i="1" s="1"/>
  <c r="P3923" i="1"/>
  <c r="R3923" i="1" s="1"/>
  <c r="P3945" i="1"/>
  <c r="R3945" i="1" s="1"/>
  <c r="P4016" i="1"/>
  <c r="R4016" i="1" s="1"/>
  <c r="P2" i="1"/>
  <c r="R2" i="1" s="1"/>
</calcChain>
</file>

<file path=xl/sharedStrings.xml><?xml version="1.0" encoding="utf-8"?>
<sst xmlns="http://schemas.openxmlformats.org/spreadsheetml/2006/main" count="29384" uniqueCount="8364">
  <si>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</si>
  <si>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</si>
  <si>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</si>
  <si>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</si>
  <si>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</si>
  <si>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</si>
  <si>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</si>
  <si>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</si>
  <si>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</si>
  <si>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</si>
  <si>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</si>
  <si>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</si>
  <si>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</si>
  <si>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</si>
  <si>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</si>
  <si>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</si>
  <si>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</si>
  <si>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</si>
  <si>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</si>
  <si>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</si>
  <si>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</si>
  <si>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</si>
  <si>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</si>
  <si>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</si>
  <si>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</si>
  <si>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</si>
  <si>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</si>
  <si>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</si>
  <si>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</si>
  <si>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</si>
  <si>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</si>
  <si>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</si>
  <si>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</si>
  <si>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</si>
  <si>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</si>
  <si>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</si>
  <si>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</si>
  <si>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</si>
  <si>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</si>
  <si>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</si>
  <si>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</si>
  <si>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</si>
  <si>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</si>
  <si>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</si>
  <si>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</si>
  <si>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</si>
  <si>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</si>
  <si>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</si>
  <si>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</si>
  <si>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</si>
  <si>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</si>
  <si>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</si>
  <si>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</si>
  <si>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</si>
  <si>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</si>
  <si>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</si>
  <si>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</si>
  <si>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</si>
  <si>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</si>
  <si>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</si>
  <si>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</si>
  <si>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</si>
  <si>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</si>
  <si>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</si>
  <si>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</si>
  <si>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</si>
  <si>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</si>
  <si>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</si>
  <si>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</si>
  <si>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</si>
  <si>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</si>
  <si>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</si>
  <si>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</si>
  <si>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</si>
  <si>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</si>
  <si>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</si>
  <si>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</si>
  <si>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</si>
  <si>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</si>
  <si>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</si>
  <si>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</si>
  <si>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</si>
  <si>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</si>
  <si>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</si>
  <si>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</si>
  <si>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</si>
  <si>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</si>
  <si>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</si>
  <si>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</si>
  <si>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</si>
  <si>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</si>
  <si>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</si>
  <si>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</si>
  <si>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</si>
  <si>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</si>
  <si>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</si>
  <si>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</si>
  <si>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</si>
  <si>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</si>
  <si>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</si>
  <si>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</si>
  <si>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</si>
  <si>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</si>
  <si>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</si>
  <si>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</si>
  <si>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</si>
  <si>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</si>
  <si>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</si>
  <si>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</si>
  <si>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</si>
  <si>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</si>
  <si>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</si>
  <si>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</si>
  <si>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</si>
  <si>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</si>
  <si>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</si>
  <si>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</si>
  <si>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</si>
  <si>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</si>
  <si>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</si>
  <si>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</si>
  <si>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</si>
  <si>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</si>
  <si>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</si>
  <si>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</si>
  <si>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</si>
  <si>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</si>
  <si>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</si>
  <si>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</si>
  <si>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</si>
  <si>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</si>
  <si>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</si>
  <si>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</si>
  <si>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</si>
  <si>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</si>
  <si>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</si>
  <si>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</si>
  <si>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</si>
  <si>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</si>
  <si>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</si>
  <si>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</si>
  <si>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</si>
  <si>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</si>
  <si>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</si>
  <si>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</si>
  <si>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</si>
  <si>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</si>
  <si>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</si>
  <si>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</si>
  <si>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</si>
  <si>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</si>
  <si>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</si>
  <si>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</si>
  <si>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</si>
  <si>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</si>
  <si>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</si>
  <si>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</si>
  <si>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</si>
  <si>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</si>
  <si>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</si>
  <si>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</si>
  <si>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</si>
  <si>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</si>
  <si>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</si>
  <si>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</si>
  <si>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</si>
  <si>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</si>
  <si>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</si>
  <si>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</si>
  <si>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</si>
  <si>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</si>
  <si>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</si>
  <si>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</si>
  <si>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</si>
  <si>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</si>
  <si>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</si>
  <si>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</si>
  <si>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</si>
  <si>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</si>
  <si>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</si>
  <si>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</si>
  <si>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</si>
  <si>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</si>
  <si>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</si>
  <si>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</si>
  <si>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</si>
  <si>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</si>
  <si>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</si>
  <si>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</si>
  <si>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</si>
  <si>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</si>
  <si>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</si>
  <si>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</si>
  <si>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</si>
  <si>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</si>
  <si>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</si>
  <si>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</si>
  <si>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</si>
  <si>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</si>
  <si>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</si>
  <si>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</si>
  <si>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</si>
  <si>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</si>
  <si>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</si>
  <si>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</si>
  <si>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</si>
  <si>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</si>
  <si>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</si>
  <si>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</si>
  <si>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</si>
  <si>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</si>
  <si>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</si>
  <si>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</si>
  <si>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</si>
  <si>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</si>
  <si>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</si>
  <si>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</si>
  <si>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</si>
  <si>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</si>
  <si>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</si>
  <si>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</si>
  <si>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</si>
  <si>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</si>
  <si>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</si>
  <si>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</si>
  <si>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</si>
  <si>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</si>
  <si>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</si>
  <si>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</si>
  <si>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</si>
  <si>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</si>
  <si>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</si>
  <si>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</si>
  <si>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</si>
  <si>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</si>
  <si>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</si>
  <si>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</si>
  <si>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</si>
  <si>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</si>
  <si>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</si>
  <si>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</si>
  <si>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</si>
  <si>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</si>
  <si>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</si>
  <si>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</si>
  <si>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</si>
  <si>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</si>
  <si>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</si>
  <si>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</si>
  <si>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</si>
  <si>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</si>
  <si>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</si>
  <si>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</si>
  <si>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</si>
  <si>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</si>
  <si>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</si>
  <si>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</si>
  <si>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</si>
  <si>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</si>
  <si>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</si>
  <si>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</si>
  <si>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</si>
  <si>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</si>
  <si>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</si>
  <si>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</si>
  <si>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</si>
  <si>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</si>
  <si>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</si>
  <si>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</si>
  <si>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</si>
  <si>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</si>
  <si>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</si>
  <si>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</si>
  <si>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</si>
  <si>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</si>
  <si>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</si>
  <si>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</si>
  <si>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</si>
  <si>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</si>
  <si>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</si>
  <si>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</si>
  <si>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</si>
  <si>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</si>
  <si>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</si>
  <si>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</si>
  <si>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</si>
  <si>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</si>
  <si>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</si>
  <si>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</si>
  <si>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</si>
  <si>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</si>
  <si>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</si>
  <si>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</si>
  <si>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</si>
  <si>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</si>
  <si>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</si>
  <si>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</si>
  <si>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</si>
  <si>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</si>
  <si>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</si>
  <si>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</si>
  <si>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</si>
  <si>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</si>
  <si>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</si>
  <si>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</si>
  <si>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</si>
  <si>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</si>
  <si>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</si>
  <si>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</si>
  <si>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</si>
  <si>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</si>
  <si>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</si>
  <si>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</si>
  <si>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</si>
  <si>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</si>
  <si>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</si>
  <si>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</si>
  <si>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</si>
  <si>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</si>
  <si>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</si>
  <si>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</si>
  <si>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</si>
  <si>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</si>
  <si>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</si>
  <si>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</si>
  <si>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</si>
  <si>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</si>
  <si>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</si>
  <si>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</si>
  <si>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</si>
  <si>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</si>
  <si>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</si>
  <si>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</si>
  <si>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</si>
  <si>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</si>
  <si>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</si>
  <si>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</si>
  <si>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</si>
  <si>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</si>
  <si>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</si>
  <si>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</si>
  <si>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</si>
  <si>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</si>
  <si>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</si>
  <si>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</si>
  <si>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</si>
  <si>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</si>
  <si>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</si>
  <si>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</si>
  <si>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</si>
  <si>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</si>
  <si>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</si>
  <si>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</si>
  <si>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</si>
  <si>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</si>
  <si>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</si>
  <si>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</si>
  <si>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</si>
  <si>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</si>
  <si>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</si>
  <si>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</si>
  <si>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</si>
  <si>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</si>
  <si>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</si>
  <si>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</si>
  <si>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</si>
  <si>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</si>
  <si>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</si>
  <si>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</si>
  <si>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</si>
  <si>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</si>
  <si>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</si>
  <si>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</si>
  <si>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</si>
  <si>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</si>
  <si>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</si>
  <si>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</si>
  <si>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</si>
  <si>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</si>
  <si>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</si>
  <si>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</si>
  <si>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</si>
  <si>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</si>
  <si>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</si>
  <si>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</si>
  <si>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</si>
  <si>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</si>
  <si>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</si>
  <si>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</si>
  <si>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</si>
  <si>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</si>
  <si>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</si>
  <si>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</si>
  <si>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</si>
  <si>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</si>
  <si>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</si>
  <si>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</si>
  <si>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</si>
  <si>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</si>
  <si>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</si>
  <si>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</si>
  <si>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</si>
  <si>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</si>
  <si>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</si>
  <si>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</si>
  <si>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</si>
  <si>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</si>
  <si>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</si>
  <si>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</si>
  <si>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</si>
  <si>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</si>
  <si>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</si>
  <si>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</si>
  <si>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</si>
  <si>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</si>
  <si>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</si>
  <si>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</si>
  <si>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</si>
  <si>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</si>
  <si>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</si>
  <si>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</si>
  <si>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</si>
  <si>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</si>
  <si>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</si>
  <si>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</si>
  <si>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</si>
  <si>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</si>
  <si>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</si>
  <si>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</si>
  <si>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</si>
  <si>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</si>
  <si>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</si>
  <si>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</si>
  <si>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</si>
  <si>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</si>
  <si>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</si>
  <si>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</si>
  <si>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</si>
  <si>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</si>
  <si>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</si>
  <si>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</si>
  <si>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</si>
  <si>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</si>
  <si>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</si>
  <si>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</si>
  <si>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</si>
  <si>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</si>
  <si>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</si>
  <si>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</si>
  <si>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</si>
  <si>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</si>
  <si>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</si>
  <si>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</si>
  <si>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</si>
  <si>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</si>
  <si>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</si>
  <si>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</si>
  <si>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</si>
  <si>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</si>
  <si>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</si>
  <si>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</si>
  <si>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</si>
  <si>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</si>
  <si>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</si>
  <si>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</si>
  <si>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</si>
  <si>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</si>
  <si>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</si>
  <si>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</si>
  <si>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</si>
  <si>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</si>
  <si>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</si>
  <si>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</si>
  <si>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</si>
  <si>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</si>
  <si>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</si>
  <si>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</si>
  <si>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</si>
  <si>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</si>
  <si>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</si>
  <si>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</si>
  <si>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</si>
  <si>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</si>
  <si>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</si>
  <si>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</si>
  <si>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</si>
  <si>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</si>
  <si>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</si>
  <si>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</si>
  <si>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</si>
  <si>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</si>
  <si>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</si>
  <si>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</si>
  <si>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</si>
  <si>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</si>
  <si>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</si>
  <si>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</si>
  <si>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</si>
  <si>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</si>
  <si>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</si>
  <si>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</si>
  <si>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</si>
  <si>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</si>
  <si>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</si>
  <si>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</si>
  <si>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</si>
  <si>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</si>
  <si>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</si>
  <si>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</si>
  <si>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</si>
  <si>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</si>
  <si>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</si>
  <si>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</si>
  <si>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</si>
  <si>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</si>
  <si>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</si>
  <si>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</si>
  <si>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</si>
  <si>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</si>
  <si>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</si>
  <si>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</si>
  <si>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</si>
  <si>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</si>
  <si>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</si>
  <si>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</si>
  <si>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</si>
  <si>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</si>
  <si>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</si>
  <si>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</si>
  <si>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</si>
  <si>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</si>
  <si>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</si>
  <si>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</si>
  <si>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</si>
  <si>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</si>
  <si>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</si>
  <si>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</si>
  <si>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</si>
  <si>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</si>
  <si>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</si>
  <si>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</si>
  <si>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</si>
  <si>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</si>
  <si>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</si>
  <si>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</si>
  <si>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</si>
  <si>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</si>
  <si>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</si>
  <si>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</si>
  <si>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</si>
  <si>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</si>
  <si>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</si>
  <si>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</si>
  <si>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</si>
  <si>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</si>
  <si>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</si>
  <si>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</si>
  <si>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</si>
  <si>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</si>
  <si>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</si>
  <si>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</si>
  <si>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</si>
  <si>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</si>
  <si>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</si>
  <si>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</si>
  <si>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</si>
  <si>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</si>
  <si>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</si>
  <si>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</si>
  <si>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</si>
  <si>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</si>
  <si>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</si>
  <si>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</si>
  <si>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</si>
  <si>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</si>
  <si>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</si>
  <si>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</si>
  <si>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</si>
  <si>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</si>
  <si>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</si>
  <si>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</si>
  <si>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</si>
  <si>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</si>
  <si>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</si>
  <si>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</si>
  <si>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</si>
  <si>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</si>
  <si>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</si>
  <si>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</si>
  <si>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</si>
  <si>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</si>
  <si>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</si>
  <si>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</si>
  <si>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</si>
  <si>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</si>
  <si>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</si>
  <si>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</si>
  <si>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</si>
  <si>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</si>
  <si>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</si>
  <si>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</si>
  <si>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</si>
  <si>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</si>
  <si>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</si>
  <si>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</si>
  <si>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</si>
  <si>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</si>
  <si>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</si>
  <si>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</si>
  <si>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</si>
  <si>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</si>
  <si>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</si>
  <si>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</si>
  <si>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</si>
  <si>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</si>
  <si>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</si>
  <si>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</si>
  <si>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</si>
  <si>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</si>
  <si>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</si>
  <si>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</si>
  <si>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</si>
  <si>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</si>
  <si>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</si>
  <si>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</si>
  <si>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</si>
  <si>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</si>
  <si>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</si>
  <si>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</si>
  <si>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</si>
  <si>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</si>
  <si>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</si>
  <si>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</si>
  <si>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</si>
  <si>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</si>
  <si>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</si>
  <si>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</si>
  <si>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</si>
  <si>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</si>
  <si>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</si>
  <si>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</si>
  <si>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</si>
  <si>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</si>
  <si>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</si>
  <si>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</si>
  <si>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</si>
  <si>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</si>
  <si>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</si>
  <si>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</si>
  <si>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</si>
  <si>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</si>
  <si>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</si>
  <si>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</si>
  <si>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</si>
  <si>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</si>
  <si>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</si>
  <si>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</si>
  <si>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</si>
  <si>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</si>
  <si>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</si>
  <si>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</si>
  <si>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</si>
  <si>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</si>
  <si>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</si>
  <si>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</si>
  <si>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</si>
  <si>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</si>
  <si>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</si>
  <si>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</si>
  <si>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</si>
  <si>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</si>
  <si>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</si>
  <si>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</si>
  <si>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</si>
  <si>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</si>
  <si>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</si>
  <si>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</si>
  <si>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</si>
  <si>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</si>
  <si>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</si>
  <si>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</si>
  <si>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</si>
  <si>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</si>
  <si>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</si>
  <si>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</si>
  <si>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</si>
  <si>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</si>
  <si>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</si>
  <si>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</si>
  <si>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</si>
  <si>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</si>
  <si>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</si>
  <si>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</si>
  <si>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</si>
  <si>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</si>
  <si>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</si>
  <si>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</si>
  <si>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</si>
  <si>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</si>
  <si>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</si>
  <si>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</si>
  <si>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</si>
  <si>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</si>
  <si>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</si>
  <si>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</si>
  <si>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</si>
  <si>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</si>
  <si>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</si>
  <si>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</si>
  <si>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</si>
  <si>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</si>
  <si>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</si>
  <si>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</si>
  <si>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</si>
  <si>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</si>
  <si>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</si>
  <si>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</si>
  <si>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</si>
  <si>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</si>
  <si>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</si>
  <si>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</si>
  <si>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</si>
  <si>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</si>
  <si>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</si>
  <si>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</si>
  <si>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</si>
  <si>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</si>
  <si>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</si>
  <si>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</si>
  <si>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</si>
  <si>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</si>
  <si>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</si>
  <si>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</si>
  <si>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</si>
  <si>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</si>
  <si>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</si>
  <si>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</si>
  <si>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</si>
  <si>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</si>
  <si>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</si>
  <si>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</si>
  <si>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</si>
  <si>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</si>
  <si>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</si>
  <si>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</si>
  <si>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</si>
  <si>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</si>
  <si>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</si>
  <si>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</si>
  <si>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</si>
  <si>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</si>
  <si>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</si>
  <si>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</si>
  <si>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</si>
  <si>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</si>
  <si>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</si>
  <si>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</si>
  <si>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</si>
  <si>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</si>
  <si>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</si>
  <si>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</si>
  <si>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</si>
  <si>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</si>
  <si>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</si>
  <si>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</si>
  <si>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</si>
  <si>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</si>
  <si>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</si>
  <si>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</si>
  <si>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</si>
  <si>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</si>
  <si>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</si>
  <si>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</si>
  <si>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</si>
  <si>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</si>
  <si>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</si>
  <si>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</si>
  <si>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</si>
  <si>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</si>
  <si>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</si>
  <si>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</si>
  <si>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</si>
  <si>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</si>
  <si>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</si>
  <si>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</si>
  <si>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</si>
  <si>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</si>
  <si>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</si>
  <si>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</si>
  <si>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</si>
  <si>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</si>
  <si>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</si>
  <si>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</si>
  <si>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</si>
  <si>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</si>
  <si>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</si>
  <si>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</si>
  <si>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</si>
  <si>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</si>
  <si>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</si>
  <si>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</si>
  <si>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</si>
  <si>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</si>
  <si>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</si>
  <si>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</si>
  <si>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</si>
  <si>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</si>
  <si>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</si>
  <si>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</si>
  <si>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</si>
  <si>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</si>
  <si>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</si>
  <si>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</si>
  <si>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</si>
  <si>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</si>
  <si>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</si>
  <si>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</si>
  <si>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</si>
  <si>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</si>
  <si>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</si>
  <si>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</si>
  <si>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</si>
  <si>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</si>
  <si>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</si>
  <si>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</si>
  <si>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</si>
  <si>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</si>
  <si>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</si>
  <si>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</si>
  <si>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</si>
  <si>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</si>
  <si>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</si>
  <si>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</si>
  <si>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</si>
  <si>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</si>
  <si>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</si>
  <si>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</si>
  <si>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</si>
  <si>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</si>
  <si>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</si>
  <si>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</si>
  <si>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</si>
  <si>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</si>
  <si>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</si>
  <si>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</si>
  <si>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</si>
  <si>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</si>
  <si>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</si>
  <si>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</si>
  <si>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</si>
  <si>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</si>
  <si>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</si>
  <si>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</si>
  <si>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</si>
  <si>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</si>
  <si>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</si>
  <si>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</si>
  <si>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</si>
  <si>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</si>
  <si>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</si>
  <si>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</si>
  <si>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</si>
  <si>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</si>
  <si>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</si>
  <si>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</si>
  <si>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</si>
  <si>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</si>
  <si>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</si>
  <si>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</si>
  <si>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</si>
  <si>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</si>
  <si>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</si>
  <si>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</si>
  <si>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</si>
  <si>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</si>
  <si>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</si>
  <si>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</si>
  <si>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</si>
  <si>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</si>
  <si>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</si>
  <si>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</si>
  <si>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</si>
  <si>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</si>
  <si>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</si>
  <si>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</si>
  <si>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</si>
  <si>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</si>
  <si>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</si>
  <si>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</si>
  <si>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</si>
  <si>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</si>
  <si>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</si>
  <si>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</si>
  <si>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</si>
  <si>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</si>
  <si>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</si>
  <si>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</si>
  <si>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</si>
  <si>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</si>
  <si>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</si>
  <si>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</si>
  <si>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</si>
  <si>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</si>
  <si>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</si>
  <si>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</si>
  <si>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</si>
  <si>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</si>
  <si>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</si>
  <si>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</si>
  <si>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</si>
  <si>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</si>
  <si>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</si>
  <si>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</si>
  <si>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</si>
  <si>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</si>
  <si>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</si>
  <si>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</si>
  <si>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</si>
  <si>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</si>
  <si>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</si>
  <si>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</si>
  <si>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</si>
  <si>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</si>
  <si>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</si>
  <si>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</si>
  <si>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</si>
  <si>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</si>
  <si>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</si>
  <si>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</si>
  <si>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</si>
  <si>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</si>
  <si>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</si>
  <si>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</si>
  <si>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</si>
  <si>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</si>
  <si>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</si>
  <si>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</si>
  <si>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</si>
  <si>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</si>
  <si>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</si>
  <si>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</si>
  <si>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</si>
  <si>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</si>
  <si>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</si>
  <si>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</si>
  <si>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</si>
  <si>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</si>
  <si>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</si>
  <si>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</si>
  <si>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</si>
  <si>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</si>
  <si>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</si>
  <si>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</si>
  <si>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</si>
  <si>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</si>
  <si>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</si>
  <si>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</si>
  <si>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</si>
  <si>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</si>
  <si>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</si>
  <si>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</si>
  <si>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</si>
  <si>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</si>
  <si>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</si>
  <si>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</si>
  <si>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</si>
  <si>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</si>
  <si>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</si>
  <si>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</si>
  <si>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</si>
  <si>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</si>
  <si>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</si>
  <si>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</si>
  <si>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</si>
  <si>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</si>
  <si>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</si>
  <si>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</si>
  <si>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</si>
  <si>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</si>
  <si>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</si>
  <si>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</si>
  <si>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</si>
  <si>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</si>
  <si>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</si>
  <si>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</si>
  <si>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</si>
  <si>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</si>
  <si>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</si>
  <si>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</si>
  <si>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</si>
  <si>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</si>
  <si>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</si>
  <si>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</si>
  <si>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</si>
  <si>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</si>
  <si>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</si>
  <si>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</si>
  <si>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</si>
  <si>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</si>
  <si>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</si>
  <si>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</si>
  <si>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</si>
  <si>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</si>
  <si>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</si>
  <si>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</si>
  <si>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</si>
  <si>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</si>
  <si>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</si>
  <si>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</si>
  <si>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</si>
  <si>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</si>
  <si>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</si>
  <si>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</si>
  <si>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</si>
  <si>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</si>
  <si>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</si>
  <si>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</si>
  <si>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</si>
  <si>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</si>
  <si>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</si>
  <si>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</si>
  <si>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</si>
  <si>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</si>
  <si>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</si>
  <si>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</si>
  <si>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</si>
  <si>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</si>
  <si>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</si>
  <si>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</si>
  <si>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</si>
  <si>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</si>
  <si>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</si>
  <si>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</si>
  <si>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</si>
  <si>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</si>
  <si>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</si>
  <si>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</si>
  <si>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</si>
  <si>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</si>
  <si>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</si>
  <si>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</si>
  <si>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</si>
  <si>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</si>
  <si>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</si>
  <si>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</si>
  <si>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</si>
  <si>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</si>
  <si>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</si>
  <si>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</si>
  <si>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</si>
  <si>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</si>
  <si>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</si>
  <si>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</si>
  <si>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</si>
  <si>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</si>
  <si>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</si>
  <si>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</si>
  <si>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</si>
  <si>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</si>
  <si>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</si>
  <si>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</si>
  <si>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</si>
  <si>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</si>
  <si>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</si>
  <si>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</si>
  <si>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</si>
  <si>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</si>
  <si>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</si>
  <si>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</si>
  <si>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</si>
  <si>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</si>
  <si>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</si>
  <si>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</si>
  <si>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</si>
  <si>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</si>
  <si>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</si>
  <si>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</si>
  <si>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</si>
  <si>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</si>
  <si>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</si>
  <si>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</si>
  <si>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</si>
  <si>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</si>
  <si>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</si>
  <si>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</si>
  <si>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</si>
  <si>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</si>
  <si>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</si>
  <si>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</si>
  <si>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</si>
  <si>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</si>
  <si>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</si>
  <si>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</si>
  <si>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</si>
  <si>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</si>
  <si>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</si>
  <si>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</si>
  <si>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</si>
  <si>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</si>
  <si>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</si>
  <si>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</si>
  <si>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</si>
  <si>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</si>
  <si>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</si>
  <si>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</si>
  <si>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</si>
  <si>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</si>
  <si>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</si>
  <si>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</si>
  <si>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</si>
  <si>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</si>
  <si>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</si>
  <si>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</si>
  <si>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</si>
  <si>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</si>
  <si>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</si>
  <si>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</si>
  <si>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</si>
  <si>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</si>
  <si>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</si>
  <si>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</si>
  <si>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</si>
  <si>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</si>
  <si>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</si>
  <si>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</si>
  <si>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</si>
  <si>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</si>
  <si>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</si>
  <si>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</si>
  <si>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</si>
  <si>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</si>
  <si>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</si>
  <si>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</si>
  <si>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</si>
  <si>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</si>
  <si>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</si>
  <si>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</si>
  <si>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</si>
  <si>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</si>
  <si>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</si>
  <si>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</si>
  <si>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</si>
  <si>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</si>
  <si>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</si>
  <si>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</si>
  <si>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</si>
  <si>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</si>
  <si>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</si>
  <si>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</si>
  <si>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</si>
  <si>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</si>
  <si>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</si>
  <si>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</si>
  <si>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</si>
  <si>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</si>
  <si>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</si>
  <si>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</si>
  <si>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</si>
  <si>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</si>
  <si>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</si>
  <si>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</si>
  <si>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</si>
  <si>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</si>
  <si>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</si>
  <si>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</si>
  <si>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</si>
  <si>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</si>
  <si>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</si>
  <si>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</si>
  <si>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</si>
  <si>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</si>
  <si>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</si>
  <si>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</si>
  <si>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</si>
  <si>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</si>
  <si>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</si>
  <si>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</si>
  <si>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</si>
  <si>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</si>
  <si>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</si>
  <si>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</si>
  <si>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</si>
  <si>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</si>
  <si>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</si>
  <si>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</si>
  <si>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</si>
  <si>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</si>
  <si>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</si>
  <si>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</si>
  <si>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</si>
  <si>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</si>
  <si>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</si>
  <si>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</si>
  <si>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</si>
  <si>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</si>
  <si>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</si>
  <si>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</si>
  <si>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</si>
  <si>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</si>
  <si>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</si>
  <si>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</si>
  <si>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</si>
  <si>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</si>
  <si>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</si>
  <si>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</si>
  <si>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</si>
  <si>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</si>
  <si>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</si>
  <si>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</si>
  <si>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</si>
  <si>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</si>
  <si>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</si>
  <si>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</si>
  <si>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</si>
  <si>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</si>
  <si>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</si>
  <si>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</si>
  <si>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</si>
  <si>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</si>
  <si>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</si>
  <si>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</si>
  <si>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</si>
  <si>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</si>
  <si>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</si>
  <si>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</si>
  <si>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</si>
  <si>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</si>
  <si>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</si>
  <si>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</si>
  <si>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</si>
  <si>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</si>
  <si>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</si>
  <si>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</si>
  <si>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</si>
  <si>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</si>
  <si>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</si>
  <si>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</si>
  <si>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</si>
  <si>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</si>
  <si>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</si>
  <si>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</si>
  <si>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</si>
  <si>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</si>
  <si>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</si>
  <si>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</si>
  <si>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</si>
  <si>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</si>
  <si>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</si>
  <si>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</si>
  <si>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</si>
  <si>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</si>
  <si>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</si>
  <si>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</si>
  <si>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</si>
  <si>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</si>
  <si>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</si>
  <si>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</si>
  <si>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</si>
  <si>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</si>
  <si>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</si>
  <si>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</si>
  <si>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</si>
  <si>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</si>
  <si>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</si>
  <si>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</si>
  <si>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</si>
  <si>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</si>
  <si>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</si>
  <si>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</si>
  <si>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</si>
  <si>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</si>
  <si>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</si>
  <si>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</si>
  <si>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</si>
  <si>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</si>
  <si>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</si>
  <si>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</si>
  <si>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</si>
  <si>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</si>
  <si>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</si>
  <si>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</si>
  <si>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</si>
  <si>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</si>
  <si>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</si>
  <si>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</si>
  <si>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</si>
  <si>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</si>
  <si>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</si>
  <si>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</si>
  <si>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</si>
  <si>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</si>
  <si>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</si>
  <si>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</si>
  <si>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</si>
  <si>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</si>
  <si>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</si>
  <si>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</si>
  <si>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</si>
  <si>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</si>
  <si>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</si>
  <si>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</si>
  <si>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</si>
  <si>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</si>
  <si>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</si>
  <si>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</si>
  <si>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</si>
  <si>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</si>
  <si>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</si>
  <si>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</si>
  <si>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</si>
  <si>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</si>
  <si>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</si>
  <si>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</si>
  <si>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</si>
  <si>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</si>
  <si>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</si>
  <si>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</si>
  <si>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</si>
  <si>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</si>
  <si>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</si>
  <si>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</si>
  <si>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</si>
  <si>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</si>
  <si>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</si>
  <si>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</si>
  <si>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</si>
  <si>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</si>
  <si>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</si>
  <si>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</si>
  <si>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</si>
  <si>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</si>
  <si>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</si>
  <si>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</si>
  <si>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</si>
  <si>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</si>
  <si>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</si>
  <si>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</si>
  <si>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</si>
  <si>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</si>
  <si>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</si>
  <si>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</si>
  <si>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</si>
  <si>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</si>
  <si>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</si>
  <si>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</si>
  <si>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</si>
  <si>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</si>
  <si>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</si>
  <si>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</si>
  <si>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</si>
  <si>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</si>
  <si>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</si>
  <si>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</si>
  <si>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</si>
  <si>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</si>
  <si>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</si>
  <si>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</si>
  <si>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</si>
  <si>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</si>
  <si>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</si>
  <si>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</si>
  <si>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</si>
  <si>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</si>
  <si>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</si>
  <si>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</si>
  <si>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</si>
  <si>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</si>
  <si>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</si>
  <si>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</si>
  <si>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</si>
  <si>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</si>
  <si>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</si>
  <si>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</si>
  <si>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</si>
  <si>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</si>
  <si>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</si>
  <si>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</si>
  <si>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</si>
  <si>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</si>
  <si>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</si>
  <si>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</si>
  <si>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</si>
  <si>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</si>
  <si>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</si>
  <si>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</si>
  <si>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</si>
  <si>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</si>
  <si>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</si>
  <si>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</si>
  <si>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</si>
  <si>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</si>
  <si>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</si>
  <si>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</si>
  <si>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</si>
  <si>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</si>
  <si>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</si>
  <si>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</si>
  <si>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</si>
  <si>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</si>
  <si>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</si>
  <si>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</si>
  <si>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</si>
  <si>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</si>
  <si>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</si>
  <si>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</si>
  <si>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</si>
  <si>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</si>
  <si>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</si>
  <si>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</si>
  <si>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</si>
  <si>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</si>
  <si>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</si>
  <si>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</si>
  <si>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</si>
  <si>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</si>
  <si>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</si>
  <si>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</si>
  <si>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</si>
  <si>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</si>
  <si>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</si>
  <si>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</si>
  <si>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</si>
  <si>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</si>
  <si>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</si>
  <si>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</si>
  <si>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</si>
  <si>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</si>
  <si>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</si>
  <si>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</si>
  <si>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</si>
  <si>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</si>
  <si>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</si>
  <si>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</si>
  <si>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</si>
  <si>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</si>
  <si>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</si>
  <si>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</si>
  <si>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</si>
  <si>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</si>
  <si>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</si>
  <si>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</si>
  <si>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</si>
  <si>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</si>
  <si>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</si>
  <si>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</si>
  <si>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</si>
  <si>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</si>
  <si>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</si>
  <si>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</si>
  <si>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</si>
  <si>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</si>
  <si>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</si>
  <si>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</si>
  <si>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</si>
  <si>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</si>
  <si>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</si>
  <si>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</si>
  <si>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</si>
  <si>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</si>
  <si>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</si>
  <si>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</si>
  <si>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</si>
  <si>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</si>
  <si>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</si>
  <si>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</si>
  <si>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</si>
  <si>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</si>
  <si>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</si>
  <si>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</si>
  <si>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</si>
  <si>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</si>
  <si>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</si>
  <si>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</si>
  <si>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</si>
  <si>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</si>
  <si>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</si>
  <si>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</si>
  <si>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</si>
  <si>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</si>
  <si>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</si>
  <si>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</si>
  <si>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</si>
  <si>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</si>
  <si>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</si>
  <si>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</si>
  <si>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</si>
  <si>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</si>
  <si>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</si>
  <si>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</si>
  <si>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</si>
  <si>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</si>
  <si>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</si>
  <si>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</si>
  <si>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</si>
  <si>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</si>
  <si>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</si>
  <si>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</si>
  <si>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</si>
  <si>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</si>
  <si>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</si>
  <si>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</si>
  <si>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</si>
  <si>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</si>
  <si>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</si>
  <si>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</si>
  <si>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</si>
  <si>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</si>
  <si>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</si>
  <si>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</si>
  <si>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</si>
  <si>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</si>
  <si>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</si>
  <si>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</si>
  <si>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</si>
  <si>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</si>
  <si>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</si>
  <si>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</si>
  <si>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</si>
  <si>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</si>
  <si>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</si>
  <si>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</si>
  <si>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</si>
  <si>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</si>
  <si>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</si>
  <si>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</si>
  <si>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</si>
  <si>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</si>
  <si>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</si>
  <si>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</si>
  <si>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</si>
  <si>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</si>
  <si>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</si>
  <si>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</si>
  <si>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</si>
  <si>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</si>
  <si>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</si>
  <si>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</si>
  <si>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</si>
  <si>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</si>
  <si>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</si>
  <si>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</si>
  <si>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</si>
  <si>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</si>
  <si>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</si>
  <si>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</si>
  <si>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</si>
  <si>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</si>
  <si>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</si>
  <si>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</si>
  <si>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</si>
  <si>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</si>
  <si>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</si>
  <si>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</si>
  <si>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</si>
  <si>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</si>
  <si>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</si>
  <si>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</si>
  <si>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</si>
  <si>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</si>
  <si>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</si>
  <si>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</si>
  <si>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</si>
  <si>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</si>
  <si>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</si>
  <si>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</si>
  <si>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</si>
  <si>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</si>
  <si>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</si>
  <si>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</si>
  <si>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</si>
  <si>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</si>
  <si>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</si>
  <si>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</si>
  <si>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</si>
  <si>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</si>
  <si>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</si>
  <si>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</si>
  <si>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</si>
  <si>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</si>
  <si>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</si>
  <si>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</si>
  <si>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</si>
  <si>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</si>
  <si>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</si>
  <si>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</si>
  <si>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</si>
  <si>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</si>
  <si>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</si>
  <si>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</si>
  <si>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</si>
  <si>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</si>
  <si>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</si>
  <si>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</si>
  <si>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</si>
  <si>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</si>
  <si>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</si>
  <si>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</si>
  <si>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</si>
  <si>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</si>
  <si>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</si>
  <si>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</si>
  <si>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</si>
  <si>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</si>
  <si>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</si>
  <si>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</si>
  <si>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</si>
  <si>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</si>
  <si>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</si>
  <si>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</si>
  <si>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</si>
  <si>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</si>
  <si>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</si>
  <si>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</si>
  <si>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</si>
  <si>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</si>
  <si>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</si>
  <si>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</si>
  <si>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</si>
  <si>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</si>
  <si>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</si>
  <si>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</si>
  <si>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</si>
  <si>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</si>
  <si>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</si>
  <si>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</si>
  <si>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</si>
  <si>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</si>
  <si>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</si>
  <si>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</si>
  <si>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</si>
  <si>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</si>
  <si>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</si>
  <si>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</si>
  <si>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</si>
  <si>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</si>
  <si>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</si>
  <si>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</si>
  <si>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</si>
  <si>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</si>
  <si>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</si>
  <si>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</si>
  <si>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</si>
  <si>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</si>
  <si>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</si>
  <si>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</si>
  <si>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</si>
  <si>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</si>
  <si>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</si>
  <si>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</si>
  <si>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</si>
  <si>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</si>
  <si>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</si>
  <si>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</si>
  <si>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</si>
  <si>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</si>
  <si>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</si>
  <si>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</si>
  <si>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</si>
  <si>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</si>
  <si>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</si>
  <si>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</si>
  <si>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</si>
  <si>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</si>
  <si>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</si>
  <si>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</si>
  <si>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</si>
  <si>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</si>
  <si>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</si>
  <si>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</si>
  <si>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</si>
  <si>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</si>
  <si>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</si>
  <si>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</si>
  <si>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</si>
  <si>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</si>
  <si>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</si>
  <si>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</si>
  <si>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</si>
  <si>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</si>
  <si>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</si>
  <si>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</si>
  <si>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</si>
  <si>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</si>
  <si>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</si>
  <si>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</si>
  <si>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</si>
  <si>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</si>
  <si>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</si>
  <si>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</si>
  <si>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</si>
  <si>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</si>
  <si>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</si>
  <si>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</si>
  <si>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</si>
  <si>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</si>
  <si>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</si>
  <si>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</si>
  <si>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</si>
  <si>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</si>
  <si>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</si>
  <si>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</si>
  <si>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</si>
  <si>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</si>
  <si>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</si>
  <si>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</si>
  <si>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</si>
  <si>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</si>
  <si>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</si>
  <si>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</si>
  <si>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</si>
  <si>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</si>
  <si>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</si>
  <si>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</si>
  <si>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</si>
  <si>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</si>
  <si>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</si>
  <si>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</si>
  <si>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</si>
  <si>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</si>
  <si>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</si>
  <si>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</si>
  <si>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</si>
  <si>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</si>
  <si>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</si>
  <si>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</si>
  <si>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</si>
  <si>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</si>
  <si>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</si>
  <si>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</si>
  <si>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</si>
  <si>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</si>
  <si>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</si>
  <si>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</si>
  <si>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</si>
  <si>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</si>
  <si>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</si>
  <si>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</si>
  <si>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</si>
  <si>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</si>
  <si>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</si>
  <si>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</si>
  <si>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</si>
  <si>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</si>
  <si>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</si>
  <si>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</si>
  <si>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</si>
  <si>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</si>
  <si>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</si>
  <si>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</si>
  <si>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</si>
  <si>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</si>
  <si>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</si>
  <si>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</si>
  <si>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</si>
  <si>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</si>
  <si>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</si>
  <si>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</si>
  <si>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</si>
  <si>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</si>
  <si>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</si>
  <si>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</si>
  <si>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</si>
  <si>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</si>
  <si>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</si>
  <si>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</si>
  <si>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</si>
  <si>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</si>
  <si>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</si>
  <si>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</si>
  <si>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</si>
  <si>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</si>
  <si>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</si>
  <si>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</si>
  <si>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</si>
  <si>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</si>
  <si>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</si>
  <si>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</si>
  <si>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</si>
  <si>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</si>
  <si>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</si>
  <si>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</si>
  <si>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</si>
  <si>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</si>
  <si>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</si>
  <si>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</si>
  <si>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</si>
  <si>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</si>
  <si>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</si>
  <si>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</si>
  <si>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</si>
  <si>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</si>
  <si>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</si>
  <si>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</si>
  <si>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</si>
  <si>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</si>
  <si>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</si>
  <si>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</si>
  <si>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</si>
  <si>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</si>
  <si>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</si>
  <si>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</si>
  <si>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</si>
  <si>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</si>
  <si>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</si>
  <si>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</si>
  <si>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</si>
  <si>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</si>
  <si>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</si>
  <si>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</si>
  <si>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</si>
  <si>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</si>
  <si>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</si>
  <si>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</si>
  <si>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</si>
  <si>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</si>
  <si>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</si>
  <si>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</si>
  <si>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</si>
  <si>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</si>
  <si>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</si>
  <si>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</si>
  <si>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</si>
  <si>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</si>
  <si>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</si>
  <si>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</si>
  <si>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</si>
  <si>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</si>
  <si>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</si>
  <si>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</si>
  <si>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</si>
  <si>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</si>
  <si>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</si>
  <si>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</si>
  <si>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</si>
  <si>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</si>
  <si>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</si>
  <si>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</si>
  <si>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</si>
  <si>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</si>
  <si>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</si>
  <si>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</si>
  <si>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</si>
  <si>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</si>
  <si>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</si>
  <si>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</si>
  <si>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</si>
  <si>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</si>
  <si>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</si>
  <si>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</si>
  <si>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</si>
  <si>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</si>
  <si>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</si>
  <si>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</si>
  <si>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</si>
  <si>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</si>
  <si>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</si>
  <si>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</si>
  <si>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</si>
  <si>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</si>
  <si>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</si>
  <si>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</si>
  <si>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</si>
  <si>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</si>
  <si>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</si>
  <si>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</si>
  <si>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</si>
  <si>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</si>
  <si>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</si>
  <si>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</si>
  <si>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</si>
  <si>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</si>
  <si>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</si>
  <si>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</si>
  <si>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</si>
  <si>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</si>
  <si>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</si>
  <si>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</si>
  <si>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</si>
  <si>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</si>
  <si>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</si>
  <si>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</si>
  <si>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</si>
  <si>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</si>
  <si>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</si>
  <si>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</si>
  <si>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</si>
  <si>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</si>
  <si>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</si>
  <si>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</si>
  <si>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</si>
  <si>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</si>
  <si>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</si>
  <si>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</si>
  <si>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</si>
  <si>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</si>
  <si>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</si>
  <si>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</si>
  <si>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</si>
  <si>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</si>
  <si>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</si>
  <si>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</si>
  <si>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</si>
  <si>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</si>
  <si>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</si>
  <si>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</si>
  <si>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</si>
  <si>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</si>
  <si>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</si>
  <si>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</si>
  <si>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</si>
  <si>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</si>
  <si>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</si>
  <si>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</si>
  <si>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</si>
  <si>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</si>
  <si>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</si>
  <si>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</si>
  <si>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</si>
  <si>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</si>
  <si>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</si>
  <si>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</si>
  <si>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</si>
  <si>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</si>
  <si>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</si>
  <si>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</si>
  <si>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</si>
  <si>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</si>
  <si>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</si>
  <si>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</si>
  <si>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</si>
  <si>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</si>
  <si>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</si>
  <si>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</si>
  <si>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</si>
  <si>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</si>
  <si>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</si>
  <si>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</si>
  <si>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</si>
  <si>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</si>
  <si>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</si>
  <si>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</si>
  <si>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</si>
  <si>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</si>
  <si>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</si>
  <si>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</si>
  <si>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</si>
  <si>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</si>
  <si>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</si>
  <si>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</si>
  <si>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</si>
  <si>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</si>
  <si>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</si>
  <si>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</si>
  <si>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</si>
  <si>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</si>
  <si>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</si>
  <si>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</si>
  <si>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</si>
  <si>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</si>
  <si>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</si>
  <si>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</si>
  <si>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</si>
  <si>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</si>
  <si>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</si>
  <si>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</si>
  <si>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</si>
  <si>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</si>
  <si>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</si>
  <si>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</si>
  <si>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</si>
  <si>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</si>
  <si>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</si>
  <si>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</si>
  <si>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</si>
  <si>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</si>
  <si>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</si>
  <si>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</si>
  <si>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</si>
  <si>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</si>
  <si>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</si>
  <si>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</si>
  <si>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</si>
  <si>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</si>
  <si>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</si>
  <si>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</si>
  <si>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</si>
  <si>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</si>
  <si>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</si>
  <si>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</si>
  <si>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</si>
  <si>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</si>
  <si>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</si>
  <si>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</si>
  <si>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</si>
  <si>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</si>
  <si>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</si>
  <si>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</si>
  <si>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</si>
  <si>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</si>
  <si>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</si>
  <si>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</si>
  <si>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</si>
  <si>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</si>
  <si>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</si>
  <si>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</si>
  <si>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</si>
  <si>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</si>
  <si>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</si>
  <si>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</si>
  <si>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</si>
  <si>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</si>
  <si>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</si>
  <si>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</si>
  <si>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</si>
  <si>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</si>
  <si>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</si>
  <si>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</si>
  <si>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</si>
  <si>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</si>
  <si>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</si>
  <si>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</si>
  <si>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</si>
  <si>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</si>
  <si>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</si>
  <si>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</si>
  <si>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</si>
  <si>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</si>
  <si>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</si>
  <si>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</si>
  <si>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</si>
  <si>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</si>
  <si>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</si>
  <si>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</si>
  <si>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</si>
  <si>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</si>
  <si>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</si>
  <si>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</si>
  <si>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</si>
  <si>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</si>
  <si>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</si>
  <si>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</si>
  <si>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</si>
  <si>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</si>
  <si>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</si>
  <si>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</si>
  <si>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</si>
  <si>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</si>
  <si>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</si>
  <si>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</si>
  <si>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</si>
  <si>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</si>
  <si>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</si>
  <si>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</si>
  <si>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</si>
  <si>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</si>
  <si>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</si>
  <si>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</si>
  <si>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</si>
  <si>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</si>
  <si>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</si>
  <si>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</si>
  <si>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</si>
  <si>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</si>
  <si>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</si>
  <si>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</si>
  <si>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</si>
  <si>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</si>
  <si>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</si>
  <si>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</si>
  <si>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</si>
  <si>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</si>
  <si>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</si>
  <si>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</si>
  <si>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</si>
  <si>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</si>
  <si>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</si>
  <si>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</si>
  <si>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</si>
  <si>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</si>
  <si>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</si>
  <si>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</si>
  <si>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</si>
  <si>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</si>
  <si>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</si>
  <si>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</si>
  <si>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</si>
  <si>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</si>
  <si>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</si>
  <si>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</si>
  <si>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</si>
  <si>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</si>
  <si>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</si>
  <si>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</si>
  <si>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</si>
  <si>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</si>
  <si>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</si>
  <si>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</si>
  <si>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</si>
  <si>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</si>
  <si>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</si>
  <si>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</si>
  <si>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</si>
  <si>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</si>
  <si>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</si>
  <si>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</si>
  <si>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</si>
  <si>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</si>
  <si>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</si>
  <si>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</si>
  <si>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</si>
  <si>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</si>
  <si>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</si>
  <si>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</si>
  <si>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</si>
  <si>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</si>
  <si>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</si>
  <si>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</si>
  <si>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</si>
  <si>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</si>
  <si>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</si>
  <si>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</si>
  <si>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</si>
  <si>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</si>
  <si>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</si>
  <si>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</si>
  <si>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</si>
  <si>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</si>
  <si>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</si>
  <si>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</si>
  <si>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</si>
  <si>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</si>
  <si>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</si>
  <si>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</si>
  <si>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</si>
  <si>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</si>
  <si>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</si>
  <si>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</si>
  <si>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</si>
  <si>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</si>
  <si>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</si>
  <si>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</si>
  <si>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</si>
  <si>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</si>
  <si>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</si>
  <si>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</si>
  <si>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</si>
  <si>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</si>
  <si>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</si>
  <si>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</si>
  <si>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</si>
  <si>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</si>
  <si>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</si>
  <si>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</si>
  <si>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</si>
  <si>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</si>
  <si>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</si>
  <si>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</si>
  <si>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</si>
  <si>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</si>
  <si>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</si>
  <si>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</si>
  <si>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</si>
  <si>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</si>
  <si>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</si>
  <si>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</si>
  <si>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</si>
  <si>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</si>
  <si>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</si>
  <si>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</si>
  <si>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</si>
  <si>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</si>
  <si>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</si>
  <si>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</si>
  <si>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</si>
  <si>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</si>
  <si>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</si>
  <si>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</si>
  <si>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</si>
  <si>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</si>
  <si>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</si>
  <si>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</si>
  <si>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</si>
  <si>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</si>
  <si>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</si>
  <si>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</si>
  <si>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</si>
  <si>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</si>
  <si>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</si>
  <si>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</si>
  <si>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</si>
  <si>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</si>
  <si>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</si>
  <si>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</si>
  <si>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</si>
  <si>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</si>
  <si>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</si>
  <si>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</si>
  <si>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</si>
  <si>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</si>
  <si>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</si>
  <si>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</si>
  <si>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</si>
  <si>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</si>
  <si>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</si>
  <si>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</si>
  <si>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</si>
  <si>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</si>
  <si>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</si>
  <si>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</si>
  <si>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</si>
  <si>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</si>
  <si>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</si>
  <si>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</si>
  <si>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</si>
  <si>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</si>
  <si>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</si>
  <si>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</si>
  <si>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</si>
  <si>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</si>
  <si>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</si>
  <si>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</si>
  <si>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</si>
  <si>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</si>
  <si>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</si>
  <si>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</si>
  <si>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</si>
  <si>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</si>
  <si>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</si>
  <si>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</si>
  <si>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</si>
  <si>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</si>
  <si>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</si>
  <si>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</si>
  <si>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</si>
  <si>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</si>
  <si>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</si>
  <si>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</si>
  <si>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</si>
  <si>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</si>
  <si>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</si>
  <si>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</si>
  <si>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</si>
  <si>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</si>
  <si>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</si>
  <si>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</si>
  <si>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</si>
  <si>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</si>
  <si>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</si>
  <si>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</si>
  <si>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</si>
  <si>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</si>
  <si>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</si>
  <si>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</si>
  <si>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</si>
  <si>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</si>
  <si>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</si>
  <si>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</si>
  <si>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</si>
  <si>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</si>
  <si>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</si>
  <si>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</si>
  <si>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</si>
  <si>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</si>
  <si>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</si>
  <si>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</si>
  <si>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</si>
  <si>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</si>
  <si>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</si>
  <si>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</si>
  <si>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</si>
  <si>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</si>
  <si>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</si>
  <si>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</si>
  <si>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</si>
  <si>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</si>
  <si>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</si>
  <si>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</si>
  <si>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</si>
  <si>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</si>
  <si>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</si>
  <si>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</si>
  <si>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</si>
  <si>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</si>
  <si>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</si>
  <si>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</si>
  <si>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</si>
  <si>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</si>
  <si>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</si>
  <si>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</si>
  <si>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</si>
  <si>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</si>
  <si>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</si>
  <si>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</si>
  <si>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</si>
  <si>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</si>
  <si>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</si>
  <si>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</si>
  <si>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</si>
  <si>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</si>
  <si>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</si>
  <si>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</si>
  <si>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</si>
  <si>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</si>
  <si>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</si>
  <si>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</si>
  <si>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</si>
  <si>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</si>
  <si>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</si>
  <si>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</si>
  <si>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</si>
  <si>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</si>
  <si>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</si>
  <si>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</si>
  <si>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</si>
  <si>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</si>
  <si>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</si>
  <si>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</si>
  <si>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</si>
  <si>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</si>
  <si>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</si>
  <si>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</si>
  <si>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</si>
  <si>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</si>
  <si>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</si>
  <si>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</si>
  <si>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</si>
  <si>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</si>
  <si>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</si>
  <si>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</si>
  <si>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</si>
  <si>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</si>
  <si>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</si>
  <si>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</si>
  <si>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</si>
  <si>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</si>
  <si>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</si>
  <si>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</si>
  <si>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</si>
  <si>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</si>
  <si>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</si>
  <si>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</si>
  <si>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</si>
  <si>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</si>
  <si>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</si>
  <si>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</si>
  <si>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</si>
  <si>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</si>
  <si>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</si>
  <si>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</si>
  <si>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</si>
  <si>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</si>
  <si>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</si>
  <si>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</si>
  <si>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</si>
  <si>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</si>
  <si>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</si>
  <si>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</si>
  <si>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</si>
  <si>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</si>
  <si>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</si>
  <si>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</si>
  <si>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</si>
  <si>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</si>
  <si>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</si>
  <si>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</si>
  <si>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</si>
  <si>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</si>
  <si>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</si>
  <si>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</si>
  <si>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</si>
  <si>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</si>
  <si>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</si>
  <si>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</si>
  <si>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</si>
  <si>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</si>
  <si>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</si>
  <si>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</si>
  <si>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</si>
  <si>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</si>
  <si>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</si>
  <si>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</si>
  <si>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</si>
  <si>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</si>
  <si>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</si>
  <si>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</si>
  <si>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</si>
  <si>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</si>
  <si>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</si>
  <si>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</si>
  <si>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</si>
  <si>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</si>
  <si>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</si>
  <si>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</si>
  <si>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</si>
  <si>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</si>
  <si>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</si>
  <si>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</si>
  <si>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</si>
  <si>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</si>
  <si>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</si>
  <si>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</si>
  <si>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</si>
  <si>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</si>
  <si>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</si>
  <si>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</si>
  <si>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</si>
  <si>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</si>
  <si>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</si>
  <si>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</si>
  <si>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</si>
  <si>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</si>
  <si>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</si>
  <si>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</si>
  <si>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</si>
  <si>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</si>
  <si>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</si>
  <si>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</si>
  <si>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</si>
  <si>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</si>
  <si>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</si>
  <si>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</si>
  <si>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</si>
  <si>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</si>
  <si>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</si>
  <si>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</si>
  <si>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</si>
  <si>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</si>
  <si>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</si>
  <si>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</si>
  <si>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</si>
  <si>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</si>
  <si>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</si>
  <si>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</si>
  <si>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</si>
  <si>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</si>
  <si>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</si>
  <si>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</si>
  <si>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</si>
  <si>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</si>
  <si>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</si>
  <si>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</si>
  <si>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</si>
  <si>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</si>
  <si>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</si>
  <si>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</si>
  <si>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</si>
  <si>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</si>
  <si>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</si>
  <si>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</si>
  <si>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</si>
  <si>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</si>
  <si>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</si>
  <si>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</si>
  <si>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</si>
  <si>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</si>
  <si>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</si>
  <si>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</si>
  <si>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</si>
  <si>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</si>
  <si>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</si>
  <si>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</si>
  <si>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</si>
  <si>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</si>
  <si>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</si>
  <si>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</si>
  <si>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</si>
  <si>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</si>
  <si>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</si>
  <si>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</si>
  <si>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</si>
  <si>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</si>
  <si>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</si>
  <si>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</si>
  <si>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</si>
  <si>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</si>
  <si>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</si>
  <si>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</si>
  <si>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</si>
  <si>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</si>
  <si>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</si>
  <si>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</si>
  <si>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</si>
  <si>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</si>
  <si>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</si>
  <si>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</si>
  <si>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</si>
  <si>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</si>
  <si>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</si>
  <si>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</si>
  <si>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</si>
  <si>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</si>
  <si>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</si>
  <si>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</si>
  <si>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</si>
  <si>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</si>
  <si>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</si>
  <si>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</si>
  <si>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</si>
  <si>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</si>
  <si>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</si>
  <si>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</si>
  <si>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</si>
  <si>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</si>
  <si>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</si>
  <si>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</si>
  <si>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</si>
  <si>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</si>
  <si>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</si>
  <si>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</si>
  <si>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</si>
  <si>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</si>
  <si>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</si>
  <si>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</si>
  <si>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</si>
  <si>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</si>
  <si>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</si>
  <si>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</si>
  <si>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</si>
  <si>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</si>
  <si>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</si>
  <si>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</si>
  <si>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</si>
  <si>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</si>
  <si>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</si>
  <si>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</si>
  <si>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</si>
  <si>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</si>
  <si>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</si>
  <si>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</si>
  <si>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</si>
  <si>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</si>
  <si>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</si>
  <si>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</si>
  <si>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</si>
  <si>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</si>
  <si>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</si>
  <si>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</si>
  <si>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</si>
  <si>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</si>
  <si>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</si>
  <si>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</si>
  <si>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</si>
  <si>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</si>
  <si>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</si>
  <si>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</si>
  <si>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</si>
  <si>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</si>
  <si>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</si>
  <si>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</si>
  <si>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</si>
  <si>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</si>
  <si>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</si>
  <si>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</si>
  <si>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</si>
  <si>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</si>
  <si>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</si>
  <si>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</si>
  <si>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</si>
  <si>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</si>
  <si>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</si>
  <si>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</si>
  <si>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</si>
  <si>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</si>
  <si>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</si>
  <si>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</si>
  <si>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</si>
  <si>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</si>
  <si>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</si>
  <si>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</si>
  <si>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</si>
  <si>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</si>
  <si>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</si>
  <si>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</si>
  <si>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</si>
  <si>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</si>
  <si>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</si>
  <si>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</si>
  <si>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</si>
  <si>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</si>
  <si>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</si>
  <si>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</si>
  <si>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</si>
  <si>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</si>
  <si>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</si>
  <si>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</si>
  <si>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</si>
  <si>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</si>
  <si>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</si>
  <si>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</si>
  <si>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</si>
  <si>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</si>
  <si>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</si>
  <si>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</si>
  <si>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</si>
  <si>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</si>
  <si>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</si>
  <si>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</si>
  <si>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</si>
  <si>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</si>
  <si>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</si>
  <si>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</si>
  <si>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</si>
  <si>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</si>
  <si>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</si>
  <si>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</si>
  <si>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</si>
  <si>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</si>
  <si>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</si>
  <si>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</si>
  <si>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</si>
  <si>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</si>
  <si>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</si>
  <si>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</si>
  <si>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</si>
  <si>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</si>
  <si>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</si>
  <si>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</si>
  <si>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</si>
  <si>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</si>
  <si>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</si>
  <si>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</si>
  <si>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</si>
  <si>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</si>
  <si>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</si>
  <si>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</si>
  <si>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</si>
  <si>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</si>
  <si>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</si>
  <si>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</si>
  <si>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</si>
  <si>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</si>
  <si>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</si>
  <si>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</si>
  <si>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</si>
  <si>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</si>
  <si>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</si>
  <si>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</si>
  <si>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</si>
  <si>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</si>
  <si>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</si>
  <si>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</si>
  <si>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</si>
  <si>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</si>
  <si>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</si>
  <si>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</si>
  <si>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</si>
  <si>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</si>
  <si>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</si>
  <si>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</si>
  <si>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</si>
  <si>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</si>
  <si>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</si>
  <si>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</si>
  <si>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</si>
  <si>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</si>
  <si>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</si>
  <si>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</si>
  <si>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</si>
  <si>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</si>
  <si>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</si>
  <si>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</si>
  <si>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</si>
  <si>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</si>
  <si>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</si>
  <si>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</si>
  <si>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</si>
  <si>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</si>
  <si>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</si>
  <si>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</si>
  <si>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</si>
  <si>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</si>
  <si>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</si>
  <si>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</si>
  <si>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</si>
  <si>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</si>
  <si>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</si>
  <si>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</si>
  <si>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</si>
  <si>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</si>
  <si>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</si>
  <si>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</si>
  <si>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</si>
  <si>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</si>
  <si>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</si>
  <si>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</si>
  <si>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</si>
  <si>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</si>
  <si>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</si>
  <si>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</si>
  <si>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</si>
  <si>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</si>
  <si>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</si>
  <si>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</si>
  <si>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</si>
  <si>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</si>
  <si>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</si>
  <si>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</si>
  <si>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</si>
  <si>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</si>
  <si>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</si>
  <si>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</si>
  <si>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</si>
  <si>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</si>
  <si>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</si>
  <si>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</si>
  <si>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</si>
  <si>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</si>
  <si>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</si>
  <si>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</si>
  <si>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</si>
  <si>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</si>
  <si>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</si>
  <si>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</si>
  <si>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</si>
  <si>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</si>
  <si>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</si>
  <si>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</si>
  <si>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</si>
  <si>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</si>
  <si>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</si>
  <si>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</si>
  <si>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</si>
  <si>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</si>
  <si>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</si>
  <si>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</si>
  <si>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</si>
  <si>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</si>
  <si>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</si>
  <si>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</si>
  <si>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</si>
  <si>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</si>
  <si>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</si>
  <si>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</si>
  <si>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</si>
  <si>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</si>
  <si>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</si>
  <si>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</si>
  <si>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</si>
  <si>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</si>
  <si>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</si>
  <si>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</si>
  <si>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</si>
  <si>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</si>
  <si>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</si>
  <si>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</si>
  <si>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</si>
  <si>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</si>
  <si>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</si>
  <si>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</si>
  <si>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</si>
  <si>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</si>
  <si>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</si>
  <si>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</si>
  <si>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</si>
  <si>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</si>
  <si>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</si>
  <si>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</si>
  <si>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</si>
  <si>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</si>
  <si>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</si>
  <si>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</si>
  <si>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</si>
  <si>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</si>
  <si>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</si>
  <si>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</si>
  <si>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</si>
  <si>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</si>
  <si>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</si>
  <si>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</si>
  <si>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</si>
  <si>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</si>
  <si>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</si>
  <si>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</si>
  <si>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</si>
  <si>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</si>
  <si>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</si>
  <si>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</si>
  <si>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</si>
  <si>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</si>
  <si>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</si>
  <si>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</si>
  <si>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</si>
  <si>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</si>
  <si>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</si>
  <si>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</si>
  <si>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</si>
  <si>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</si>
  <si>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</si>
  <si>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</si>
  <si>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</si>
  <si>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</si>
  <si>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</si>
  <si>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</si>
  <si>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</si>
  <si>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</si>
  <si>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</si>
  <si>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</si>
  <si>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</si>
  <si>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</si>
  <si>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</si>
  <si>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</si>
  <si>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</si>
  <si>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</si>
  <si>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</si>
  <si>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</si>
  <si>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</si>
  <si>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</si>
  <si>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</si>
  <si>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</si>
  <si>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</si>
  <si>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</si>
  <si>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</si>
  <si>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</si>
  <si>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</si>
  <si>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</si>
  <si>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</si>
  <si>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</si>
  <si>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</si>
  <si>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</si>
  <si>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</si>
  <si>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</si>
  <si>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</si>
  <si>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</si>
  <si>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</si>
  <si>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</si>
  <si>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</si>
  <si>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</si>
  <si>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</si>
  <si>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</si>
  <si>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</si>
  <si>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</si>
  <si>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</si>
  <si>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</si>
  <si>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</si>
  <si>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</si>
  <si>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</si>
  <si>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</si>
  <si>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</si>
  <si>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</si>
  <si>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</si>
  <si>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</si>
  <si>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</si>
  <si>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</si>
  <si>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</si>
  <si>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</si>
  <si>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</si>
  <si>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</si>
  <si>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</si>
  <si>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</si>
  <si>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</si>
  <si>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</si>
  <si>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</si>
  <si>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</si>
  <si>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</si>
  <si>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</si>
  <si>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</si>
  <si>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</si>
  <si>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</si>
  <si>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</si>
  <si>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</si>
  <si>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</si>
  <si>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</si>
  <si>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</si>
  <si>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</si>
  <si>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</si>
  <si>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</si>
  <si>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</si>
  <si>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</si>
  <si>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</si>
  <si>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</si>
  <si>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</si>
  <si>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</si>
  <si>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</si>
  <si>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</si>
  <si>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</si>
  <si>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</si>
  <si>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</si>
  <si>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</si>
  <si>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</si>
  <si>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</si>
  <si>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</si>
  <si>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</si>
  <si>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</si>
  <si>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</si>
  <si>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</si>
  <si>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</si>
  <si>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</si>
  <si>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</si>
  <si>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</si>
  <si>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</si>
  <si>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</si>
  <si>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</si>
  <si>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</si>
  <si>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</si>
  <si>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</si>
  <si>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</si>
  <si>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</si>
  <si>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</si>
  <si>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</si>
  <si>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</si>
  <si>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</si>
  <si>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</si>
  <si>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</si>
  <si>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</si>
  <si>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</si>
  <si>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</si>
  <si>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</si>
  <si>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</si>
  <si>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</si>
  <si>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</si>
  <si>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</si>
  <si>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</si>
  <si>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</si>
  <si>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</si>
  <si>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</si>
  <si>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</si>
  <si>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</si>
  <si>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</si>
  <si>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</si>
  <si>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</si>
  <si>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</si>
  <si>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</si>
  <si>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</si>
  <si>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</si>
  <si>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</si>
  <si>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</si>
  <si>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</si>
  <si>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</si>
  <si>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</si>
  <si>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</si>
  <si>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</si>
  <si>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</si>
  <si>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</si>
  <si>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</si>
  <si>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</si>
  <si>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</si>
  <si>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</si>
  <si>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</si>
  <si>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</si>
  <si>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</si>
  <si>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</si>
  <si>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</si>
  <si>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</si>
  <si>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</si>
  <si>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</si>
  <si>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</si>
  <si>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</si>
  <si>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</si>
  <si>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</si>
  <si>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</si>
  <si>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</si>
  <si>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</si>
  <si>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</si>
  <si>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</si>
  <si>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</si>
  <si>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</si>
  <si>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</si>
  <si>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</si>
  <si>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</si>
  <si>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</si>
  <si>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</si>
  <si>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</si>
  <si>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</si>
  <si>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</si>
  <si>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</si>
  <si>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</si>
  <si>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</si>
  <si>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</si>
  <si>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</si>
  <si>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</si>
  <si>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</si>
  <si>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</si>
  <si>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</si>
  <si>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</si>
  <si>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</si>
  <si>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</si>
  <si>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</si>
  <si>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</si>
  <si>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</si>
  <si>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</si>
  <si>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</si>
  <si>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</si>
  <si>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</si>
  <si>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</si>
  <si>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</si>
  <si>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</si>
  <si>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</si>
  <si>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</si>
  <si>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</si>
  <si>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</si>
  <si>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</si>
  <si>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</si>
  <si>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</si>
  <si>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</si>
  <si>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</si>
  <si>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</si>
  <si>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</si>
  <si>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</si>
  <si>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</si>
  <si>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</si>
  <si>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</si>
  <si>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</si>
  <si>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</si>
  <si>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</si>
  <si>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</si>
  <si>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</si>
  <si>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</si>
  <si>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</si>
  <si>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</si>
  <si>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</si>
  <si>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</si>
  <si>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</si>
  <si>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</si>
  <si>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</si>
  <si>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</si>
  <si>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</si>
  <si>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</si>
  <si>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</si>
  <si>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</si>
  <si>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</si>
  <si>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</si>
  <si>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</si>
  <si>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</si>
  <si>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</si>
  <si>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</si>
  <si>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</si>
  <si>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</si>
  <si>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</si>
  <si>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</si>
  <si>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</si>
  <si>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</si>
  <si>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</si>
  <si>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</si>
  <si>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</si>
  <si>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</si>
  <si>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</si>
  <si>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</si>
  <si>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</si>
  <si>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</si>
  <si>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</si>
  <si>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</si>
  <si>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</si>
  <si>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</si>
  <si>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</si>
  <si>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</si>
  <si>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</si>
  <si>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</si>
  <si>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</si>
  <si>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</si>
  <si>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</si>
  <si>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</si>
  <si>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</si>
  <si>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</si>
  <si>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</si>
  <si>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</si>
  <si>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</si>
  <si>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</si>
  <si>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</si>
  <si>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</si>
  <si>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</si>
  <si>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</si>
  <si>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</si>
  <si>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</si>
  <si>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</si>
  <si>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</si>
  <si>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</si>
  <si>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</si>
  <si>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</si>
  <si>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</si>
  <si>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</si>
  <si>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</si>
  <si>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</si>
  <si>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</si>
  <si>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</si>
  <si>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</si>
  <si>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</si>
  <si>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</si>
  <si>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</si>
  <si>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</si>
  <si>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</si>
  <si>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</si>
  <si>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</si>
  <si>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</si>
  <si>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</si>
  <si>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</si>
  <si>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</si>
  <si>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</si>
  <si>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</si>
  <si>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</si>
  <si>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</si>
  <si>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</si>
  <si>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</si>
  <si>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</si>
  <si>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</si>
  <si>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</si>
  <si>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</si>
  <si>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</si>
  <si>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</si>
  <si>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</si>
  <si>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</si>
  <si>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</si>
  <si>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</si>
  <si>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</si>
  <si>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</si>
  <si>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</si>
  <si>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</si>
  <si>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</si>
  <si>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</si>
  <si>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</si>
  <si>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</si>
  <si>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</si>
  <si>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</si>
  <si>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</si>
  <si>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</si>
  <si>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</si>
  <si>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</si>
  <si>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</si>
  <si>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</si>
  <si>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</si>
  <si>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</si>
  <si>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</si>
  <si>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</si>
  <si>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</si>
  <si>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</si>
  <si>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</si>
  <si>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</si>
  <si>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</si>
  <si>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</si>
  <si>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</si>
  <si>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</si>
  <si>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</si>
  <si>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</si>
  <si>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</si>
  <si>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</si>
  <si>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</si>
  <si>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</si>
  <si>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</si>
  <si>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</si>
  <si>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</si>
  <si>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</si>
  <si>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</si>
  <si>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</si>
  <si>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</si>
  <si>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</si>
  <si>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</si>
  <si>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</si>
  <si>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</si>
  <si>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</si>
  <si>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</si>
  <si>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</si>
  <si>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</si>
  <si>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</si>
  <si>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</si>
  <si>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</si>
  <si>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</si>
  <si>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</si>
  <si>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</si>
  <si>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</si>
  <si>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</si>
  <si>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</si>
  <si>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</si>
  <si>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</si>
  <si>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</si>
  <si>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</si>
  <si>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</si>
  <si>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</si>
  <si>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</si>
  <si>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</si>
  <si>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</si>
  <si>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</si>
  <si>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</si>
  <si>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</si>
  <si>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</si>
  <si>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</si>
  <si>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</si>
  <si>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</si>
  <si>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</si>
  <si>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</si>
  <si>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</si>
  <si>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</si>
  <si>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</si>
  <si>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</si>
  <si>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</si>
  <si>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</si>
  <si>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</si>
  <si>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</si>
  <si>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</si>
  <si>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</si>
  <si>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</si>
  <si>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</si>
  <si>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</si>
  <si>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</si>
  <si>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</si>
  <si>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</si>
  <si>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</si>
  <si>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</si>
  <si>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</si>
  <si>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</si>
  <si>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</si>
  <si>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</si>
  <si>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</si>
  <si>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</si>
  <si>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</si>
  <si>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</si>
  <si>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</si>
  <si>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</si>
  <si>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</si>
  <si>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</si>
  <si>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</si>
  <si>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</si>
  <si>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</si>
  <si>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</si>
  <si>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</si>
  <si>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</si>
  <si>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</si>
  <si>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</si>
  <si>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</si>
  <si>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</si>
  <si>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</si>
  <si>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</si>
  <si>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</si>
  <si>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</si>
  <si>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</si>
  <si>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</si>
  <si>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</si>
  <si>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</si>
  <si>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</si>
  <si>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</si>
  <si>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</si>
  <si>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</si>
  <si>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</si>
  <si>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</si>
  <si>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</si>
  <si>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</si>
  <si>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</si>
  <si>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</si>
  <si>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</si>
  <si>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</si>
  <si>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</si>
  <si>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</si>
  <si>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</si>
  <si>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</si>
  <si>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</si>
  <si>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</si>
  <si>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</si>
  <si>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</si>
  <si>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</si>
  <si>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</si>
  <si>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</si>
  <si>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</si>
  <si>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</si>
  <si>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</si>
  <si>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</si>
  <si>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</si>
  <si>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</si>
  <si>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</si>
  <si>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</si>
  <si>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</si>
  <si>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</si>
  <si>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</si>
  <si>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</si>
  <si>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</si>
  <si>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</si>
  <si>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</si>
  <si>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</si>
  <si>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</si>
  <si>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</si>
  <si>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</si>
  <si>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</si>
  <si>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</si>
  <si>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</si>
  <si>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</si>
  <si>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</si>
  <si>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</si>
  <si>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</si>
  <si>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</si>
  <si>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</si>
  <si>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</si>
  <si>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</si>
  <si>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</si>
  <si>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</si>
  <si>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</si>
  <si>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</si>
  <si>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</si>
  <si>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</si>
  <si>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</si>
  <si>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</si>
  <si>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</si>
  <si>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</si>
  <si>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</si>
  <si>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</si>
  <si>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</si>
  <si>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</si>
  <si>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</si>
  <si>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</si>
  <si>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</si>
  <si>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</si>
  <si>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</si>
  <si>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</si>
  <si>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</si>
  <si>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</si>
  <si>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</si>
  <si>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</si>
  <si>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</si>
  <si>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</si>
  <si>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</si>
  <si>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</si>
  <si>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</si>
  <si>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</si>
  <si>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</si>
  <si>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</si>
  <si>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</si>
  <si>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</si>
  <si>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</si>
  <si>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</si>
  <si>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</si>
  <si>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</si>
  <si>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</si>
  <si>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</si>
  <si>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</si>
  <si>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</si>
  <si>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</si>
  <si>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</si>
  <si>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</si>
  <si>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</si>
  <si>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</si>
  <si>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</si>
  <si>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</si>
  <si>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</si>
  <si>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</si>
  <si>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</si>
  <si>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</si>
  <si>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</si>
  <si>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</si>
  <si>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</si>
  <si>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</si>
  <si>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</si>
  <si>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</si>
  <si>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</si>
  <si>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</si>
  <si>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</si>
  <si>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</si>
  <si>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</si>
  <si>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</si>
  <si>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</si>
  <si>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</si>
  <si>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</si>
  <si>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</si>
  <si>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</si>
  <si>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</si>
  <si>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</si>
  <si>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</si>
  <si>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</si>
  <si>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</si>
  <si>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</si>
  <si>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</si>
  <si>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</si>
  <si>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</si>
  <si>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</si>
  <si>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</si>
  <si>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</si>
  <si>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</si>
  <si>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</si>
  <si>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</si>
  <si>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</si>
  <si>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</si>
  <si>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</si>
  <si>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</si>
  <si>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</si>
  <si>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</si>
  <si>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</si>
  <si>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</si>
  <si>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</si>
  <si>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</si>
  <si>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</si>
  <si>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</si>
  <si>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</si>
  <si>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</si>
  <si>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</si>
  <si>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</si>
  <si>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</si>
  <si>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</si>
  <si>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</si>
  <si>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</si>
  <si>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</si>
  <si>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</si>
  <si>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</si>
  <si>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</si>
  <si>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</si>
  <si>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</si>
  <si>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</si>
  <si>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</si>
  <si>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</si>
  <si>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</si>
  <si>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</si>
  <si>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</si>
  <si>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</si>
  <si>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</si>
  <si>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</si>
  <si>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</si>
  <si>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</si>
  <si>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</si>
  <si>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</si>
  <si>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</si>
  <si>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</si>
  <si>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</si>
  <si>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</si>
  <si>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</si>
  <si>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</si>
  <si>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</si>
  <si>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</si>
  <si>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</si>
  <si>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</si>
  <si>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</si>
  <si>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</si>
  <si>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</si>
  <si>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</si>
  <si>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</si>
  <si>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</si>
  <si>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</si>
  <si>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</si>
  <si>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</si>
  <si>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</si>
  <si>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</si>
  <si>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</si>
  <si>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</si>
  <si>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</si>
  <si>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</si>
  <si>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</si>
  <si>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</si>
  <si>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</si>
  <si>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</si>
  <si>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</si>
  <si>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</si>
  <si>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</si>
  <si>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</si>
  <si>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</si>
  <si>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</si>
  <si>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</si>
  <si>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</si>
  <si>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</si>
  <si>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</si>
  <si>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</si>
  <si>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</si>
  <si>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</si>
  <si>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</si>
  <si>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</si>
  <si>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</si>
  <si>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</si>
  <si>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</si>
  <si>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</si>
  <si>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</si>
  <si>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</si>
  <si>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</si>
  <si>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</si>
  <si>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</si>
  <si>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</si>
  <si>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</si>
  <si>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</si>
  <si>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</si>
  <si>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</si>
  <si>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</si>
  <si>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</si>
  <si>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</si>
  <si>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</si>
  <si>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</si>
  <si>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</si>
  <si>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</si>
  <si>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</si>
  <si>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</si>
  <si>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</si>
  <si>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</si>
  <si>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</si>
  <si>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</si>
  <si>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</si>
  <si>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</si>
  <si>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</si>
  <si>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</si>
  <si>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</si>
  <si>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</si>
  <si>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</si>
  <si>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</si>
  <si>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</si>
  <si>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</si>
  <si>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</si>
  <si>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</si>
  <si>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</si>
  <si>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</si>
  <si>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</si>
  <si>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</si>
  <si>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</si>
  <si>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</si>
  <si>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</si>
  <si>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</si>
  <si>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</si>
  <si>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</si>
  <si>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</si>
  <si>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</si>
  <si>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</si>
  <si>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</si>
  <si>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</si>
  <si>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</si>
  <si>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</si>
  <si>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</si>
  <si>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</si>
  <si>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</si>
  <si>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</si>
  <si>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</si>
  <si>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</si>
  <si>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</si>
  <si>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</si>
  <si>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</si>
  <si>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</si>
  <si>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</si>
  <si>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</si>
  <si>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</si>
  <si>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</si>
  <si>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</si>
  <si>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</si>
  <si>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</si>
  <si>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</si>
  <si>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</si>
  <si>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</si>
  <si>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</si>
  <si>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</si>
  <si>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</si>
  <si>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</si>
  <si>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</si>
  <si>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</si>
  <si>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</si>
  <si>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</si>
  <si>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</si>
  <si>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</si>
  <si>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</si>
  <si>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</si>
  <si>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</si>
  <si>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</si>
  <si>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</si>
  <si>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</si>
  <si>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</si>
  <si>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</si>
  <si>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</si>
  <si>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</si>
  <si>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</si>
  <si>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</si>
  <si>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</si>
  <si>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</si>
  <si>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</si>
  <si>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</si>
  <si>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</si>
  <si>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</si>
  <si>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</si>
  <si>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</si>
  <si>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</si>
  <si>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</si>
  <si>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</si>
  <si>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</si>
  <si>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</si>
  <si>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</si>
  <si>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</si>
  <si>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</si>
  <si>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</si>
  <si>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</si>
  <si>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</si>
  <si>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</si>
  <si>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</si>
  <si>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</si>
  <si>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</si>
  <si>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</si>
  <si>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</si>
  <si>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</si>
  <si>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</si>
  <si>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</si>
  <si>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</si>
  <si>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</si>
  <si>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</si>
  <si>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</si>
  <si>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</si>
  <si>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</si>
  <si>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</si>
  <si>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</si>
  <si>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</si>
  <si>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</si>
  <si>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</si>
  <si>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</si>
  <si>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</si>
  <si>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</si>
  <si>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</si>
  <si>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</si>
  <si>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</si>
  <si>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</si>
  <si>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</si>
  <si>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</si>
  <si>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</si>
  <si>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</si>
  <si>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</si>
  <si>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</si>
  <si>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</si>
  <si>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</si>
  <si>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</si>
  <si>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</si>
  <si>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</si>
  <si>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</si>
  <si>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</si>
  <si>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</si>
  <si>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</si>
  <si>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</si>
  <si>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</si>
  <si>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</si>
  <si>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</si>
  <si>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</si>
  <si>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</si>
  <si>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</si>
  <si>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</si>
  <si>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</si>
  <si>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</si>
  <si>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</si>
  <si>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</si>
  <si>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</si>
  <si>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</si>
  <si>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</si>
  <si>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</si>
  <si>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</si>
  <si>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</si>
  <si>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</si>
  <si>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</si>
  <si>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</si>
  <si>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</si>
  <si>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</si>
  <si>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</si>
  <si>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</si>
  <si>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</si>
  <si>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</si>
  <si>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</si>
  <si>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</si>
  <si>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</si>
  <si>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</si>
  <si>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</si>
  <si>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</si>
  <si>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</si>
  <si>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</si>
  <si>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</si>
  <si>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</si>
  <si>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</si>
  <si>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</si>
  <si>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</si>
  <si>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</si>
  <si>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</si>
  <si>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</si>
  <si>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</si>
  <si>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</si>
  <si>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</si>
  <si>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</si>
  <si>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</si>
  <si>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</si>
  <si>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</si>
  <si>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</si>
  <si>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</si>
  <si>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</si>
  <si>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</si>
  <si>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</si>
  <si>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</si>
  <si>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</si>
  <si>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</si>
  <si>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</si>
  <si>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</si>
  <si>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</si>
  <si>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</si>
  <si>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</si>
  <si>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</si>
  <si>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</si>
  <si>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</si>
  <si>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</si>
  <si>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</si>
  <si>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</si>
  <si>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</si>
  <si>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</si>
  <si>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</si>
  <si>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</si>
  <si>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</si>
  <si>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</si>
  <si>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</si>
  <si>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</si>
  <si>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</si>
  <si>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</si>
  <si>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</si>
  <si>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</si>
  <si>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</si>
  <si>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</si>
  <si>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</si>
  <si>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</si>
  <si>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</si>
  <si>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</si>
  <si>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</si>
  <si>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</si>
  <si>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</si>
  <si>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</si>
  <si>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</si>
  <si>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</si>
  <si>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</si>
  <si>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</si>
  <si>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</si>
  <si>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</si>
  <si>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</si>
  <si>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</si>
  <si>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</si>
  <si>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</si>
  <si>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</si>
  <si>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</si>
  <si>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</si>
  <si>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</si>
  <si>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</si>
  <si>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</si>
  <si>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</si>
  <si>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</si>
  <si>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</si>
  <si>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</si>
  <si>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</si>
  <si>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</si>
  <si>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</si>
  <si>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</si>
  <si>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</si>
  <si>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</si>
  <si>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</si>
  <si>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</si>
  <si>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</si>
  <si>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</si>
  <si>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</si>
  <si>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</si>
  <si>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</si>
  <si>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</si>
  <si>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</si>
  <si>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</si>
  <si>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</si>
  <si>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</si>
  <si>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</si>
  <si>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</si>
  <si>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</si>
  <si>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</si>
  <si>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</si>
  <si>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</si>
  <si>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</si>
  <si>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</si>
  <si>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</si>
  <si>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</si>
  <si>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</si>
  <si>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</si>
  <si>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</si>
  <si>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</si>
  <si>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</si>
  <si>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</si>
  <si>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</si>
  <si>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</si>
  <si>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</si>
  <si>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</si>
  <si>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</si>
  <si>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</si>
  <si>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</si>
  <si>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</si>
  <si>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</si>
  <si>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</si>
  <si>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</si>
  <si>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</si>
  <si>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</si>
  <si>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</si>
  <si>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</si>
  <si>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</si>
  <si>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</si>
  <si>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</si>
  <si>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</si>
  <si>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</si>
  <si>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</si>
  <si>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</si>
  <si>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</si>
  <si>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</si>
  <si>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</si>
  <si>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</si>
  <si>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</si>
  <si>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</si>
  <si>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</si>
  <si>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</si>
  <si>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</si>
  <si>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</si>
  <si>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</si>
  <si>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</si>
  <si>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</si>
  <si>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</si>
  <si>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</si>
  <si>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</si>
  <si>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</si>
  <si>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</si>
  <si>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</si>
  <si>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</si>
  <si>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</si>
  <si>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</si>
  <si>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</si>
  <si>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</si>
  <si>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</si>
  <si>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</si>
  <si>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</si>
  <si>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</si>
  <si>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</si>
  <si>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</si>
  <si>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</si>
  <si>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</si>
  <si>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</si>
  <si>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</si>
  <si>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</si>
  <si>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</si>
  <si>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</si>
  <si>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</si>
  <si>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</si>
  <si>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</si>
  <si>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</si>
  <si>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</si>
  <si>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</si>
  <si>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</si>
  <si>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</si>
  <si>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</si>
  <si>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</si>
  <si>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</si>
  <si>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</si>
  <si>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</si>
  <si>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</si>
  <si>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</si>
  <si>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</si>
  <si>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</si>
  <si>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</si>
  <si>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</si>
  <si>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</si>
  <si>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</si>
  <si>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</si>
  <si>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</si>
  <si>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</si>
  <si>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</si>
  <si>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</si>
  <si>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</si>
  <si>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</si>
  <si>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</si>
  <si>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</si>
  <si>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</si>
  <si>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</si>
  <si>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</si>
  <si>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</si>
  <si>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</si>
  <si>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</si>
  <si>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</si>
  <si>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</si>
  <si>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</si>
  <si>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</si>
  <si>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</si>
  <si>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</si>
  <si>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</si>
  <si>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</si>
  <si>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</si>
  <si>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</si>
  <si>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</si>
  <si>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</si>
  <si>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</si>
  <si>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</si>
  <si>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</si>
  <si>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</si>
  <si>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</si>
  <si>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</si>
  <si>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</si>
  <si>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</si>
  <si>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</si>
  <si>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</si>
  <si>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</si>
  <si>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</si>
  <si>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</si>
  <si>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</si>
  <si>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</si>
  <si>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</si>
  <si>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</si>
  <si>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</si>
  <si>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</si>
  <si>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</si>
  <si>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</si>
  <si>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</si>
  <si>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</si>
  <si>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</si>
  <si>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</si>
  <si>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</si>
  <si>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</si>
  <si>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</si>
  <si>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</si>
  <si>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</si>
  <si>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</si>
  <si>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</si>
  <si>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</si>
  <si>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</si>
  <si>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</si>
  <si>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</si>
  <si>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</si>
  <si>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</si>
  <si>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</si>
  <si>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</si>
  <si>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</si>
  <si>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</si>
  <si>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</si>
  <si>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</si>
  <si>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</si>
  <si>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</si>
  <si>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</si>
  <si>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</si>
  <si>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</si>
  <si>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</si>
  <si>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</si>
  <si>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</si>
  <si>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</si>
  <si>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</si>
  <si>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</si>
  <si>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</si>
  <si>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</si>
  <si>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</si>
  <si>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</si>
  <si>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</si>
  <si>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</si>
  <si>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</si>
  <si>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</si>
  <si>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</si>
  <si>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</si>
  <si>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</si>
  <si>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</si>
  <si>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</si>
  <si>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</si>
  <si>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</si>
  <si>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</si>
  <si>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</si>
  <si>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</si>
  <si>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</si>
  <si>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</si>
  <si>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</si>
  <si>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</si>
  <si>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</si>
  <si>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</si>
  <si>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</si>
  <si>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</si>
  <si>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</si>
  <si>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</si>
  <si>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</si>
  <si>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</si>
  <si>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</si>
  <si>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</si>
  <si>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</si>
  <si>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</si>
  <si>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</si>
  <si>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</si>
  <si>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</si>
  <si>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</si>
  <si>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</si>
  <si>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</si>
  <si>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</si>
  <si>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</si>
  <si>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</si>
  <si>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</si>
  <si>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</si>
  <si>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</si>
  <si>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</si>
  <si>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</si>
  <si>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</si>
  <si>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</si>
  <si>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</si>
  <si>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</si>
  <si>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</si>
  <si>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</si>
  <si>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</si>
  <si>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</si>
  <si>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</si>
  <si>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</si>
  <si>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</si>
  <si>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</si>
  <si>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</si>
  <si>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</si>
  <si>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</si>
  <si>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</si>
  <si>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</si>
  <si>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</si>
  <si>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</si>
  <si>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</si>
  <si>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</si>
  <si>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</si>
  <si>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</si>
  <si>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</si>
  <si>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</si>
  <si>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</si>
  <si>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</si>
  <si>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</si>
  <si>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</si>
  <si>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</si>
  <si>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</si>
  <si>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</si>
  <si>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</si>
  <si>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</si>
  <si>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</si>
  <si>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</si>
  <si>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</si>
  <si>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</si>
  <si>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</si>
  <si>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</si>
  <si>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</si>
  <si>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</si>
  <si>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</si>
  <si>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</si>
  <si>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</si>
  <si>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</si>
  <si>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</si>
  <si>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</si>
  <si>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</si>
  <si>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</si>
  <si>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</si>
  <si>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</si>
  <si>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</si>
  <si>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</si>
  <si>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</si>
  <si>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</si>
  <si>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</si>
  <si>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</si>
  <si>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</si>
  <si>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</si>
  <si>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</si>
  <si>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</si>
  <si>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</si>
  <si>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</si>
  <si>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</si>
  <si>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</si>
  <si>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</si>
  <si>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</si>
  <si>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</si>
  <si>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</si>
  <si>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</si>
  <si>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</si>
  <si>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</si>
  <si>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</si>
  <si>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</si>
  <si>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</si>
  <si>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</si>
  <si>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</si>
  <si>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</si>
  <si>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</si>
  <si>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</si>
  <si>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</si>
  <si>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</si>
  <si>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</si>
  <si>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</si>
  <si>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</si>
  <si>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</si>
  <si>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</si>
  <si>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</si>
  <si>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</si>
  <si>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</si>
  <si>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</si>
  <si>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</si>
  <si>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</si>
  <si>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</si>
  <si>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</si>
  <si>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</si>
  <si>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</si>
  <si>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</si>
  <si>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</si>
  <si>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</si>
  <si>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</si>
  <si>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</si>
  <si>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</si>
  <si>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</si>
  <si>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</si>
  <si>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</si>
  <si>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</si>
  <si>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</si>
  <si>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</si>
  <si>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</si>
  <si>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</si>
  <si>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</si>
  <si>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</si>
  <si>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</si>
  <si>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</si>
  <si>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</si>
  <si>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</si>
  <si>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</si>
  <si>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</si>
  <si>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</si>
  <si>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</si>
  <si>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</si>
  <si>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</si>
  <si>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</si>
  <si>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</si>
  <si>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</si>
  <si>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</si>
  <si>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</si>
  <si>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</si>
  <si>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</si>
  <si>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</si>
  <si>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</si>
  <si>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</si>
  <si>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</si>
  <si>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</si>
  <si>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</si>
  <si>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</si>
  <si>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</si>
  <si>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</si>
  <si>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</si>
  <si>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</si>
  <si>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</si>
  <si>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</si>
  <si>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</si>
  <si>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</si>
  <si>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</si>
  <si>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</si>
  <si>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</si>
  <si>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</si>
  <si>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</si>
  <si>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</si>
  <si>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</si>
  <si>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</si>
  <si>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</si>
  <si>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</si>
  <si>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</si>
  <si>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</si>
  <si>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</si>
  <si>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</si>
  <si>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</si>
  <si>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</si>
  <si>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</si>
  <si>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</si>
  <si>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</si>
  <si>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</si>
  <si>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</si>
  <si>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</si>
  <si>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</si>
  <si>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</si>
  <si>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</si>
  <si>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</si>
  <si>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</si>
  <si>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</si>
  <si>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</si>
  <si>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</si>
  <si>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</si>
  <si>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</si>
  <si>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</si>
  <si>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</si>
  <si>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</si>
  <si>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</si>
  <si>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</si>
  <si>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</si>
  <si>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</si>
  <si>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</si>
  <si>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</si>
  <si>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</si>
  <si>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</si>
  <si>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</si>
  <si>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</si>
  <si>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</si>
  <si>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</si>
  <si>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</si>
  <si>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</si>
  <si>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</si>
  <si>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</si>
  <si>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</si>
  <si>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</si>
  <si>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</si>
  <si>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</si>
  <si>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</si>
  <si>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</si>
  <si>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</si>
  <si>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</si>
  <si>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</si>
  <si>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</si>
  <si>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</si>
  <si>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</si>
  <si>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</si>
  <si>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</si>
  <si>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</si>
  <si>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</si>
  <si>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</si>
  <si>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</si>
  <si>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</si>
  <si>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</si>
  <si>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</si>
  <si>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</si>
  <si>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</si>
  <si>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</si>
  <si>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</si>
  <si>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</si>
  <si>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</si>
  <si>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</si>
  <si>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</si>
  <si>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</si>
  <si>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</si>
  <si>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</si>
  <si>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</si>
  <si>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</si>
  <si>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</si>
  <si>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</si>
  <si>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</si>
  <si>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</si>
  <si>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</si>
  <si>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</si>
  <si>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</si>
  <si>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</si>
  <si>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</si>
  <si>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</si>
  <si>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</si>
  <si>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</si>
  <si>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</si>
  <si>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</si>
  <si>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</si>
  <si>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</si>
  <si>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</si>
  <si>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</si>
  <si>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</si>
  <si>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</si>
  <si>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</si>
  <si>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</si>
  <si>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</si>
  <si>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</si>
  <si>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</si>
  <si>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</si>
  <si>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</si>
  <si>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</si>
  <si>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</si>
  <si>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</si>
  <si>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</si>
  <si>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</si>
  <si>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</si>
  <si>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</si>
  <si>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</si>
  <si>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</si>
  <si>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</si>
  <si>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</si>
  <si>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</si>
  <si>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</si>
  <si>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</si>
  <si>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</si>
  <si>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</si>
  <si>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</si>
  <si>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</si>
  <si>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</si>
  <si>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</si>
  <si>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</si>
  <si>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</si>
  <si>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</si>
  <si>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</si>
  <si>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</si>
  <si>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</si>
  <si>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</si>
  <si>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</si>
  <si>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</si>
  <si>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</si>
  <si>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</si>
  <si>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</si>
  <si>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</si>
  <si>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</si>
  <si>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</si>
  <si>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</si>
  <si>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</si>
  <si>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</si>
  <si>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</si>
  <si>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</si>
  <si>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</si>
  <si>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</si>
  <si>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</si>
  <si>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</si>
  <si>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</si>
  <si>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</si>
  <si>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</si>
  <si>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</si>
  <si>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</si>
  <si>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</si>
  <si>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</si>
  <si>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</si>
  <si>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</si>
  <si>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</si>
  <si>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</si>
  <si>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</si>
  <si>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</si>
  <si>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</si>
  <si>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</si>
  <si>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</si>
  <si>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</si>
  <si>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</si>
  <si>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</si>
  <si>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</si>
  <si>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</si>
  <si>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</si>
  <si>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</si>
  <si>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</si>
  <si>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</si>
  <si>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</si>
  <si>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</si>
  <si>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</si>
  <si>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</si>
  <si>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</si>
  <si>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</si>
  <si>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</si>
  <si>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</si>
  <si>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</si>
  <si>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</si>
  <si>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</si>
  <si>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</si>
  <si>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</si>
  <si>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</si>
  <si>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</si>
  <si>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</si>
  <si>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</si>
  <si>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</si>
  <si>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</si>
  <si>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</si>
  <si>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</si>
  <si>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</si>
  <si>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</si>
  <si>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</si>
  <si>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</si>
  <si>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</si>
  <si>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</si>
  <si>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</si>
  <si>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</si>
  <si>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</si>
  <si>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</si>
  <si>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</si>
  <si>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</si>
  <si>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</si>
  <si>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</si>
  <si>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</si>
  <si>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</si>
  <si>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</si>
  <si>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</si>
  <si>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</si>
  <si>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</si>
  <si>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</si>
  <si>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</si>
  <si>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</si>
  <si>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</si>
  <si>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</si>
  <si>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</si>
  <si>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</si>
  <si>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</si>
  <si>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</si>
  <si>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</si>
  <si>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</si>
  <si>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</si>
  <si>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</si>
  <si>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</si>
  <si>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</si>
  <si>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</si>
  <si>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</si>
  <si>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</si>
  <si>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</si>
  <si>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</si>
  <si>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</si>
  <si>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</si>
  <si>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</si>
  <si>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</si>
  <si>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</si>
  <si>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</si>
  <si>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</si>
  <si>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</si>
  <si>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</si>
  <si>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</si>
  <si>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</si>
  <si>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</si>
  <si>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</si>
  <si>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</si>
  <si>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</si>
  <si>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</si>
  <si>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</si>
  <si>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</si>
  <si>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</si>
  <si>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</si>
  <si>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</si>
  <si>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</si>
  <si>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</si>
  <si>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</si>
  <si>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</si>
  <si>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</si>
  <si>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</si>
  <si>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</si>
  <si>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</si>
  <si>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</si>
  <si>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</si>
  <si>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</si>
  <si>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</si>
  <si>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</si>
  <si>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</si>
  <si>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</si>
  <si>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</si>
  <si>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</si>
  <si>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</si>
  <si>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</si>
  <si>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</si>
  <si>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</si>
  <si>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</si>
  <si>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</si>
  <si>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</si>
  <si>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</si>
  <si>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</si>
  <si>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</si>
  <si>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</si>
  <si>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</si>
  <si>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</si>
  <si>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</si>
  <si>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</si>
  <si>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</si>
  <si>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</si>
  <si>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</si>
  <si>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</si>
  <si>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</si>
  <si>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</si>
  <si>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</si>
  <si>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</si>
  <si>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</si>
  <si>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</si>
  <si>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</si>
  <si>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</si>
  <si>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</si>
  <si>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</si>
  <si>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</si>
  <si>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</si>
  <si>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</si>
  <si>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</si>
  <si>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</si>
  <si>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</si>
  <si>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</si>
  <si>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</si>
  <si>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</si>
  <si>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</si>
  <si>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</si>
  <si>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</si>
  <si>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</si>
  <si>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</si>
  <si>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</si>
  <si>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</si>
  <si>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</si>
  <si>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</si>
  <si>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</si>
  <si>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</si>
  <si>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</si>
  <si>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</si>
  <si>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</si>
  <si>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</si>
  <si>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</si>
  <si>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</si>
  <si>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</si>
  <si>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</si>
  <si>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</si>
  <si>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</si>
  <si>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</si>
  <si>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</si>
  <si>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</si>
  <si>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</si>
  <si>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</si>
  <si>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</si>
  <si>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</si>
  <si>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</si>
  <si>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</si>
  <si>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</si>
  <si>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</si>
  <si>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</si>
  <si>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</si>
  <si>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</si>
  <si>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</si>
  <si>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</si>
  <si>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</si>
  <si>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</si>
  <si>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</si>
  <si>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</si>
  <si>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</si>
  <si>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</si>
  <si>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</si>
  <si>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</si>
  <si>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</si>
  <si>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</si>
  <si>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</si>
  <si>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</si>
  <si>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</si>
  <si>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</si>
  <si>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</si>
  <si>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</si>
  <si>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</si>
  <si>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</si>
  <si>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</si>
  <si>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</si>
  <si>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</si>
  <si>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</si>
  <si>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</si>
  <si>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</si>
  <si>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</si>
  <si>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</si>
  <si>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</si>
  <si>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</si>
  <si>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</si>
  <si>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</si>
  <si>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</si>
  <si>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</si>
  <si>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</si>
  <si>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</si>
  <si>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</si>
  <si>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</si>
  <si>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</si>
  <si>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</si>
  <si>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</si>
  <si>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</si>
  <si>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</si>
  <si>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</si>
  <si>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</si>
  <si>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</si>
  <si>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</si>
  <si>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</si>
  <si>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</si>
  <si>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</si>
  <si>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</si>
  <si>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</si>
  <si>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</si>
  <si>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</si>
  <si>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</si>
  <si>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</si>
  <si>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</si>
  <si>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</si>
  <si>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</si>
  <si>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</si>
  <si>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</si>
  <si>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</si>
  <si>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</si>
  <si>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</si>
  <si>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</si>
  <si>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</si>
  <si>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</si>
  <si>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</si>
  <si>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</si>
  <si>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</si>
  <si>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</si>
  <si>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</si>
  <si>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</si>
  <si>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</si>
  <si>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</si>
  <si>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</si>
  <si>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</si>
  <si>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</si>
  <si>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</si>
  <si>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</si>
  <si>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</si>
  <si>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</si>
  <si>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</si>
  <si>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</si>
  <si>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</si>
  <si>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</si>
  <si>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</si>
  <si>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</si>
  <si>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</si>
  <si>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</si>
  <si>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</si>
  <si>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</si>
  <si>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</si>
  <si>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</si>
  <si>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</si>
  <si>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</si>
  <si>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</si>
  <si>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</si>
  <si>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</si>
  <si>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</si>
  <si>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</si>
  <si>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</si>
  <si>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</si>
  <si>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</si>
  <si>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</si>
  <si>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</si>
  <si>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</si>
  <si>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</si>
  <si>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</si>
  <si>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</si>
  <si>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</si>
  <si>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</si>
  <si>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</si>
  <si>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</si>
  <si>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</si>
  <si>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</si>
  <si>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</si>
  <si>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</si>
  <si>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</si>
  <si>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</si>
  <si>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</si>
  <si>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</si>
  <si>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</si>
  <si>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</si>
  <si>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</si>
  <si>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</si>
  <si>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</si>
  <si>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</si>
  <si>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</si>
  <si>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</si>
  <si>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</si>
  <si>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</si>
  <si>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</si>
  <si>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</si>
  <si>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</si>
  <si>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</si>
  <si>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</si>
  <si>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</si>
  <si>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</si>
  <si>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</si>
  <si>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</si>
  <si>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</si>
  <si>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</si>
  <si>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</si>
  <si>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</si>
  <si>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</si>
  <si>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</si>
  <si>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</si>
  <si>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</si>
  <si>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</si>
  <si>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</si>
  <si>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</si>
  <si>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</si>
  <si>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</si>
  <si>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</si>
  <si>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</si>
  <si>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</si>
  <si>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</si>
  <si>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</si>
  <si>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</si>
  <si>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</si>
  <si>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</si>
  <si>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</si>
  <si>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</si>
  <si>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</si>
  <si>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</si>
  <si>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</si>
  <si>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</si>
  <si>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</si>
  <si>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</si>
  <si>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</si>
  <si>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</si>
  <si>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</si>
  <si>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</si>
  <si>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</si>
  <si>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</si>
  <si>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</si>
  <si>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</si>
  <si>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</si>
  <si>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</si>
  <si>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</si>
  <si>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</si>
  <si>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</si>
  <si>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</si>
  <si>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</si>
  <si>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</si>
  <si>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</si>
  <si>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</si>
  <si>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</si>
  <si>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</si>
  <si>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</si>
  <si>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</si>
  <si>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</si>
  <si>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</si>
  <si>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</si>
  <si>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</si>
  <si>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</si>
  <si>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</si>
  <si>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</si>
  <si>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</si>
  <si>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</si>
  <si>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</si>
  <si>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</si>
  <si>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</si>
  <si>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</si>
  <si>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</si>
  <si>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</si>
  <si>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</si>
  <si>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</si>
  <si>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</si>
  <si>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</si>
  <si>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</si>
  <si>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</si>
  <si>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</si>
  <si>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</si>
  <si>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</si>
  <si>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</si>
  <si>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</si>
  <si>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</si>
  <si>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</si>
  <si>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</si>
  <si>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</si>
  <si>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</si>
  <si>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</si>
  <si>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</si>
  <si>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</si>
  <si>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</si>
  <si>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</si>
  <si>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</si>
  <si>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</si>
  <si>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</si>
  <si>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</si>
  <si>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</si>
  <si>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</si>
  <si>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</si>
  <si>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</si>
  <si>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</si>
  <si>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</si>
  <si>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</si>
  <si>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</si>
  <si>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</si>
  <si>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</si>
  <si>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</si>
  <si>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</si>
  <si>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</si>
  <si>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</si>
  <si>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</si>
  <si>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</si>
  <si>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</si>
  <si>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</si>
  <si>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</si>
  <si>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</si>
  <si>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</si>
  <si>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</si>
  <si>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</si>
  <si>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</si>
  <si>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</si>
  <si>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</si>
  <si>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</si>
  <si>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</si>
  <si>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</si>
  <si>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</si>
  <si>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</si>
  <si>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</si>
  <si>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</si>
  <si>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</si>
  <si>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</si>
  <si>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</si>
  <si>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</si>
  <si>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</si>
  <si>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</si>
  <si>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</si>
  <si>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</si>
  <si>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</si>
  <si>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</si>
  <si>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</si>
  <si>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</si>
  <si>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</si>
  <si>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</si>
  <si>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</si>
  <si>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</si>
  <si>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</si>
  <si>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</si>
  <si>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</si>
  <si>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</si>
  <si>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</si>
  <si>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</si>
  <si>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</si>
  <si>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</si>
  <si>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</si>
  <si>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</si>
  <si>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</si>
  <si>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</si>
  <si>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</si>
  <si>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</si>
  <si>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</si>
  <si>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</si>
  <si>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</si>
  <si>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</si>
  <si>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</si>
  <si>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</si>
  <si>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</si>
  <si>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</si>
  <si>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</si>
  <si>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</si>
  <si>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</si>
  <si>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</si>
  <si>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</si>
  <si>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</si>
  <si>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</si>
  <si>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</si>
  <si>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</si>
  <si>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</si>
  <si>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</si>
  <si>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</si>
  <si>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</si>
  <si>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</si>
  <si>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</si>
  <si>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</si>
  <si>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</si>
  <si>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</si>
  <si>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</si>
  <si>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</si>
  <si>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</si>
  <si>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</si>
  <si>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</si>
  <si>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</si>
  <si>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</si>
  <si>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</si>
  <si>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</si>
  <si>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</si>
  <si>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</si>
  <si>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</si>
  <si>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</si>
  <si>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</si>
  <si>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</si>
  <si>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</si>
  <si>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</si>
  <si>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</si>
  <si>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</si>
  <si>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</si>
  <si>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</si>
  <si>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</si>
  <si>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</si>
  <si>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</si>
  <si>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</si>
  <si>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</si>
  <si>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</si>
  <si>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</si>
  <si>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</si>
  <si>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</si>
  <si>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</si>
  <si>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</si>
  <si>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</si>
  <si>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</si>
  <si>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</si>
  <si>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</si>
  <si>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</si>
  <si>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</si>
  <si>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</si>
  <si>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</si>
  <si>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</si>
  <si>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</si>
  <si>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</si>
  <si>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</si>
  <si>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</si>
  <si>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</si>
  <si>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</si>
  <si>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</si>
  <si>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</si>
  <si>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</si>
  <si>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</si>
  <si>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</si>
  <si>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</si>
  <si>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</si>
  <si>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</si>
  <si>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</si>
  <si>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</si>
  <si>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</si>
  <si>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</si>
  <si>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</si>
  <si>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</si>
  <si>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</si>
  <si>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</si>
  <si>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</si>
  <si>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</si>
  <si>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</si>
  <si>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</si>
  <si>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</si>
  <si>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</si>
  <si>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</si>
  <si>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</si>
  <si>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</si>
  <si>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</si>
  <si>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</si>
  <si>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</si>
  <si>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</si>
  <si>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</si>
  <si>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</si>
  <si>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</si>
  <si>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</si>
  <si>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</si>
  <si>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</si>
  <si>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</si>
  <si>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</si>
  <si>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</si>
  <si>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</si>
  <si>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</si>
  <si>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</si>
  <si>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</si>
  <si>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</si>
  <si>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</si>
  <si>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</si>
  <si>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</si>
  <si>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</si>
  <si>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</si>
  <si>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</si>
  <si>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</si>
  <si>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</si>
  <si>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</si>
  <si>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</si>
  <si>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</si>
  <si>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</si>
  <si>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</si>
  <si>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</si>
  <si>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</si>
  <si>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</si>
  <si>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</si>
  <si>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</si>
  <si>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</si>
  <si>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</si>
  <si>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</si>
  <si>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</si>
  <si>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</si>
  <si>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</si>
  <si>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</si>
  <si>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</si>
  <si>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</si>
  <si>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</si>
  <si>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</si>
  <si>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</si>
  <si>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</si>
  <si>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</si>
  <si>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</si>
  <si>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</si>
  <si>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</si>
  <si>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</si>
  <si>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</si>
  <si>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</si>
  <si>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</si>
  <si>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</si>
  <si>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</si>
  <si>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</si>
  <si>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</si>
  <si>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</si>
  <si>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</si>
  <si>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</si>
  <si>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</si>
  <si>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</si>
  <si>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</si>
  <si>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</si>
  <si>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</si>
  <si>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</si>
  <si>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</si>
  <si>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</si>
  <si>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</si>
  <si>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</si>
  <si>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</si>
  <si>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</si>
  <si>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</si>
  <si>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</si>
  <si>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</si>
  <si>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</si>
  <si>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</si>
  <si>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</si>
  <si>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</si>
  <si>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</si>
  <si>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</si>
  <si>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</si>
  <si>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</si>
  <si>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</si>
  <si>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</si>
  <si>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</si>
  <si>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</si>
  <si>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</si>
  <si>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</si>
  <si>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</si>
  <si>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</si>
  <si>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</si>
  <si>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</si>
  <si>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</si>
  <si>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</si>
  <si>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</si>
  <si>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</si>
  <si>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</si>
  <si>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</si>
  <si>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</si>
  <si>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</si>
  <si>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</si>
  <si>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</si>
  <si>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</si>
  <si>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</si>
  <si>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</si>
  <si>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</si>
  <si>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</si>
  <si>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</si>
  <si>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</si>
  <si>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</si>
  <si>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</si>
  <si>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</si>
  <si>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</si>
  <si>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</si>
  <si>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</si>
  <si>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</si>
  <si>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</si>
  <si>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</si>
  <si>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</si>
  <si>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</si>
  <si>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</si>
  <si>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</si>
  <si>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</si>
  <si>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</si>
  <si>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</si>
  <si>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</si>
  <si>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</si>
  <si>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</si>
  <si>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</si>
  <si>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</si>
  <si>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</si>
  <si>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</si>
  <si>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</si>
  <si>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</si>
  <si>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</si>
  <si>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</si>
  <si>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</si>
  <si>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</si>
  <si>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</si>
  <si>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</si>
  <si>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</si>
  <si>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</si>
  <si>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</si>
  <si>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</si>
  <si>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</si>
  <si>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</si>
  <si>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</si>
  <si>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</si>
  <si>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</si>
  <si>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</si>
  <si>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</si>
  <si>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</si>
  <si>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</si>
  <si>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</si>
  <si>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</si>
  <si>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</si>
  <si>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</si>
  <si>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</si>
  <si>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</si>
  <si>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</si>
  <si>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</si>
  <si>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</si>
  <si>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</si>
  <si>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</si>
  <si>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</si>
  <si>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</si>
  <si>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</si>
  <si>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</si>
  <si>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</si>
  <si>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</si>
  <si>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</si>
  <si>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</si>
  <si>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</si>
  <si>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</si>
  <si>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</si>
  <si>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</si>
  <si>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</si>
  <si>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</si>
  <si>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</si>
  <si>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</si>
  <si>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</si>
  <si>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</si>
  <si>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</si>
  <si>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</si>
  <si>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</si>
  <si>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</si>
  <si>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</si>
  <si>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</si>
  <si>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</si>
  <si>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</si>
  <si>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</si>
  <si>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</si>
  <si>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</si>
  <si>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</si>
  <si>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</si>
  <si>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</si>
  <si>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</si>
  <si>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</si>
  <si>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</si>
  <si>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</si>
  <si>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</si>
  <si>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</si>
  <si>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</si>
  <si>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</si>
  <si>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</si>
  <si>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</si>
  <si>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</si>
  <si>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</si>
  <si>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</si>
  <si>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</si>
  <si>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</si>
  <si>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</si>
  <si>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</si>
  <si>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</si>
  <si>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</si>
  <si>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</si>
  <si>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</si>
  <si>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</si>
  <si>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</si>
  <si>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</si>
  <si>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</si>
  <si>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</si>
  <si>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</si>
  <si>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</si>
  <si>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</si>
  <si>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</si>
  <si>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</si>
  <si>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</si>
  <si>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</si>
  <si>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</si>
  <si>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</si>
  <si>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</si>
  <si>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</si>
  <si>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</si>
  <si>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</si>
  <si>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</si>
  <si>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</si>
  <si>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</si>
  <si>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</si>
  <si>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</si>
  <si>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</si>
  <si>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</si>
  <si>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</si>
  <si>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</si>
  <si>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</si>
  <si>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</si>
  <si>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</si>
  <si>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</si>
  <si>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</si>
  <si>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</si>
  <si>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</si>
  <si>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</si>
  <si>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</si>
  <si>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</si>
  <si>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</si>
  <si>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</si>
  <si>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</si>
  <si>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</si>
  <si>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</si>
  <si>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</si>
  <si>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</si>
  <si>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</si>
  <si>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</si>
  <si>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</si>
  <si>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</si>
  <si>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</si>
  <si>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</si>
  <si>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</si>
  <si>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</si>
  <si>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</si>
  <si>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</si>
  <si>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</si>
  <si>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</si>
  <si>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</si>
  <si>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</si>
  <si>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</si>
  <si>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</si>
  <si>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</si>
  <si>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</si>
  <si>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</si>
  <si>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</si>
  <si>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</si>
  <si>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</si>
  <si>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</si>
  <si>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</si>
  <si>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</si>
  <si>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</si>
  <si>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</si>
  <si>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</si>
  <si>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</si>
  <si>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</si>
  <si>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</si>
  <si>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</si>
  <si>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</si>
  <si>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</si>
  <si>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</si>
  <si>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</si>
  <si>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</si>
  <si>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</si>
  <si>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</si>
  <si>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</si>
  <si>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</si>
  <si>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</si>
  <si>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</si>
  <si>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</si>
  <si>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</si>
  <si>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</si>
  <si>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</si>
  <si>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</si>
  <si>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</si>
  <si>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</si>
  <si>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</si>
  <si>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</si>
  <si>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</si>
  <si>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</si>
  <si>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</si>
  <si>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</si>
  <si>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</si>
  <si>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</si>
  <si>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</si>
  <si>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</si>
  <si>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</si>
  <si>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</si>
  <si>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</si>
  <si>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</si>
  <si>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</si>
  <si>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</si>
  <si>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</si>
  <si>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</si>
  <si>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</si>
  <si>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</si>
  <si>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</si>
  <si>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</si>
  <si>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</si>
  <si>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</si>
  <si>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</si>
  <si>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</si>
  <si>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</si>
  <si>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</si>
  <si>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</si>
  <si>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</si>
  <si>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</si>
  <si>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</si>
  <si>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</si>
  <si>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</si>
  <si>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</si>
  <si>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</si>
  <si>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</si>
  <si>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</si>
  <si>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</si>
  <si>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</si>
  <si>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</si>
  <si>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</si>
  <si>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</si>
  <si>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</si>
  <si>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</si>
  <si>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</si>
  <si>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</si>
  <si>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</si>
  <si>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</si>
  <si>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</si>
  <si>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</si>
  <si>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</si>
  <si>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</si>
  <si>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</si>
  <si>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</si>
  <si>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</si>
  <si>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</si>
  <si>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</si>
  <si>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</si>
  <si>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</si>
  <si>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</si>
  <si>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</si>
  <si>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</si>
  <si>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</si>
  <si>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</si>
  <si>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</si>
  <si>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</si>
  <si>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</si>
  <si>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</si>
  <si>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</si>
  <si>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</si>
  <si>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</si>
  <si>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</si>
  <si>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</si>
  <si>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</si>
  <si>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</si>
  <si>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</si>
  <si>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</si>
  <si>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</si>
  <si>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</si>
  <si>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</si>
  <si>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</si>
  <si>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</si>
  <si>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</si>
  <si>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</si>
  <si>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</si>
  <si>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</si>
  <si>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</si>
  <si>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</si>
  <si>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</si>
  <si>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</si>
  <si>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</si>
  <si>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</si>
  <si>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</si>
  <si>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</si>
  <si>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</si>
  <si>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</si>
  <si>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</si>
  <si>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</si>
  <si>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</si>
  <si>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</si>
  <si>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</si>
  <si>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</si>
  <si>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</si>
  <si>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</si>
  <si>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</si>
  <si>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</si>
  <si>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</si>
  <si>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</si>
  <si>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</si>
  <si>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</si>
  <si>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</si>
  <si>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</si>
  <si>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</si>
  <si>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</si>
  <si>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</si>
  <si>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</si>
  <si>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</si>
  <si>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</si>
  <si>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</si>
  <si>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</si>
  <si>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</si>
  <si>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</si>
  <si>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</si>
  <si>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</si>
  <si>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</si>
  <si>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</si>
  <si>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</si>
  <si>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</si>
  <si>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</si>
  <si>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</si>
  <si>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</si>
  <si>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</si>
  <si>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</si>
  <si>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</si>
  <si>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</si>
  <si>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</si>
  <si>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</si>
  <si>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</si>
  <si>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</si>
  <si>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</si>
  <si>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</si>
  <si>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</si>
  <si>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</si>
  <si>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</si>
  <si>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</si>
  <si>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</si>
  <si>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</si>
  <si>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</si>
  <si>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</si>
  <si>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</si>
  <si>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</si>
  <si>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</si>
  <si>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</si>
  <si>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</si>
  <si>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</si>
  <si>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</si>
  <si>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</si>
  <si>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</si>
  <si>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</si>
  <si>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</si>
  <si>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</si>
  <si>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</si>
  <si>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</si>
  <si>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</si>
  <si>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</si>
  <si>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</si>
  <si>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</si>
  <si>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</si>
  <si>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</si>
  <si>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</si>
  <si>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</si>
  <si>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</si>
  <si>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</si>
  <si>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</si>
  <si>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</si>
  <si>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</si>
  <si>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</si>
  <si>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</si>
  <si>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</si>
  <si>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</si>
  <si>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</si>
  <si>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</si>
  <si>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</si>
  <si>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</si>
  <si>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</si>
  <si>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</si>
  <si>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</si>
  <si>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</si>
  <si>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</si>
  <si>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</si>
  <si>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</si>
  <si>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</si>
  <si>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</si>
  <si>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</si>
  <si>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</si>
  <si>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</si>
  <si>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</si>
  <si>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</si>
  <si>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</si>
  <si>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</si>
  <si>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</si>
  <si>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</si>
  <si>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</si>
  <si>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</si>
  <si>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</si>
  <si>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</si>
  <si>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</si>
  <si>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</si>
  <si>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</si>
  <si>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</si>
  <si>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</si>
  <si>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</si>
  <si>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</si>
  <si>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</si>
  <si>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</si>
  <si>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</si>
  <si>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</si>
  <si>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</si>
  <si>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</si>
  <si>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</si>
  <si>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</si>
  <si>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</si>
  <si>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</si>
  <si>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</si>
  <si>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</si>
  <si>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</si>
  <si>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</si>
  <si>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</si>
  <si>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</si>
  <si>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</si>
  <si>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</si>
  <si>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</si>
  <si>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</si>
  <si>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</si>
  <si>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</si>
  <si>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</si>
  <si>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</si>
  <si>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</si>
  <si>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</si>
  <si>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</si>
  <si>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</si>
  <si>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</si>
  <si>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</si>
  <si>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</si>
  <si>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</si>
  <si>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</si>
  <si>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</si>
  <si>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</si>
  <si>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</si>
  <si>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</si>
  <si>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</si>
  <si>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</si>
  <si>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</si>
  <si>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</si>
  <si>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</si>
  <si>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</si>
  <si>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</si>
  <si>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</si>
  <si>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</si>
  <si>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</si>
  <si>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</si>
  <si>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</si>
  <si>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</si>
  <si>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</si>
  <si>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</si>
  <si>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</si>
  <si>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</si>
  <si>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</si>
  <si>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</si>
  <si>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</si>
  <si>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</si>
  <si>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</si>
  <si>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</si>
  <si>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</si>
  <si>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</si>
  <si>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</si>
  <si>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</si>
  <si>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</si>
  <si>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</si>
  <si>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</si>
  <si>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</si>
  <si>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</si>
  <si>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</si>
  <si>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</si>
  <si>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</si>
  <si>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</si>
  <si>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</si>
  <si>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</si>
  <si>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</si>
  <si>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</si>
  <si>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</si>
  <si>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</si>
  <si>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</si>
  <si>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</si>
  <si>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</si>
  <si>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</si>
  <si>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</si>
  <si>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</si>
  <si>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</si>
  <si>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</si>
  <si>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</si>
  <si>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</si>
  <si>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</si>
  <si>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</si>
  <si>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</si>
  <si>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</si>
  <si>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</si>
  <si>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</si>
  <si>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</si>
  <si>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</si>
  <si>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</si>
  <si>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</si>
  <si>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</si>
  <si>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</si>
  <si>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</si>
  <si>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</si>
  <si>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</si>
  <si>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</si>
  <si>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</si>
  <si>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</si>
  <si>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</si>
  <si>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</si>
  <si>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</si>
  <si>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</si>
  <si>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</si>
  <si>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</si>
  <si>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</si>
  <si>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</si>
  <si>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</si>
  <si>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</si>
  <si>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</si>
  <si>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</si>
  <si>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</si>
  <si>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</si>
  <si>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</si>
  <si>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</si>
  <si>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</si>
  <si>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</si>
  <si>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</si>
  <si>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</si>
  <si>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</si>
  <si>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</si>
  <si>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</si>
  <si>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</si>
  <si>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</si>
  <si>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</si>
  <si>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</si>
  <si>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</si>
  <si>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</si>
  <si>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</si>
  <si>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</si>
  <si>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</si>
  <si>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</si>
  <si>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</si>
  <si>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</si>
  <si>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</si>
  <si>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</si>
  <si>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</si>
  <si>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</si>
  <si>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</si>
  <si>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</si>
  <si>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</si>
  <si>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</si>
  <si>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</si>
  <si>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</si>
  <si>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</si>
  <si>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</si>
  <si>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</si>
  <si>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</si>
  <si>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</si>
  <si>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</si>
  <si>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</si>
  <si>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</si>
  <si>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</si>
  <si>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</si>
  <si>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</si>
  <si>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</si>
  <si>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</si>
  <si>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</si>
  <si>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</si>
  <si>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</si>
  <si>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</si>
  <si>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</si>
  <si>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</si>
  <si>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</si>
  <si>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</si>
  <si>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</si>
  <si>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</si>
  <si>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</si>
  <si>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</si>
  <si>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</si>
  <si>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</si>
  <si>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</si>
  <si>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</si>
  <si>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</si>
  <si>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</si>
  <si>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</si>
  <si>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</si>
  <si>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</si>
  <si>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</si>
  <si>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</si>
  <si>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</si>
  <si>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</si>
  <si>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</si>
  <si>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</si>
  <si>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</si>
  <si>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</si>
  <si>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</si>
  <si>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</si>
  <si>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</si>
  <si>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</si>
  <si>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</si>
  <si>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</si>
  <si>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</si>
  <si>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</si>
  <si>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</si>
  <si>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</si>
  <si>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</si>
  <si>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</si>
  <si>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</si>
  <si>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</si>
  <si>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</si>
  <si>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</si>
  <si>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</si>
  <si>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</si>
  <si>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</si>
  <si>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</si>
  <si>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</si>
  <si>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</si>
  <si>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</si>
  <si>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</si>
  <si>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</si>
  <si>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</si>
  <si>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</si>
  <si>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</si>
  <si>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</si>
  <si>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</si>
  <si>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</si>
  <si>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</si>
  <si>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</si>
  <si>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</si>
  <si>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</si>
  <si>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</si>
  <si>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</si>
  <si>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</si>
  <si>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</si>
  <si>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</si>
  <si>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</si>
  <si>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</si>
  <si>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</si>
  <si>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</si>
  <si>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</si>
  <si>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</si>
  <si>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</si>
  <si>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</si>
  <si>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</si>
  <si>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</si>
  <si>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</si>
  <si>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</si>
  <si>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</si>
  <si>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</si>
  <si>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</si>
  <si>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</si>
  <si>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</si>
  <si>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</si>
  <si>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</si>
  <si>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</si>
  <si>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</si>
  <si>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</si>
  <si>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</si>
  <si>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</si>
  <si>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</si>
  <si>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</si>
  <si>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</si>
  <si>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</si>
  <si>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</si>
  <si>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</si>
  <si>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</si>
  <si>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</si>
  <si>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</si>
  <si>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</si>
  <si>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</si>
  <si>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</si>
  <si>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</si>
  <si>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</si>
  <si>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</si>
  <si>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</si>
  <si>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</si>
  <si>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</si>
  <si>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</si>
  <si>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</si>
  <si>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</si>
  <si>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</si>
  <si>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</si>
  <si>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</si>
  <si>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</si>
  <si>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</si>
  <si>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</si>
  <si>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</si>
  <si>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</si>
  <si>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</si>
  <si>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</si>
  <si>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</si>
  <si>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</si>
  <si>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</si>
  <si>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</si>
  <si>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</si>
  <si>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</si>
  <si>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</si>
  <si>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</si>
  <si>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</si>
  <si>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</si>
  <si>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</si>
  <si>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</si>
  <si>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</si>
  <si>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</si>
  <si>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</si>
  <si>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</si>
  <si>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</si>
  <si>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</si>
  <si>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</si>
  <si>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</si>
  <si>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</si>
  <si>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</si>
  <si>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</si>
  <si>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</si>
  <si>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</si>
  <si>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</si>
  <si>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</si>
  <si>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</si>
  <si>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</si>
  <si>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</si>
  <si>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</si>
  <si>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</si>
  <si>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</si>
  <si>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</si>
  <si>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</si>
  <si>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</si>
  <si>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</si>
  <si>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</si>
  <si>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</si>
  <si>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</si>
  <si>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</si>
  <si>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</si>
  <si>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</si>
  <si>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</si>
  <si>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</si>
  <si>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</si>
  <si>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</si>
  <si>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</si>
  <si>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</si>
  <si>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</si>
  <si>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</si>
  <si>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</si>
  <si>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</si>
  <si>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</si>
  <si>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</si>
  <si>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</si>
  <si>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</si>
  <si>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</si>
  <si>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</si>
  <si>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</si>
  <si>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</si>
  <si>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</si>
  <si>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</si>
  <si>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</si>
  <si>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</si>
  <si>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</si>
  <si>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</si>
  <si>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</si>
  <si>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</si>
  <si>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</si>
  <si>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</si>
  <si>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</si>
  <si>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</si>
  <si>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</si>
  <si>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</si>
  <si>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</si>
  <si>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</si>
  <si>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</si>
  <si>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</si>
  <si>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</si>
  <si>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</si>
  <si>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</si>
  <si>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</si>
  <si>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</si>
  <si>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</si>
  <si>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</si>
  <si>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</si>
  <si>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</si>
  <si>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</si>
  <si>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</si>
  <si>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</si>
  <si>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</si>
  <si>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</si>
  <si>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</si>
  <si>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</si>
  <si>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</si>
  <si>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</si>
  <si>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</si>
  <si>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</si>
  <si>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</si>
  <si>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</si>
  <si>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</si>
  <si>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</si>
  <si>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</si>
  <si>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</si>
  <si>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</si>
  <si>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</si>
  <si>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</si>
  <si>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</si>
  <si>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</si>
  <si>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</si>
  <si>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</si>
  <si>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</si>
  <si>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</si>
  <si>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</si>
  <si>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</si>
  <si>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</si>
  <si>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</si>
  <si>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</si>
  <si>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</si>
  <si>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</si>
  <si>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</si>
  <si>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</si>
  <si>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</si>
  <si>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</si>
  <si>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</si>
  <si>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</si>
  <si>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</si>
  <si>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</si>
  <si>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</si>
  <si>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</si>
  <si>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</si>
  <si>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</si>
  <si>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</si>
  <si>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</si>
  <si>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</si>
  <si>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</si>
  <si>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</si>
  <si>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</si>
  <si>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</si>
  <si>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</si>
  <si>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</si>
  <si>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</si>
  <si>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</si>
  <si>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</si>
  <si>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</si>
  <si>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</si>
  <si>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</si>
  <si>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</si>
  <si>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</si>
  <si>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</si>
  <si>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</si>
  <si>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</si>
  <si>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</si>
  <si>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</si>
  <si>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</si>
  <si>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</si>
  <si>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</si>
  <si>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</si>
  <si>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</si>
  <si>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</si>
  <si>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</si>
  <si>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</si>
  <si>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</si>
  <si>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</si>
  <si>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</si>
  <si>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</si>
  <si>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</si>
  <si>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</si>
  <si>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</si>
  <si>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</si>
  <si>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</si>
  <si>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</si>
  <si>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</si>
  <si>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</si>
  <si>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</si>
  <si>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</si>
  <si>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</si>
  <si>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</si>
  <si>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</si>
  <si>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</si>
  <si>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</si>
  <si>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</si>
  <si>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</si>
  <si>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</si>
  <si>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</si>
  <si>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</si>
  <si>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</si>
  <si>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</si>
  <si>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</si>
  <si>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</si>
  <si>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</si>
  <si>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</si>
  <si>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</si>
  <si>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</si>
  <si>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</si>
  <si>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</si>
  <si>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</si>
  <si>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</si>
  <si>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</si>
  <si>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</si>
  <si>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</si>
  <si>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</si>
  <si>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</si>
  <si>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</si>
  <si>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</si>
  <si>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</si>
  <si>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</si>
  <si>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</si>
  <si>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</si>
  <si>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</si>
  <si>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</si>
  <si>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</si>
  <si>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</si>
  <si>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</si>
  <si>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</si>
  <si>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</si>
  <si>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</si>
  <si>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</si>
  <si>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</si>
  <si>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</si>
  <si>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</si>
  <si>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</si>
  <si>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</si>
  <si>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</si>
  <si>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</si>
  <si>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</si>
  <si>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</si>
  <si>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</si>
  <si>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</si>
  <si>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</si>
  <si>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</si>
  <si>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</si>
  <si>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</si>
  <si>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</si>
  <si>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</si>
  <si>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</si>
  <si>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</si>
  <si>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</si>
  <si>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</si>
  <si>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</si>
  <si>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</si>
  <si>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</si>
  <si>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</si>
  <si>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</si>
  <si>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</si>
  <si>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</si>
  <si>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</si>
  <si>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</si>
  <si>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</si>
  <si>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</si>
  <si>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</si>
  <si>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</si>
  <si>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</si>
  <si>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</si>
  <si>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</si>
  <si>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</si>
  <si>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</si>
  <si>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</si>
  <si>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</si>
  <si>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</si>
  <si>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</si>
  <si>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</si>
  <si>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</si>
  <si>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</si>
  <si>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</si>
  <si>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</si>
  <si>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</si>
  <si>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</si>
  <si>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</si>
  <si>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</si>
  <si>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</si>
  <si>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</si>
  <si>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</si>
  <si>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</si>
  <si>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</si>
  <si>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</si>
  <si>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</si>
  <si>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</si>
  <si>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</si>
  <si>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</si>
  <si>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</si>
  <si>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</si>
  <si>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</si>
  <si>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</si>
  <si>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</si>
  <si>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</si>
  <si>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</si>
  <si>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</si>
  <si>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</si>
  <si>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</si>
  <si>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</si>
  <si>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</si>
  <si>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</si>
  <si>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</si>
  <si>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</si>
  <si>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</si>
  <si>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</si>
  <si>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</si>
  <si>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</si>
  <si>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</si>
  <si>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</si>
  <si>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</si>
  <si>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</si>
  <si>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</si>
  <si>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</si>
  <si>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</si>
  <si>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</si>
  <si>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</si>
  <si>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</si>
  <si>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</si>
  <si>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</si>
  <si>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</si>
  <si>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</si>
  <si>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</si>
  <si>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</si>
  <si>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</si>
  <si>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</si>
  <si>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</si>
  <si>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</si>
  <si>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</si>
  <si>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</si>
  <si>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</si>
  <si>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</si>
  <si>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</si>
  <si>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</si>
  <si>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</si>
  <si>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</si>
  <si>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</si>
  <si>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</si>
  <si>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</si>
  <si>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</si>
  <si>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</si>
  <si>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</si>
  <si>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</si>
  <si>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</si>
  <si>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</si>
  <si>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</si>
  <si>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</si>
  <si>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</si>
  <si>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</si>
  <si>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</si>
  <si>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</si>
  <si>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</si>
  <si>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</si>
  <si>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</si>
  <si>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</si>
  <si>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</si>
  <si>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</si>
  <si>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</si>
  <si>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</si>
  <si>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</si>
  <si>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</si>
  <si>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</si>
  <si>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</si>
  <si>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</si>
  <si>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</si>
  <si>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</si>
  <si>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</si>
  <si>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</si>
  <si>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</si>
  <si>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</si>
  <si>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</si>
  <si>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</si>
  <si>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</si>
  <si>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</si>
  <si>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</si>
  <si>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</si>
  <si>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</si>
  <si>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</si>
  <si>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</si>
  <si>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</si>
  <si>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</si>
  <si>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</si>
  <si>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</si>
  <si>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</si>
  <si>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</si>
  <si>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</si>
  <si>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</si>
  <si>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</si>
  <si>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</si>
  <si>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</si>
  <si>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</si>
  <si>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</si>
  <si>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</si>
  <si>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</si>
  <si>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</si>
  <si>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</si>
  <si>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</si>
  <si>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</si>
  <si>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</si>
  <si>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</si>
  <si>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</si>
  <si>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</si>
  <si>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</si>
  <si>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</si>
  <si>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</si>
  <si>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</si>
  <si>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</si>
  <si>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</si>
  <si>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</si>
  <si>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</si>
  <si>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</si>
  <si>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</si>
  <si>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</si>
  <si>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</si>
  <si>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</si>
  <si>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</si>
  <si>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</si>
  <si>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</si>
  <si>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</si>
  <si>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</si>
  <si>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</si>
  <si>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</si>
  <si>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</si>
  <si>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</si>
  <si>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</si>
  <si>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</si>
  <si>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</si>
  <si>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</si>
  <si>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</si>
  <si>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</si>
  <si>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</si>
  <si>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</si>
  <si>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</si>
  <si>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</si>
  <si>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</si>
  <si>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</si>
  <si>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</si>
  <si>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</si>
  <si>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</si>
  <si>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</si>
  <si>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</si>
  <si>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</si>
  <si>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</si>
  <si>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</si>
  <si>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</si>
  <si>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</si>
  <si>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</si>
  <si>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</si>
  <si>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</si>
  <si>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</si>
  <si>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</si>
  <si>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</si>
  <si>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</si>
  <si>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</si>
  <si>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</si>
  <si>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</si>
  <si>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</si>
  <si>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</si>
  <si>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</si>
  <si>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</si>
  <si>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</si>
  <si>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</si>
  <si>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</si>
  <si>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</si>
  <si>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</si>
  <si>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</si>
  <si>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</si>
  <si>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</si>
  <si>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</si>
  <si>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</si>
  <si>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</si>
  <si>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</si>
  <si>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</si>
  <si>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</si>
  <si>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</si>
  <si>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</si>
  <si>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</si>
  <si>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</si>
  <si>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</si>
  <si>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</si>
  <si>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</si>
  <si>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</si>
  <si>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</si>
  <si>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</si>
  <si>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</si>
  <si>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</si>
  <si>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</si>
  <si>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</si>
  <si>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</si>
  <si>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</si>
  <si>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</si>
  <si>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</si>
  <si>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</si>
  <si>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</si>
  <si>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</si>
  <si>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</si>
  <si>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</si>
  <si>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</si>
  <si>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</si>
  <si>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</si>
  <si>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</si>
  <si>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</si>
  <si>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</si>
  <si>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</si>
  <si>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</si>
  <si>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</si>
  <si>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</si>
  <si>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</si>
  <si>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</si>
  <si>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</si>
  <si>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</si>
  <si>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</si>
  <si>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</si>
  <si>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</si>
  <si>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</si>
  <si>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</si>
  <si>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</si>
  <si>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</si>
  <si>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</si>
  <si>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</si>
  <si>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</si>
  <si>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</si>
  <si>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</si>
  <si>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</si>
  <si>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</si>
  <si>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</si>
  <si>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</si>
  <si>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</si>
  <si>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</si>
  <si>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</si>
  <si>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</si>
  <si>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</si>
  <si>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</si>
  <si>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</si>
  <si>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</si>
  <si>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</si>
  <si>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</si>
  <si>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</si>
  <si>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</si>
  <si>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</si>
  <si>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</si>
  <si>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</si>
  <si>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</si>
  <si>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</si>
  <si>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</si>
  <si>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</si>
  <si>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</si>
  <si>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</si>
  <si>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</si>
  <si>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</si>
  <si>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</si>
  <si>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</si>
  <si>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</si>
  <si>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</si>
  <si>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</si>
  <si>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</si>
  <si>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</si>
  <si>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</si>
  <si>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</si>
  <si>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</si>
  <si>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</si>
  <si>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</si>
  <si>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</si>
  <si>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</si>
  <si>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</si>
  <si>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</si>
  <si>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</si>
  <si>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</si>
  <si>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</si>
  <si>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</si>
  <si>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</si>
  <si>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</si>
  <si>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</si>
  <si>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</si>
  <si>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</si>
  <si>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</si>
  <si>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</si>
  <si>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</si>
  <si>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</si>
  <si>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</si>
  <si>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</si>
  <si>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</si>
  <si>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</si>
  <si>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</si>
  <si>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</si>
  <si>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</si>
  <si>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</si>
  <si>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</si>
  <si>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</si>
  <si>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</si>
  <si>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</si>
  <si>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</si>
  <si>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</si>
  <si>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</si>
  <si>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</si>
  <si>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</si>
  <si>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</si>
  <si>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</si>
  <si>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</si>
  <si>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</si>
  <si>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</si>
  <si>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</si>
  <si>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</si>
  <si>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</si>
  <si>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</si>
  <si>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</si>
  <si>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</si>
  <si>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</si>
  <si>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</si>
  <si>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</si>
  <si>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</si>
  <si>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</si>
  <si>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</si>
  <si>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</si>
  <si>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</si>
  <si>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</si>
  <si>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</si>
  <si>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</si>
  <si>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</si>
  <si>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</si>
  <si>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</si>
  <si>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</si>
  <si>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</si>
  <si>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</si>
  <si>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</si>
  <si>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</si>
  <si>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</si>
  <si>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</si>
  <si>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</si>
  <si>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</si>
  <si>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</si>
  <si>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</si>
  <si>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</si>
  <si>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</si>
  <si>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</si>
  <si>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</si>
  <si>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</si>
  <si>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</si>
  <si>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</si>
  <si>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</si>
  <si>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</si>
  <si>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</si>
  <si>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</si>
  <si>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</si>
  <si>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</si>
  <si>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</si>
  <si>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</si>
  <si>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</si>
  <si>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</si>
  <si>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</si>
  <si>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</si>
  <si>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</si>
  <si>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</si>
  <si>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</si>
  <si>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</si>
  <si>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</si>
  <si>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</si>
  <si>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</si>
  <si>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</si>
  <si>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</si>
  <si>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</si>
  <si>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</si>
  <si>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</si>
  <si>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</si>
  <si>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</si>
  <si>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</si>
  <si>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</si>
  <si>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</si>
  <si>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</si>
  <si>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</si>
  <si>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</si>
  <si>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</si>
  <si>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</si>
  <si>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</si>
  <si>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</si>
  <si>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</si>
  <si>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</si>
  <si>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</si>
  <si>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</si>
  <si>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</si>
  <si>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</si>
  <si>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</si>
  <si>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</si>
  <si>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</si>
  <si>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</si>
  <si>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</si>
  <si>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</si>
  <si>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</si>
  <si>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</si>
  <si>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</si>
  <si>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</si>
  <si>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</si>
  <si>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</si>
  <si>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</si>
  <si>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</si>
  <si>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</si>
  <si>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</si>
  <si>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</si>
  <si>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</si>
  <si>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</si>
  <si>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</si>
  <si>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</si>
  <si>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</si>
  <si>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</si>
  <si>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</si>
  <si>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</si>
  <si>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</si>
  <si>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</si>
  <si>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</si>
  <si>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</si>
  <si>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</si>
  <si>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</si>
  <si>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</si>
  <si>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</si>
  <si>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</si>
  <si>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</si>
  <si>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</si>
  <si>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</si>
  <si>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</si>
  <si>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</si>
  <si>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</si>
  <si>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</si>
  <si>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</si>
  <si>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</si>
  <si>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</si>
  <si>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</si>
  <si>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</si>
  <si>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</si>
  <si>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</si>
  <si>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</si>
  <si>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</si>
  <si>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</si>
  <si>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</si>
  <si>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</si>
  <si>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</si>
  <si>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</si>
  <si>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</si>
  <si>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</si>
  <si>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</si>
  <si>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</si>
  <si>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</si>
  <si>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</si>
  <si>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</si>
  <si>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</si>
  <si>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</si>
  <si>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</si>
  <si>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</si>
  <si>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</si>
  <si>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</si>
  <si>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</si>
  <si>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</si>
  <si>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</si>
  <si>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</si>
  <si>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</si>
  <si>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</si>
  <si>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</si>
  <si>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</si>
  <si>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</si>
  <si>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</si>
  <si>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</si>
  <si>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</si>
  <si>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</si>
  <si>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</si>
  <si>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</si>
  <si>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</si>
  <si>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</si>
  <si>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</si>
  <si>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</si>
  <si>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</si>
  <si>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</si>
  <si>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</si>
  <si>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</si>
  <si>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</si>
  <si>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</si>
  <si>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</si>
  <si>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</si>
  <si>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</si>
  <si>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</si>
  <si>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</si>
  <si>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</si>
  <si>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</si>
  <si>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</si>
  <si>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</si>
  <si>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</si>
  <si>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</si>
  <si>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</si>
  <si>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</si>
  <si>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</si>
  <si>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</si>
  <si>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</si>
  <si>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</si>
  <si>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</si>
  <si>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</si>
  <si>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</si>
  <si>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</si>
  <si>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</si>
  <si>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</si>
  <si>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</si>
  <si>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</si>
  <si>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</si>
  <si>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</si>
  <si>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</si>
  <si>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</si>
  <si>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</si>
  <si>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</si>
  <si>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</si>
  <si>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</si>
  <si>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</si>
  <si>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</si>
  <si>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</si>
  <si>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</si>
  <si>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</si>
  <si>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</si>
  <si>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</si>
  <si>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</si>
  <si>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</si>
  <si>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</si>
  <si>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</si>
  <si>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</si>
  <si>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</si>
  <si>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</si>
  <si>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</si>
  <si>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</si>
  <si>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</si>
  <si>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</si>
  <si>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</si>
  <si>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</si>
  <si>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</si>
  <si>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</si>
  <si>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</si>
  <si>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</si>
  <si>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</si>
  <si>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</si>
  <si>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</si>
  <si>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</si>
  <si>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</si>
  <si>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</si>
  <si>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</si>
  <si>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</si>
  <si>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</si>
  <si>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</si>
  <si>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</si>
  <si>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</si>
  <si>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</si>
  <si>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</si>
  <si>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</si>
  <si>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</si>
  <si>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</si>
  <si>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</si>
  <si>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</si>
  <si>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</si>
  <si>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</si>
  <si>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</si>
  <si>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</si>
  <si>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</si>
  <si>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</si>
  <si>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</si>
  <si>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</si>
  <si>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</si>
  <si>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</si>
  <si>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</si>
  <si>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</si>
  <si>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</si>
  <si>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</si>
  <si>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</si>
  <si>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</si>
  <si>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</si>
  <si>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</si>
  <si>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</si>
  <si>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</si>
  <si>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</si>
  <si>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</si>
  <si>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</si>
  <si>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</si>
  <si>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</si>
  <si>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</si>
  <si>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</si>
  <si>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</si>
  <si>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</si>
  <si>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</si>
  <si>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</si>
  <si>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</si>
  <si>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</si>
  <si>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</si>
  <si>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</si>
  <si>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</si>
  <si>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</si>
  <si>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</si>
  <si>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</si>
  <si>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</si>
  <si>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</si>
  <si>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</si>
  <si>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</si>
  <si>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</si>
  <si>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</si>
  <si>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</si>
  <si>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</si>
  <si>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</si>
  <si>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</si>
  <si>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</si>
  <si>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</si>
  <si>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</si>
  <si>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</si>
  <si>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</si>
  <si>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</si>
  <si>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</si>
  <si>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</si>
  <si>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</si>
  <si>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</si>
  <si>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</si>
  <si>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</si>
  <si>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</si>
  <si>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</si>
  <si>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</si>
  <si>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</si>
  <si>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</si>
  <si>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</si>
  <si>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</si>
  <si>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</si>
  <si>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</si>
  <si>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</si>
  <si>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</si>
  <si>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</si>
  <si>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</si>
  <si>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</si>
  <si>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</si>
  <si>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</si>
  <si>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</si>
  <si>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</si>
  <si>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</si>
  <si>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</si>
  <si>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</si>
  <si>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</si>
  <si>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</si>
  <si>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</si>
  <si>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</si>
  <si>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</si>
  <si>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</si>
  <si>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</si>
  <si>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</si>
  <si>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</si>
  <si>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</si>
  <si>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</si>
  <si>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</si>
  <si>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</si>
  <si>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</si>
  <si>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</si>
  <si>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</si>
  <si>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</si>
  <si>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</si>
  <si>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</si>
  <si>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</si>
  <si>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</si>
  <si>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</si>
  <si>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</si>
  <si>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</si>
  <si>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</si>
  <si>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</si>
  <si>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</si>
  <si>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</si>
  <si>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</si>
  <si>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</si>
  <si>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</si>
  <si>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</si>
  <si>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</si>
  <si>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</si>
  <si>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</si>
  <si>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</si>
  <si>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</si>
  <si>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</si>
  <si>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</si>
  <si>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</si>
  <si>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</si>
  <si>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</si>
  <si>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</si>
  <si>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</si>
  <si>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</si>
  <si>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</si>
  <si>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</si>
  <si>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</si>
  <si>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</si>
  <si>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</si>
  <si>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</si>
  <si>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</si>
  <si>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</si>
  <si>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</si>
  <si>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</si>
  <si>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</si>
  <si>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</si>
  <si>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</si>
  <si>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</si>
  <si>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</si>
  <si>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</si>
  <si>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</si>
  <si>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</si>
  <si>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</si>
  <si>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</si>
  <si>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</si>
  <si>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</si>
  <si>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</si>
  <si>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</si>
  <si>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</si>
  <si>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</si>
  <si>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</si>
  <si>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</si>
  <si>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</si>
  <si>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</si>
  <si>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</si>
  <si>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</si>
  <si>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</si>
  <si>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</si>
  <si>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</si>
  <si>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</si>
  <si>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</si>
  <si>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</si>
  <si>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</si>
  <si>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</si>
  <si>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</si>
  <si>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</si>
  <si>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</si>
  <si>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</si>
  <si>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</si>
  <si>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</si>
  <si>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</si>
  <si>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</si>
  <si>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</si>
  <si>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</si>
  <si>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</si>
  <si>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</si>
  <si>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</si>
  <si>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</si>
  <si>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</si>
  <si>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</si>
  <si>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</si>
  <si>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</si>
  <si>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</si>
  <si>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</si>
  <si>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</si>
  <si>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</si>
  <si>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</si>
  <si>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</si>
  <si>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</si>
  <si>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</si>
  <si>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</si>
  <si>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</si>
  <si>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</si>
  <si>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</si>
  <si>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</si>
  <si>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</si>
  <si>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</si>
  <si>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</si>
  <si>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</si>
  <si>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</si>
  <si>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</si>
  <si>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</si>
  <si>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</si>
  <si>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</si>
  <si>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</si>
  <si>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</si>
  <si>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</si>
  <si>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</si>
  <si>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</si>
  <si>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</si>
  <si>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</si>
  <si>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</si>
  <si>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</si>
  <si>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</si>
  <si>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</si>
  <si>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</si>
  <si>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</si>
  <si>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</si>
  <si>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</si>
  <si>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</si>
  <si>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</si>
  <si>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</si>
  <si>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</si>
  <si>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</si>
  <si>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</si>
  <si>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</si>
  <si>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</si>
  <si>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</si>
  <si>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</si>
  <si>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</si>
  <si>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</si>
  <si>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</si>
  <si>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</si>
  <si>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</si>
  <si>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</si>
  <si>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</si>
  <si>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</si>
  <si>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</si>
  <si>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</si>
  <si>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</si>
  <si>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</si>
  <si>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</si>
  <si>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</si>
  <si>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</si>
  <si>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</si>
  <si>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</si>
  <si>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</si>
  <si>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</si>
  <si>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</si>
  <si>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</si>
  <si>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</si>
  <si>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</si>
  <si>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</si>
  <si>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</si>
  <si>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</si>
  <si>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</si>
  <si>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</si>
  <si>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</si>
  <si>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</si>
  <si>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</si>
  <si>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</si>
  <si>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</si>
  <si>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</si>
  <si>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</si>
  <si>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</si>
  <si>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</si>
  <si>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</si>
  <si>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</si>
  <si>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</si>
  <si>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</si>
  <si>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</si>
  <si>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</si>
  <si>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</si>
  <si>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</si>
  <si>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</si>
  <si>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</si>
  <si>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</si>
  <si>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</si>
  <si>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</si>
  <si>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</si>
  <si>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</si>
  <si>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</si>
  <si>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</si>
  <si>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</si>
  <si>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</si>
  <si>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</si>
  <si>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</si>
  <si>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</si>
  <si>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</si>
  <si>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</si>
  <si>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</si>
  <si>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</si>
  <si>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</si>
  <si>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</si>
  <si>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</si>
  <si>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</si>
  <si>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</si>
  <si>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</si>
  <si>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</si>
  <si>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</si>
  <si>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</si>
  <si>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</si>
  <si>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</si>
  <si>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</si>
  <si>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</si>
  <si>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</si>
  <si>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</si>
  <si>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</si>
  <si>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</si>
  <si>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</si>
  <si>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</si>
  <si>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</si>
  <si>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</si>
  <si>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</si>
  <si>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</si>
  <si>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</si>
  <si>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</si>
  <si>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</si>
  <si>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</si>
  <si>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</si>
  <si>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</si>
  <si>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</si>
  <si>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</si>
  <si>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</si>
  <si>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</si>
  <si>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</si>
  <si>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</si>
  <si>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</si>
  <si>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</si>
  <si>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</si>
  <si>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</si>
  <si>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</si>
  <si>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</si>
  <si>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</si>
  <si>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</si>
  <si>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</si>
  <si>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</si>
  <si>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</si>
  <si>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</si>
  <si>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</si>
  <si>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</si>
  <si>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</si>
  <si>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</si>
  <si>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</si>
  <si>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</si>
  <si>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</si>
  <si>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</si>
  <si>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</si>
  <si>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</si>
  <si>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</si>
  <si>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</si>
  <si>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</si>
  <si>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</si>
  <si>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</si>
  <si>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</si>
  <si>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</si>
  <si>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</si>
  <si>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</si>
  <si>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</si>
  <si>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</si>
  <si>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</si>
  <si>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</si>
  <si>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</si>
  <si>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</si>
  <si>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</si>
  <si>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</si>
  <si>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</si>
  <si>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</si>
  <si>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</si>
  <si>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</si>
  <si>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</si>
  <si>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</si>
  <si>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</si>
  <si>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</si>
  <si>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</si>
  <si>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</si>
  <si>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</si>
  <si>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</si>
  <si>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</si>
  <si>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</si>
  <si>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</si>
  <si>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</si>
  <si>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</si>
  <si>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</si>
  <si>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</si>
  <si>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</si>
  <si>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</si>
  <si>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</si>
  <si>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</si>
  <si>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</si>
  <si>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</si>
  <si>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</si>
  <si>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</si>
  <si>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</si>
  <si>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</si>
  <si>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</si>
  <si>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</si>
  <si>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</si>
  <si>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</si>
  <si>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</si>
  <si>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</si>
  <si>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</si>
  <si>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</si>
  <si>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</si>
  <si>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</si>
  <si>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</si>
  <si>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</si>
  <si>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</si>
  <si>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</si>
  <si>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</si>
  <si>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</si>
  <si>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</si>
  <si>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</si>
  <si>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</si>
  <si>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</si>
  <si>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</si>
  <si>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</si>
  <si>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</si>
  <si>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</si>
  <si>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</si>
  <si>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</si>
  <si>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</si>
  <si>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</si>
  <si>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</si>
  <si>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</si>
  <si>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</si>
  <si>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</si>
  <si>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</si>
  <si>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</si>
  <si>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</si>
  <si>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</si>
  <si>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</si>
  <si>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</si>
  <si>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</si>
  <si>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</si>
  <si>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</si>
  <si>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</si>
  <si>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</si>
  <si>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</si>
  <si>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</si>
  <si>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</si>
  <si>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</si>
  <si>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</si>
  <si>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</si>
  <si>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</si>
  <si>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</si>
  <si>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</si>
  <si>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</si>
  <si>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</si>
  <si>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</si>
  <si>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</si>
  <si>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</si>
  <si>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</si>
  <si>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</si>
  <si>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</si>
  <si>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</si>
  <si>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</si>
  <si>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</si>
  <si>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</si>
  <si>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</si>
  <si>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</si>
  <si>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</si>
  <si>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</si>
  <si>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</si>
  <si>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</si>
  <si>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</si>
  <si>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</si>
  <si>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</si>
  <si>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</si>
  <si>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</si>
  <si>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</si>
  <si>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</si>
  <si>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</si>
  <si>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</si>
  <si>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</si>
  <si>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</si>
  <si>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</si>
  <si>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</si>
  <si>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</si>
  <si>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</si>
  <si>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</si>
  <si>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</si>
  <si>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</si>
  <si>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</si>
  <si>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</si>
  <si>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</si>
  <si>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</si>
  <si>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</si>
  <si>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</si>
  <si>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</si>
  <si>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</si>
  <si>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</si>
  <si>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</si>
  <si>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</si>
  <si>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</si>
  <si>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</si>
  <si>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</si>
  <si>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</si>
  <si>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</si>
  <si>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</si>
  <si>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</si>
  <si>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</si>
  <si>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</si>
  <si>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</si>
  <si>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</si>
  <si>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</si>
  <si>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</si>
  <si>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</si>
  <si>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</si>
  <si>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</si>
  <si>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</si>
  <si>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</si>
  <si>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</si>
  <si>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</si>
  <si>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</si>
  <si>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</si>
  <si>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</si>
  <si>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</si>
  <si>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</si>
  <si>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</si>
  <si>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</si>
  <si>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</si>
  <si>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</si>
  <si>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</si>
  <si>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</si>
  <si>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</si>
  <si>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</si>
  <si>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</si>
  <si>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</si>
  <si>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</si>
  <si>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</si>
  <si>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</si>
  <si>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</si>
  <si>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</si>
  <si>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</si>
  <si>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</si>
  <si>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</si>
  <si>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</si>
  <si>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</si>
  <si>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</si>
  <si>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</si>
  <si>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</si>
  <si>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</si>
  <si>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</si>
  <si>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</si>
  <si>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</si>
  <si>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</si>
  <si>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</si>
  <si>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</si>
  <si>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</si>
  <si>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</si>
  <si>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</si>
  <si>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</si>
  <si>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</si>
  <si>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</si>
  <si>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</si>
  <si>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</si>
  <si>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</si>
  <si>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</si>
  <si>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</si>
  <si>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</si>
  <si>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</si>
  <si>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</si>
  <si>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</si>
  <si>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</si>
  <si>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</si>
  <si>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</si>
  <si>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</si>
  <si>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</si>
  <si>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</si>
  <si>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</si>
  <si>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</si>
  <si>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</si>
  <si>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</si>
  <si>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</si>
  <si>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</si>
  <si>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</si>
  <si>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</si>
  <si>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</si>
  <si>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</si>
  <si>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</si>
  <si>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</si>
  <si>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</si>
  <si>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</si>
  <si>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</si>
  <si>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</si>
  <si>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</si>
  <si>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</si>
  <si>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</si>
  <si>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</si>
  <si>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</si>
  <si>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</si>
  <si>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</si>
  <si>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</si>
  <si>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</si>
  <si>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</si>
  <si>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</si>
  <si>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</si>
  <si>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</si>
  <si>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</si>
  <si>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</si>
  <si>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</si>
  <si>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</si>
  <si>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</si>
  <si>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</si>
  <si>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</si>
  <si>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</si>
  <si>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</si>
  <si>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</si>
  <si>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</si>
  <si>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</si>
  <si>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</si>
  <si>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</si>
  <si>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</si>
  <si>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</si>
  <si>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</si>
  <si>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</si>
  <si>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</si>
  <si>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</si>
  <si>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</si>
  <si>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</si>
  <si>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</si>
  <si>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</si>
  <si>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</si>
  <si>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</si>
  <si>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</si>
  <si>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</si>
  <si>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</si>
  <si>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</si>
  <si>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</si>
  <si>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</si>
  <si>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</si>
  <si>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</si>
  <si>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</si>
  <si>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</si>
  <si>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</si>
  <si>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</si>
  <si>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</si>
  <si>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</si>
  <si>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</si>
  <si>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</si>
  <si>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</si>
  <si>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</si>
  <si>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</si>
  <si>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</si>
  <si>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</si>
  <si>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</si>
  <si>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</si>
  <si>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</si>
  <si>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</si>
  <si>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</si>
  <si>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</si>
  <si>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</si>
  <si>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</si>
  <si>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</si>
  <si>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</si>
  <si>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</si>
  <si>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</si>
  <si>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</si>
  <si>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</si>
  <si>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</si>
  <si>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</si>
  <si>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</si>
  <si>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</si>
  <si>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</si>
  <si>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</si>
  <si>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</si>
  <si>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</si>
  <si>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</si>
  <si>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</si>
  <si>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</si>
  <si>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</si>
  <si>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</si>
  <si>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</si>
  <si>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</si>
  <si>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</si>
  <si>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</si>
  <si>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</si>
  <si>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</si>
  <si>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</si>
  <si>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</si>
  <si>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</si>
  <si>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</si>
  <si>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</si>
  <si>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</si>
  <si>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</si>
  <si>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</si>
  <si>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</si>
  <si>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</si>
  <si>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</si>
  <si>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</si>
  <si>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</si>
  <si>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</si>
  <si>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</si>
  <si>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</si>
  <si>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</si>
  <si>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</si>
  <si>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</si>
  <si>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</si>
  <si>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</si>
  <si>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</si>
  <si>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</si>
  <si>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</si>
  <si>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</si>
  <si>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</si>
  <si>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</si>
  <si>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</si>
  <si>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</si>
  <si>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</si>
  <si>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</si>
  <si>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</si>
  <si>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</si>
  <si>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</si>
  <si>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</si>
  <si>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</si>
  <si>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</si>
  <si>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</si>
  <si>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</si>
  <si>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</si>
  <si>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</si>
  <si>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</si>
  <si>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</si>
  <si>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</si>
  <si>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</si>
  <si>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</si>
  <si>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</si>
  <si>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</si>
  <si>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</si>
  <si>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</si>
  <si>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</si>
  <si>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</si>
  <si>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</si>
  <si>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</si>
  <si>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</si>
  <si>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</si>
  <si>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</si>
  <si>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</si>
  <si>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</si>
  <si>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</si>
  <si>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</si>
  <si>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</si>
  <si>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</si>
  <si>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</si>
  <si>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</si>
  <si>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</si>
  <si>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</si>
  <si>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</si>
  <si>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</si>
  <si>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</si>
  <si>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</si>
  <si>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</si>
  <si>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</si>
  <si>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</si>
  <si>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</si>
  <si>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</si>
  <si>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</si>
  <si>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</si>
  <si>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</si>
  <si>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</si>
  <si>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</si>
  <si>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</si>
  <si>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</si>
  <si>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</si>
  <si>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</si>
  <si>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</si>
  <si>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</si>
  <si>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</si>
  <si>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</si>
  <si>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</si>
  <si>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</si>
  <si>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</si>
  <si>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</si>
  <si>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</si>
  <si>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</si>
  <si>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</si>
  <si>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</si>
  <si>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</si>
  <si>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</si>
  <si>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</si>
  <si>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</si>
  <si>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</si>
  <si>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</si>
  <si>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</si>
  <si>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</si>
  <si>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</si>
  <si>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</si>
  <si>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</si>
  <si>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</si>
  <si>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</si>
  <si>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</si>
  <si>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</si>
  <si>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</si>
  <si>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</si>
  <si>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</si>
  <si>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</si>
  <si>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</si>
  <si>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</si>
  <si>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</si>
  <si>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</si>
  <si>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</si>
  <si>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</si>
  <si>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</si>
  <si>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</si>
  <si>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</si>
  <si>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</si>
  <si>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</si>
  <si>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</si>
  <si>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</si>
  <si>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</si>
  <si>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</si>
  <si>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</si>
  <si>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</si>
  <si>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</si>
  <si>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</si>
  <si>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</si>
  <si>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</si>
  <si>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</si>
  <si>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</si>
  <si>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</si>
  <si>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</si>
  <si>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</si>
  <si>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</si>
  <si>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</si>
  <si>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</si>
  <si>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</si>
  <si>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</si>
  <si>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</si>
  <si>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</si>
  <si>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</si>
  <si>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</si>
  <si>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</si>
  <si>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</si>
  <si>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</si>
  <si>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</si>
  <si>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</si>
  <si>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</si>
  <si>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</si>
  <si>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</si>
  <si>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</si>
  <si>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</si>
  <si>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</si>
  <si>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</si>
  <si>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</si>
  <si>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</si>
  <si>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</si>
  <si>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</si>
  <si>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</si>
  <si>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</si>
  <si>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</si>
  <si>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</si>
  <si>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</si>
  <si>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</si>
  <si>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</si>
  <si>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</si>
  <si>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</si>
  <si>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</si>
  <si>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</si>
  <si>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</si>
  <si>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</si>
  <si>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</si>
  <si>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</si>
  <si>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</si>
  <si>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</si>
  <si>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</si>
  <si>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</si>
  <si>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</si>
  <si>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</si>
  <si>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</si>
  <si>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</si>
  <si>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</si>
  <si>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</si>
  <si>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</si>
  <si>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</si>
  <si>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</si>
  <si>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</si>
  <si>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</si>
  <si>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</si>
  <si>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</si>
  <si>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</si>
  <si>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</si>
  <si>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</si>
  <si>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</si>
  <si>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</si>
  <si>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</si>
  <si>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</si>
  <si>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</si>
  <si>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</si>
  <si>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</si>
  <si>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</si>
  <si>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</si>
  <si>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</si>
  <si>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</si>
  <si>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</si>
  <si>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</si>
  <si>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</si>
  <si>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</si>
  <si>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</si>
  <si>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</si>
  <si>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</si>
  <si>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</si>
  <si>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</si>
  <si>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</si>
  <si>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</si>
  <si>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</si>
  <si>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</si>
  <si>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</si>
  <si>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</si>
  <si>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</si>
  <si>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</si>
  <si>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</si>
  <si>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</si>
  <si>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</si>
  <si>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</si>
  <si>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</si>
  <si>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</si>
  <si>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</si>
  <si>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</si>
  <si>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</si>
  <si>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</si>
  <si>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</si>
  <si>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</si>
  <si>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</si>
  <si>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</si>
  <si>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</si>
  <si>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</si>
  <si>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</si>
  <si>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</si>
  <si>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</si>
  <si>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</si>
  <si>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</si>
  <si>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</si>
  <si>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</si>
  <si>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</si>
  <si>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</si>
  <si>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</si>
  <si>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</si>
  <si>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</si>
  <si>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</si>
  <si>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</si>
  <si>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</si>
  <si>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</si>
  <si>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</si>
  <si>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</si>
  <si>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</si>
  <si>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</si>
  <si>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</si>
  <si>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</si>
  <si>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</si>
  <si>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</si>
  <si>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</si>
  <si>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</si>
  <si>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</si>
  <si>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</si>
  <si>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</si>
  <si>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</si>
  <si>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</si>
  <si>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</si>
  <si>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</si>
  <si>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</si>
  <si>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</si>
  <si>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</si>
  <si>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</si>
  <si>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</si>
  <si>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</si>
  <si>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</si>
  <si>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</si>
  <si>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</si>
  <si>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</si>
  <si>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</si>
  <si>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</si>
  <si>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</si>
  <si>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</si>
  <si>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</si>
  <si>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</si>
  <si>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</si>
  <si>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</si>
  <si>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</si>
  <si>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</si>
  <si>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</si>
  <si>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</si>
  <si>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</si>
  <si>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</si>
  <si>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</si>
  <si>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</si>
  <si>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</si>
  <si>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</si>
  <si>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</si>
  <si>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</si>
  <si>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</si>
  <si>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</si>
  <si>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</si>
  <si>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</si>
  <si>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</si>
  <si>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</si>
  <si>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</si>
  <si>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</si>
  <si>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</si>
  <si>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</si>
  <si>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</si>
  <si>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</si>
  <si>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</si>
  <si>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</si>
  <si>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</si>
  <si>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</si>
  <si>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</si>
  <si>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</si>
  <si>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</si>
  <si>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</si>
  <si>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</si>
  <si>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</si>
  <si>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</si>
  <si>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</si>
  <si>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</si>
  <si>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</si>
  <si>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</si>
  <si>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</si>
  <si>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</si>
  <si>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</si>
  <si>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</si>
  <si>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</si>
  <si>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</si>
  <si>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</si>
  <si>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</si>
  <si>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</si>
  <si>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</si>
  <si>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</si>
  <si>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</si>
  <si>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</si>
  <si>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</si>
  <si>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</si>
  <si>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</si>
  <si>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</si>
  <si>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</si>
  <si>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</si>
  <si>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</si>
  <si>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</si>
  <si>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</si>
  <si>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</si>
  <si>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</si>
  <si>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</si>
  <si>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</si>
  <si>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</si>
  <si>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</si>
  <si>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</si>
  <si>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</si>
  <si>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</si>
  <si>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</si>
  <si>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</si>
  <si>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</si>
  <si>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</si>
  <si>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</si>
  <si>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</si>
  <si>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</si>
  <si>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</si>
  <si>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</si>
  <si>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</si>
  <si>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</si>
  <si>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</si>
  <si>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</si>
  <si>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</si>
  <si>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</si>
  <si>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</si>
  <si>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</si>
  <si>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</si>
  <si>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</si>
  <si>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</si>
  <si>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</si>
  <si>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</si>
  <si>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</si>
  <si>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</si>
  <si>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</si>
  <si>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</si>
  <si>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</si>
  <si>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</si>
  <si>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</si>
  <si>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</si>
  <si>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</si>
  <si>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</si>
  <si>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</si>
  <si>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</si>
  <si>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</si>
  <si>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</si>
  <si>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</si>
  <si>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</si>
  <si>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</si>
  <si>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</si>
  <si>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</si>
  <si>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</si>
  <si>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</si>
  <si>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</si>
  <si>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</si>
  <si>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</si>
  <si>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</si>
  <si>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</si>
  <si>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</si>
  <si>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</si>
  <si>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</si>
  <si>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</si>
  <si>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</si>
  <si>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</si>
  <si>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</si>
  <si>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</si>
  <si>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</si>
  <si>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</si>
  <si>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</si>
  <si>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</si>
  <si>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</si>
  <si>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</si>
  <si>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</si>
  <si>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</si>
  <si>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</si>
  <si>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</si>
  <si>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</si>
  <si>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</si>
  <si>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</si>
  <si>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</si>
  <si>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</si>
  <si>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</si>
  <si>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</si>
  <si>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</si>
  <si>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</si>
  <si>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</si>
  <si>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</si>
  <si>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</si>
  <si>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</si>
  <si>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</si>
  <si>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</si>
  <si>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</si>
  <si>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</si>
  <si>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</si>
  <si>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</si>
  <si>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</si>
  <si>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</si>
  <si>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</si>
  <si>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</si>
  <si>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</si>
  <si>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</si>
  <si>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</si>
  <si>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</si>
  <si>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</si>
  <si>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</si>
  <si>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</si>
  <si>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</si>
  <si>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</si>
  <si>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</si>
  <si>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</si>
  <si>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</si>
  <si>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</si>
  <si>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</si>
  <si>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</si>
  <si>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</si>
  <si>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</si>
  <si>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</si>
  <si>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</si>
  <si>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</si>
  <si>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</si>
  <si>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</si>
  <si>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</si>
  <si>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</si>
  <si>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</si>
  <si>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</si>
  <si>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</si>
  <si>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</si>
  <si>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</si>
  <si>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</si>
  <si>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</si>
  <si>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</si>
  <si>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</si>
  <si>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</si>
  <si>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</si>
  <si>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</si>
  <si>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</si>
  <si>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</si>
  <si>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</si>
  <si>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</si>
  <si>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</si>
  <si>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</si>
  <si>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</si>
  <si>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</si>
  <si>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</si>
  <si>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</si>
  <si>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</si>
  <si>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</si>
  <si>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</si>
  <si>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</si>
  <si>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</si>
  <si>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</si>
  <si>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</si>
  <si>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</si>
  <si>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</si>
  <si>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</si>
  <si>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</si>
  <si>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</si>
  <si>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</si>
  <si>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</si>
  <si>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</si>
  <si>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</si>
  <si>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</si>
  <si>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</si>
  <si>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</si>
  <si>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</si>
  <si>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</si>
  <si>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</si>
  <si>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</si>
  <si>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</si>
  <si>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</si>
  <si>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</si>
  <si>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</si>
  <si>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</si>
  <si>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</si>
  <si>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</si>
  <si>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</si>
  <si>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</si>
  <si>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</si>
  <si>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</si>
  <si>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</si>
  <si>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</si>
  <si>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</si>
  <si>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</si>
  <si>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</si>
  <si>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</si>
  <si>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</si>
  <si>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</si>
  <si>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</si>
  <si>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</si>
  <si>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</si>
  <si>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</si>
  <si>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</si>
  <si>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</si>
  <si>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</si>
  <si>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</si>
  <si>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</si>
  <si>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</si>
  <si>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</si>
  <si>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</si>
  <si>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</si>
  <si>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</si>
  <si>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</si>
  <si>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</si>
  <si>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</si>
  <si>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</si>
  <si>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</si>
  <si>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</si>
  <si>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</si>
  <si>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</si>
  <si>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</si>
  <si>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</si>
  <si>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</si>
  <si>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</si>
  <si>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</si>
  <si>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</si>
  <si>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</si>
  <si>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</si>
  <si>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</si>
  <si>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</si>
  <si>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</si>
  <si>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</si>
  <si>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</si>
  <si>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</si>
  <si>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</si>
  <si>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</si>
  <si>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</si>
  <si>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</si>
  <si>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</si>
  <si>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</si>
  <si>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</si>
  <si>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</si>
  <si>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</si>
  <si>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</si>
  <si>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</si>
  <si>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</si>
  <si>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</si>
  <si>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</si>
  <si>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</si>
  <si>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</si>
  <si>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</si>
  <si>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</si>
  <si>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</si>
  <si>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</si>
  <si>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</si>
  <si>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</si>
  <si>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</si>
  <si>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</si>
  <si>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</si>
  <si>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</si>
  <si>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</si>
  <si>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</si>
  <si>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</si>
  <si>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</si>
  <si>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</si>
  <si>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</si>
  <si>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</si>
  <si>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</si>
  <si>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</si>
  <si>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</si>
  <si>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</si>
  <si>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</si>
  <si>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</si>
  <si>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</si>
  <si>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</si>
  <si>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</si>
  <si>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</si>
  <si>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</si>
  <si>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</si>
  <si>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</si>
  <si>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</si>
  <si>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</si>
  <si>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</si>
  <si>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</si>
  <si>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</si>
  <si>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</si>
  <si>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</si>
  <si>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</si>
  <si>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</si>
  <si>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</si>
  <si>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</si>
  <si>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</si>
  <si>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</si>
  <si>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</si>
  <si>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</si>
  <si>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</si>
  <si>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</si>
  <si>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</si>
  <si>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</si>
  <si>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</si>
  <si>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</si>
  <si>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</si>
  <si>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</si>
  <si>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</si>
  <si>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</si>
  <si>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</si>
  <si>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</si>
  <si>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</si>
  <si>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</si>
  <si>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</si>
  <si>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</si>
  <si>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</si>
  <si>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</si>
  <si>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</si>
  <si>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</si>
  <si>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</si>
  <si>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</si>
  <si>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</si>
  <si>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</si>
  <si>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</si>
  <si>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</si>
  <si>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</si>
  <si>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</si>
  <si>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</si>
  <si>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</si>
  <si>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</si>
  <si>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</si>
  <si>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</si>
  <si>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</si>
  <si>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</si>
  <si>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</si>
  <si>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</si>
  <si>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</si>
  <si>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</si>
  <si>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</si>
  <si>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</si>
  <si>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</si>
  <si>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</si>
  <si>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</si>
  <si>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</si>
  <si>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</si>
  <si>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</si>
  <si>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</si>
  <si>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</si>
  <si>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</si>
  <si>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</si>
  <si>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</si>
  <si>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</si>
  <si>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</si>
  <si>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</si>
  <si>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</si>
  <si>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</si>
  <si>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</si>
  <si>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</si>
  <si>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</si>
  <si>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</si>
  <si>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</si>
  <si>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</si>
  <si>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</si>
  <si>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</si>
  <si>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</si>
  <si>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</si>
  <si>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</si>
  <si>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</si>
  <si>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</si>
  <si>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</si>
  <si>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</si>
  <si>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</si>
  <si>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</si>
  <si>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</si>
  <si>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</si>
  <si>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</si>
  <si>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</si>
  <si>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</si>
  <si>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</si>
  <si>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</si>
  <si>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</si>
  <si>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</si>
  <si>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</si>
  <si>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</si>
  <si>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</si>
  <si>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</si>
  <si>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</si>
  <si>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</si>
  <si>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</si>
  <si>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</si>
  <si>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</si>
  <si>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</si>
  <si>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</si>
  <si>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</si>
  <si>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</si>
  <si>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</si>
  <si>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</si>
  <si>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</si>
  <si>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</si>
  <si>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</si>
  <si>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</si>
  <si>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</si>
  <si>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</si>
  <si>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</si>
  <si>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</si>
  <si>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</si>
  <si>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</si>
  <si>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</si>
  <si>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</si>
  <si>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</si>
  <si>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</si>
  <si>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</si>
  <si>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</si>
  <si>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</si>
  <si>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</si>
  <si>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</si>
  <si>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</si>
  <si>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</si>
  <si>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</si>
  <si>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</si>
  <si>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</si>
  <si>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</si>
  <si>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</si>
  <si>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</si>
  <si>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</si>
  <si>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</si>
  <si>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</si>
  <si>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</si>
  <si>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</si>
  <si>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</si>
  <si>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</si>
  <si>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</si>
  <si>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</si>
  <si>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</si>
  <si>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</si>
  <si>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</si>
  <si>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</si>
  <si>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</si>
  <si>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</si>
  <si>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</si>
  <si>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</si>
  <si>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</si>
  <si>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</si>
  <si>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</si>
  <si>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</si>
  <si>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</si>
  <si>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</si>
  <si>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</si>
  <si>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</si>
  <si>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</si>
  <si>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</si>
  <si>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</si>
  <si>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</si>
  <si>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</si>
  <si>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</si>
  <si>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</si>
  <si>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</si>
  <si>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</si>
  <si>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</si>
  <si>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</si>
  <si>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</si>
  <si>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</si>
  <si>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</si>
  <si>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</si>
  <si>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</si>
  <si>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</si>
  <si>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</si>
  <si>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</si>
  <si>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</si>
  <si>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</si>
  <si>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</si>
  <si>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</si>
  <si>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</si>
  <si>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</si>
  <si>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</si>
  <si>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</si>
  <si>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</si>
  <si>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</si>
  <si>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</si>
  <si>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</si>
  <si>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</si>
  <si>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</si>
  <si>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</si>
  <si>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</si>
  <si>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</si>
  <si>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</si>
  <si>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</si>
  <si>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</si>
  <si>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</si>
  <si>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</si>
  <si>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</si>
  <si>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</si>
  <si>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</si>
  <si>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</si>
  <si>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</si>
  <si>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</si>
  <si>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</si>
  <si>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</si>
  <si>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</si>
  <si>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</si>
  <si>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</si>
  <si>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</si>
  <si>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</si>
  <si>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</si>
  <si>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</si>
  <si>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</si>
  <si>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</si>
  <si>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</si>
  <si>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</si>
  <si>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</si>
  <si>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</si>
  <si>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</si>
  <si>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</si>
  <si>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</si>
  <si>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</si>
  <si>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</si>
  <si>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</si>
  <si>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</si>
  <si>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</si>
  <si>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</si>
  <si>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</si>
  <si>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</si>
  <si>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</si>
  <si>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</si>
  <si>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</si>
  <si>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</si>
  <si>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</si>
  <si>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</si>
  <si>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</si>
  <si>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</si>
  <si>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</si>
  <si>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</si>
  <si>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</si>
  <si>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</si>
  <si>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</si>
  <si>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</si>
  <si>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</si>
  <si>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</si>
  <si>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</si>
  <si>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</si>
  <si>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</si>
  <si>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</si>
  <si>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</si>
  <si>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</si>
  <si>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</si>
  <si>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</si>
  <si>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</si>
  <si>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</si>
  <si>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</si>
  <si>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</si>
  <si>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</si>
  <si>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</si>
  <si>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</si>
  <si>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</si>
  <si>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</si>
  <si>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</si>
  <si>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</si>
  <si>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</si>
  <si>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</si>
  <si>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</si>
  <si>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</si>
  <si>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</si>
  <si>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</si>
  <si>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</si>
  <si>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</si>
  <si>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</si>
  <si>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</si>
  <si>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</si>
  <si>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</si>
  <si>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</si>
  <si>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</si>
  <si>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</si>
  <si>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</si>
  <si>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</si>
  <si>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</si>
  <si>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</si>
  <si>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</si>
  <si>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</si>
  <si>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</si>
  <si>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</si>
  <si>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</si>
  <si>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</si>
  <si>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</si>
  <si>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</si>
  <si>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</si>
  <si>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</si>
  <si>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</si>
  <si>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</si>
  <si>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</si>
  <si>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</si>
  <si>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</si>
  <si>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</si>
  <si>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</si>
  <si>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</si>
  <si>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</si>
  <si>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</si>
  <si>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</si>
  <si>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</si>
  <si>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</si>
  <si>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</si>
  <si>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</si>
  <si>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</si>
  <si>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</si>
  <si>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</si>
  <si>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</si>
  <si>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</si>
  <si>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</si>
  <si>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</si>
  <si>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</si>
  <si>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</si>
  <si>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</si>
  <si>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</si>
  <si>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</si>
  <si>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</si>
  <si>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</si>
  <si>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</si>
  <si>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</si>
  <si>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</si>
  <si>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</si>
  <si>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</si>
  <si>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</si>
  <si>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</si>
  <si>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</si>
  <si>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</si>
  <si>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</si>
  <si>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</si>
  <si>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</si>
  <si>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</si>
  <si>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</si>
  <si>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</si>
  <si>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</si>
  <si>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</si>
  <si>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</si>
  <si>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</si>
  <si>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</si>
  <si>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</si>
  <si>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</si>
  <si>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</si>
  <si>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</si>
  <si>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</si>
  <si>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</si>
  <si>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</si>
  <si>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</si>
  <si>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</si>
  <si>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</si>
  <si>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</si>
  <si>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</si>
  <si>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</si>
  <si>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</si>
  <si>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</si>
  <si>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</si>
  <si>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</si>
  <si>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</si>
  <si>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</si>
  <si>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</si>
  <si>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</si>
  <si>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</si>
  <si>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</si>
  <si>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</si>
  <si>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</si>
  <si>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</si>
  <si>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</si>
  <si>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</si>
  <si>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</si>
  <si>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</si>
  <si>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</si>
  <si>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</si>
  <si>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</si>
  <si>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</si>
  <si>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</si>
  <si>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</si>
  <si>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</si>
  <si>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</si>
  <si>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</si>
  <si>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</si>
  <si>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</si>
  <si>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</si>
  <si>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</si>
  <si>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</si>
  <si>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</si>
  <si>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</si>
  <si>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</si>
  <si>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</si>
  <si>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</si>
  <si>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</si>
  <si>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</si>
  <si>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</si>
  <si>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</si>
  <si>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</si>
  <si>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</si>
  <si>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</si>
  <si>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</si>
  <si>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</si>
  <si>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</si>
  <si>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</si>
  <si>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</si>
  <si>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</si>
  <si>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</si>
  <si>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</si>
  <si>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</si>
  <si>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</si>
  <si>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</si>
  <si>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</si>
  <si>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</si>
  <si>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</si>
  <si>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</si>
  <si>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</si>
  <si>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</si>
  <si>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</si>
  <si>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</si>
  <si>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</si>
  <si>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</si>
  <si>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</si>
  <si>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</si>
  <si>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</si>
  <si>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</si>
  <si>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</si>
  <si>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</si>
  <si>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</si>
  <si>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</si>
  <si>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</si>
  <si>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</si>
  <si>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</si>
  <si>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</si>
  <si>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</si>
  <si>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</si>
  <si>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</si>
  <si>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</si>
  <si>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</si>
  <si>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</si>
  <si>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</si>
  <si>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</si>
  <si>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</si>
  <si>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</si>
  <si>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</si>
  <si>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</si>
  <si>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</si>
  <si>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</si>
  <si>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</si>
  <si>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</si>
  <si>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</si>
  <si>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</si>
  <si>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</si>
  <si>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</si>
  <si>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</si>
  <si>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</si>
  <si>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</si>
  <si>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</si>
  <si>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</si>
  <si>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</si>
  <si>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</si>
  <si>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</si>
  <si>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</si>
  <si>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</si>
  <si>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</si>
  <si>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</si>
  <si>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</si>
  <si>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</si>
  <si>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</si>
  <si>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</si>
  <si>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</si>
  <si>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</si>
  <si>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</si>
  <si>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</si>
  <si>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</si>
  <si>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</si>
  <si>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</si>
  <si>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</si>
  <si>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</si>
  <si>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</si>
  <si>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</si>
  <si>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</si>
  <si>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</si>
  <si>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</si>
  <si>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</si>
  <si>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</si>
  <si>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</si>
  <si>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</si>
  <si>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Date Ended Conversion</t>
  </si>
  <si>
    <t>Launch/Date Created Conversion</t>
  </si>
  <si>
    <t xml:space="preserve">Launch Years </t>
  </si>
  <si>
    <t>Column Labels</t>
  </si>
  <si>
    <t>Grand Total</t>
  </si>
  <si>
    <t>Row Labels</t>
  </si>
  <si>
    <t>Count of outcomes</t>
  </si>
  <si>
    <t>Count of spotlight</t>
  </si>
  <si>
    <t>Total Count of spotlight</t>
  </si>
  <si>
    <t>Total Count of staff_pick</t>
  </si>
  <si>
    <t>Count of staff_pick</t>
  </si>
  <si>
    <t>(All)</t>
  </si>
  <si>
    <t>Percentage Funded</t>
  </si>
  <si>
    <t>Average Donation</t>
  </si>
  <si>
    <t>(blank)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</si>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</sst>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u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/>
    <xf numFmtId="0" fontId="4" fillId="0" borderId="0" xfId="0" applyFont="1" applyAlignment="1">
      <alignment horizontal="left" vertical="center" wrapText="1" indent="1"/>
    </xf>
    <xf numFmtId="2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b val="0"/>
        <i val="0"/>
      </font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[Kickstarter_Challenge.xlsx]1st Deliverable!PivotTable1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Deliverable'!$B$3:$B$4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0-4DDA-AD65-C3FCB315470C}"/>
            </c:ext>
          </c:extLst>
        </c:ser>
        <c:ser>
          <c:idx val="1"/>
          <c:order val="1"/>
          <c:tx>
            <c:strRef>
              <c:f>'1st Deliverable'!$C$3:$C$4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0-4DDA-AD65-C3FCB315470C}"/>
            </c:ext>
          </c:extLst>
        </c:ser>
        <c:ser>
          <c:idx val="2"/>
          <c:order val="2"/>
          <c:tx>
            <c:strRef>
              <c:f>'1st Deliverable'!$D$3:$D$4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0-4DDA-AD65-C3FCB315470C}"/>
            </c:ext>
          </c:extLst>
        </c:ser>
        <c:ser>
          <c:idx val="3"/>
          <c:order val="3"/>
          <c:tx>
            <c:strRef>
              <c:f>'1st Deliverable'!$E$3:$E$4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0-4DDA-AD65-C3FCB3154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203688"/>
        <c:axId val="590206312"/>
      </c:barChart>
      <c:catAx>
        <c:axId val="59020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6312"/>
        <c:crosses val="autoZero"/>
        <c:auto val="1"/>
        <c:lblAlgn val="ctr"/>
        <c:lblOffset val="100"/>
        <c:noMultiLvlLbl val="0"/>
      </c:catAx>
      <c:valAx>
        <c:axId val="5902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B04-AE85-64DFC7B2F41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9-4B04-AE85-64DFC7B2F41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9-4B04-AE85-64DFC7B2F41E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9-4B04-AE85-64DFC7B2F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2-4749-A406-1302A796242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2-4749-A406-1302A796242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72-4749-A406-1302A796242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72-4749-A406-1302A796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13648293963255"/>
          <c:y val="0.11832895888013999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7-46F7-B8A6-846DF30995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7-46F7-B8A6-846DF30995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B7-46F7-B8A6-846DF30995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B7-46F7-B8A6-846DF309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5048"/>
        <c:axId val="661834064"/>
      </c:barChart>
      <c:catAx>
        <c:axId val="66183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4064"/>
        <c:crosses val="autoZero"/>
        <c:auto val="1"/>
        <c:lblAlgn val="ctr"/>
        <c:lblOffset val="100"/>
        <c:noMultiLvlLbl val="0"/>
      </c:catAx>
      <c:valAx>
        <c:axId val="6618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3406969962088073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E-49E1-900C-DA79F60B4B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FE-49E1-900C-DA79F60B4B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FE-49E1-900C-DA79F60B4B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FE-49E1-900C-DA79F60B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6032"/>
        <c:axId val="661836360"/>
      </c:barChart>
      <c:catAx>
        <c:axId val="6618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360"/>
        <c:crosses val="autoZero"/>
        <c:auto val="1"/>
        <c:lblAlgn val="ctr"/>
        <c:lblOffset val="100"/>
        <c:noMultiLvlLbl val="0"/>
      </c:catAx>
      <c:valAx>
        <c:axId val="66183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45107226376577148"/>
          <c:y val="0.839530697584255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29340200399481E-2"/>
          <c:y val="0.14137264494927582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8-403F-A109-F20421FBA52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8-403F-A109-F20421FBA52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8-403F-A109-F20421FBA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9321752"/>
        <c:axId val="959321424"/>
      </c:lineChart>
      <c:catAx>
        <c:axId val="95932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424"/>
        <c:crosses val="autoZero"/>
        <c:auto val="1"/>
        <c:lblAlgn val="ctr"/>
        <c:lblOffset val="100"/>
        <c:noMultiLvlLbl val="0"/>
      </c:catAx>
      <c:valAx>
        <c:axId val="9593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117475</xdr:rowOff>
    </xdr:from>
    <xdr:to>
      <xdr:col>14</xdr:col>
      <xdr:colOff>38100</xdr:colOff>
      <xdr:row>23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98C4B-00BC-4D8C-AA97-A8332024E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391013</xdr:colOff>
      <xdr:row>4</xdr:row>
      <xdr:rowOff>182930</xdr:rowOff>
    </xdr:from>
    <xdr:to>
      <xdr:col>16</xdr:col>
      <xdr:colOff>86946</xdr:colOff>
      <xdr:row>19</xdr:row>
      <xdr:rowOff>163880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4FED2-D6CE-4D4A-8276-B6E80EB8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9</xdr:col>
      <xdr:colOff>313348</xdr:colOff>
      <xdr:row>19</xdr:row>
      <xdr:rowOff>150446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C6709-5FCC-471E-ADB3-7559D595A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8</xdr:row>
      <xdr:rowOff>180975</xdr:rowOff>
    </xdr:from>
    <xdr:to>
      <xdr:col>13</xdr:col>
      <xdr:colOff>400050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375B2-10F7-4A91-B25D-071AF1531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317500</xdr:colOff>
      <xdr:row>26</xdr:row>
      <xdr:rowOff>149225</xdr:rowOff>
    </xdr:from>
    <xdr:to>
      <xdr:col>17</xdr:col>
      <xdr:colOff>12700</xdr:colOff>
      <xdr:row>41</xdr:row>
      <xdr:rowOff>130175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2AD56-73C7-4650-8A85-097327D38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</xdr:colOff>
      <xdr:row>2</xdr:row>
      <xdr:rowOff>158749</xdr:rowOff>
    </xdr:from>
    <xdr:to>
      <xdr:col>13</xdr:col>
      <xdr:colOff>355600</xdr:colOff>
      <xdr:row>17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F8479-F401-4135-84B7-0E395900C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424608217596" createdVersion="6" refreshedVersion="6" minRefreshableVersion="3" recordCount="4114" xr:uid="{F7F331B4-9C08-477C-B0B6-62BB1390E7D9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 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59593703704" createdVersion="6" refreshedVersion="6" minRefreshableVersion="3" recordCount="4114" xr:uid="{F01B46D1-A224-4099-809A-E2E0A1D6369C}">
  <cacheSource type="worksheet">
    <worksheetSource ref="A1:T4115" sheet="Original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870080439818" createdVersion="6" refreshedVersion="6" minRefreshableVersion="3" recordCount="4115" xr:uid="{99C4752E-D983-4A34-B6B1-D5F3047C44AE}">
  <cacheSource type="worksheet">
    <worksheetSource ref="A1:T1048576" sheet="Original She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Launch/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  <m/>
      </sharedItems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 Years " numFmtId="0">
      <sharedItems containsString="0" containsBlank="1" containsNumber="1" containsInteger="1" minValue="2009" maxValue="2017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185.720262152776" createdVersion="6" refreshedVersion="6" minRefreshableVersion="3" recordCount="4114" xr:uid="{DF8A41D4-D75F-4BA9-95D9-16FDF07FE55C}">
  <cacheSource type="worksheet">
    <worksheetSource ref="A1:U4115" sheet="Original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1">
      <sharedItems containsSemiMixedTypes="0" containsString="0" containsNumber="1" containsInteger="1" minValue="0" maxValue="210422"/>
    </cacheField>
    <cacheField name="Average Donation" numFmtId="0">
      <sharedItems containsSemiMixedTypes="0" containsString="0" containsNumber="1" minValue="0" maxValue="193963.9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d v="2016-04-25T17:23:4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d v="2011-11-14T06:34:48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d v="2014-05-19T21:58:12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d v="2016-11-19T00:23:18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d v="2016-12-08T00:17:1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d v="2014-07-05T18:59:22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d v="2016-07-05T16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d v="2015-01-19T19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d v="2015-03-03T23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d v="2015-07-10T15:27:1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d v="2015-11-13T02:01:39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d v="2013-02-28T20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d v="2012-12-18T18:25:39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d v="2013-10-03T19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d v="2013-12-26T17:09: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d v="2011-12-05T11:33:36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d v="2013-12-12T22:21:14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d v="2016-12-21T00:44:5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d v="2016-09-18T18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d v="2017-01-27T23:05:18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d v="2015-06-24T03:51:29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d v="2016-12-22T04:37:4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d v="2012-07-30T21:11:21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d v="2011-11-22T16:12:15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d v="2014-02-24T09:24:15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d v="2010-11-25T05:45:26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d v="2014-11-01T21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d v="2016-12-28T20:57:06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d v="2015-12-18T18:01:01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d v="2016-08-16T01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d v="2013-12-05T04:09:05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d v="2014-06-03T15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d v="2016-02-13T16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d v="2014-10-14T20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d v="2016-12-05T03:14:05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d v="2017-01-12T05:16:1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d v="2013-09-16T13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d v="2014-11-19T01:29:45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d v="2017-03-10T12:49:54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d v="2014-12-16T15:56:45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d v="2016-03-31T23:33:58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d v="2012-09-24T16:26:16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d v="2015-01-30T15:21:16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d v="2012-02-07T02:43:55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d v="2016-12-19T15:16:37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d v="2016-12-04T20:12: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d v="2012-12-14T22:48:33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d v="2010-12-30T20:08:34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d v="2009-11-10T16:48:32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d v="2014-12-13T02:36:34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d v="2015-02-20T14:25:26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d v="2016-06-30T21:13:14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d v="2015-01-29T00:01:34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d v="2013-12-12T21:36:41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d v="2014-11-05T13:16:06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d v="2014-10-26T17:01:34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d v="2014-11-10T18:33:15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d v="2014-12-20T19:47:03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d v="2015-08-29T06:35:34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d v="2014-07-28T16:18:55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d v="2014-12-04T18:43:21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d v="2010-10-27T06:20:03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d v="2011-12-07T01:36:01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d v="2010-12-19T21:17:07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d v="2011-12-06T22:47:01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d v="2016-11-23T20:25:13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d v="2016-12-18T21:10:36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d v="2016-12-30T18:56:48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d v="2014-12-09T21:17:41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d v="2016-01-11T21:14:13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d v="2016-06-17T17:39:36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d v="2014-12-17T14:03:06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d v="2016-11-16T00:59:40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d v="2016-02-20T00:27:30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d v="2016-12-29T12:01:5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d v="2014-12-09T16:31:36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d v="2014-12-30T22:45:44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d v="2014-12-15T19:55:07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d v="2014-12-01T21:33:59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d v="2014-12-17T23:58:02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d v="2016-11-27T03:59: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d v="2014-07-13T15:51:5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d v="2014-07-22T19:53:18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d v="2015-01-16T14:05:47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d v="2015-10-27T22:34:59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d v="2015-12-20T13:45:2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s v="television"/>
    <d v="2015-06-22T00:10:11"/>
    <d v="2015-07-23T03:00:00"/>
    <n v="2015"/>
    <n v="27578"/>
    <n v="12879.8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s v="television"/>
    <d v="2017-01-31T14:24:43"/>
    <d v="2017-03-02T14:24:43"/>
    <n v="2017"/>
    <n v="10479"/>
    <n v="13629.76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s v="television"/>
    <d v="2016-02-05T16:51:23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s v="television"/>
    <d v="2014-07-08T12:21:47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s v="television"/>
    <d v="2015-11-19T20:01:19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s v="television"/>
    <d v="2016-07-12T22:23:27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s v="television"/>
    <d v="2014-06-04T01:44:10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s v="television"/>
    <d v="2016-05-26T01:07:4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s v="television"/>
    <d v="2016-04-08T22:40:12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s v="television"/>
    <d v="2016-03-18T02:29:04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s v="television"/>
    <d v="2014-05-21T01:37:59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s v="television"/>
    <d v="2016-07-21T18:41:02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s v="television"/>
    <d v="2014-06-01T17:07:05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s v="television"/>
    <d v="2016-05-18T16:15:09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s v="television"/>
    <d v="2014-06-18T00:38:08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s v="television"/>
    <d v="2015-09-09T09:24:18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s v="television"/>
    <d v="2014-05-01T19:06:51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s v="television"/>
    <d v="2014-10-05T17:33:42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s v="television"/>
    <d v="2014-08-18T13:00:56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s v="television"/>
    <d v="2015-06-20T19:35:34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s v="television"/>
    <d v="2015-07-15T18:11:52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s v="television"/>
    <d v="2014-08-27T15:03:09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s v="television"/>
    <d v="2014-12-16T21:52:20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s v="television"/>
    <d v="2015-04-03T18:41:41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s v="television"/>
    <d v="2015-08-13T19:41:03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s v="television"/>
    <d v="2015-11-10T00:36:01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s v="television"/>
    <d v="2014-07-08T12:22:24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s v="television"/>
    <d v="2014-10-17T03:57:13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s v="television"/>
    <d v="2015-11-16T23:08:04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s v="television"/>
    <d v="2014-06-22T16:09:28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s v="television"/>
    <d v="2014-07-22T07:01:55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s v="television"/>
    <d v="2016-01-07T19:00:34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s v="television"/>
    <d v="2016-04-01T15:03:37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s v="television"/>
    <d v="2015-10-09T15:51:41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s v="television"/>
    <d v="2014-07-21T07:43:21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s v="television"/>
    <d v="2015-04-04T07:00:14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s v="television"/>
    <d v="2015-03-05T07:22:05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s v="television"/>
    <d v="2015-01-28T16:37:59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s v="television"/>
    <d v="2013-04-11T01:22:24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s v="television"/>
    <d v="2014-04-25T01:07:48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s v="television"/>
    <d v="2014-05-30T05:08:08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s v="television"/>
    <d v="2014-09-05T13:39:14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s v="television"/>
    <d v="2014-11-28T15:20:26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s v="television"/>
    <d v="2014-06-12T18:58:06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s v="television"/>
    <d v="2014-08-23T02:22:17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s v="television"/>
    <d v="2016-03-28T14:58:27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s v="television"/>
    <d v="2015-11-15T23:09:34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s v="television"/>
    <d v="2014-10-20T19:40:0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s v="television"/>
    <d v="2015-01-29T12:24:20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s v="television"/>
    <d v="2015-09-24T04:14:05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s v="television"/>
    <d v="2014-12-22T18:04:18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s v="television"/>
    <d v="2015-07-11T22:17:17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s v="television"/>
    <d v="2014-06-17T16:50:46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s v="television"/>
    <d v="2014-03-21T13:10:45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s v="television"/>
    <d v="2015-11-25T17:07:01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s v="television"/>
    <d v="2016-05-06T23:15:16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s v="television"/>
    <d v="2015-05-25T13:10:24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s v="television"/>
    <d v="2015-03-26T19:59:22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s v="television"/>
    <d v="2014-10-20T17:52:52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s v="television"/>
    <d v="2015-08-14T05:39:36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s v="shorts"/>
    <d v="2014-03-03T21:38:37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s v="shorts"/>
    <d v="2013-05-15T19:32:37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s v="shorts"/>
    <d v="2013-02-06T19:11:18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s v="shorts"/>
    <d v="2013-12-04T21:53:3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s v="shorts"/>
    <d v="2013-06-08T00:26:21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s v="shorts"/>
    <d v="2014-07-15T19:42:34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s v="shorts"/>
    <d v="2016-06-18T20:23:40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s v="shorts"/>
    <d v="2012-06-15T14:00:04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s v="shorts"/>
    <d v="2014-01-24T13:39:51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s v="shorts"/>
    <d v="2011-08-31T04:30:25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s v="shorts"/>
    <d v="2011-07-06T21:30:45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s v="shorts"/>
    <d v="2012-03-29T06:30:57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s v="shorts"/>
    <d v="2012-10-26T00:14:41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s v="shorts"/>
    <d v="2011-02-13T18:09:44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s v="shorts"/>
    <d v="2015-12-22T11:41:35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s v="shorts"/>
    <d v="2013-03-24T05:01:12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s v="shorts"/>
    <d v="2011-10-28T16:35:58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s v="shorts"/>
    <d v="2012-03-29T03:28:3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s v="shorts"/>
    <d v="2016-08-22T17:32:01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s v="shorts"/>
    <d v="2014-03-26T18:38:13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s v="shorts"/>
    <d v="2013-11-05T02:00:56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s v="shorts"/>
    <d v="2012-07-10T03:48:47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s v="shorts"/>
    <d v="2011-09-09T19:41:01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s v="shorts"/>
    <d v="2015-02-07T14:46:29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s v="shorts"/>
    <d v="2011-04-15T18:11:26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s v="shorts"/>
    <d v="2011-08-24T03:00:37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s v="shorts"/>
    <d v="2015-10-14T13:20:45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s v="shorts"/>
    <d v="2010-05-24T12:56:43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s v="shorts"/>
    <d v="2014-05-27T15:48:51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s v="shorts"/>
    <d v="2013-05-08T18:03:12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s v="shorts"/>
    <d v="2011-06-12T07:08:19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s v="shorts"/>
    <d v="2011-03-17T09:39:24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s v="shorts"/>
    <d v="2016-12-17T04:46:23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s v="shorts"/>
    <d v="2012-06-05T20:35:37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s v="shorts"/>
    <d v="2014-03-18T17:13:42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s v="shorts"/>
    <d v="2012-01-27T00:07:21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s v="shorts"/>
    <d v="2010-05-26T15:54:01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s v="shorts"/>
    <d v="2011-06-12T03:14:42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s v="shorts"/>
    <d v="2012-11-01T19:04:34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s v="shorts"/>
    <d v="2013-12-23T21:39:5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s v="shorts"/>
    <d v="2012-10-15T18:04:46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s v="shorts"/>
    <d v="2012-12-31T18:38:30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s v="shorts"/>
    <d v="2010-11-23T03:08:53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s v="shorts"/>
    <d v="2014-02-12T19:20:30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s v="shorts"/>
    <d v="2011-03-10T16:41:06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s v="shorts"/>
    <d v="2016-04-25T17:23:40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s v="shorts"/>
    <d v="2012-03-19T18:38:21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s v="shorts"/>
    <d v="2011-04-02T23:34:4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s v="shorts"/>
    <d v="2013-04-01T14:42:50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s v="shorts"/>
    <d v="2011-01-27T00:37:10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s v="shorts"/>
    <d v="2013-10-10T22:47:33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s v="shorts"/>
    <d v="2015-05-01T07:59:47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s v="shorts"/>
    <d v="2014-03-20T01:01:58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s v="shorts"/>
    <d v="2011-07-29T18:12:08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s v="shorts"/>
    <d v="2011-11-14T06:34:48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s v="shorts"/>
    <d v="2012-01-10T17:44:04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s v="shorts"/>
    <d v="2011-02-21T11:55:55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s v="shorts"/>
    <d v="2010-03-11T20:02:24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s v="shorts"/>
    <d v="2011-06-29T01:17:16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s v="shorts"/>
    <d v="2011-07-15T01:39:46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s v="science fiction"/>
    <d v="2016-09-03T01:11:47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s v="science fiction"/>
    <d v="2015-04-02T16:55:10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s v="science fiction"/>
    <d v="2016-08-11T10:21:47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s v="science fiction"/>
    <d v="2014-09-22T18:46:04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s v="science fiction"/>
    <d v="2015-04-20T22:17:22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s v="science fiction"/>
    <d v="2016-12-05T23:51:20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s v="science fiction"/>
    <d v="2015-05-11T14:08:57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s v="science fiction"/>
    <d v="2015-03-04T14:59:01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s v="science fiction"/>
    <d v="2016-09-15T05:28:13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s v="science fiction"/>
    <d v="2014-08-31T22:29:43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s v="science fiction"/>
    <d v="2014-05-19T21:58:12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s v="science fiction"/>
    <d v="2016-06-20T20:06:0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s v="science fiction"/>
    <d v="2014-09-23T19:30:07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s v="science fiction"/>
    <d v="2016-05-01T19:23:04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s v="science fiction"/>
    <d v="2015-08-05T21:50:18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s v="science fiction"/>
    <d v="2014-05-29T09:09:57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s v="science fiction"/>
    <d v="2015-04-02T09:50:34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s v="science fiction"/>
    <d v="2015-08-23T13:46:33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s v="science fiction"/>
    <d v="2015-07-01T06:10:41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s v="science fiction"/>
    <d v="2015-07-02T22:06:12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s v="science fiction"/>
    <d v="2015-02-18T04:45:32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s v="science fiction"/>
    <d v="2015-04-16T03:40:23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s v="science fiction"/>
    <d v="2014-10-26T21:26:18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s v="science fiction"/>
    <d v="2016-07-08T01:32:22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s v="science fiction"/>
    <d v="2015-02-12T18:17:52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s v="science fiction"/>
    <d v="2015-07-15T13:00:52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s v="science fiction"/>
    <d v="2016-11-19T00:23:18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s v="science fiction"/>
    <d v="2014-11-26T18:25:40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s v="science fiction"/>
    <d v="2016-01-28T06:45:36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s v="science fiction"/>
    <d v="2014-11-25T04:07:50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s v="science fiction"/>
    <d v="2015-03-27T03:53:02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s v="science fiction"/>
    <d v="2015-04-19T13:13:1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s v="science fiction"/>
    <d v="2014-08-24T01:51:40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s v="science fiction"/>
    <d v="2014-10-21T14:04:04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s v="science fiction"/>
    <d v="2015-04-21T13:08:15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s v="science fiction"/>
    <d v="2015-06-13T13:25:3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s v="science fiction"/>
    <d v="2014-06-04T02:59: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s v="science fiction"/>
    <d v="2016-01-27T21:52:52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s v="science fiction"/>
    <d v="2014-09-22T01:50:2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s v="science fiction"/>
    <d v="2016-05-24T10:25:45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s v="drama"/>
    <d v="2015-06-16T21:54:51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s v="drama"/>
    <d v="2014-06-02T16:29:55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s v="drama"/>
    <d v="2014-07-15T03:02:36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s v="drama"/>
    <d v="2015-08-27T23:04:14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s v="drama"/>
    <d v="2014-07-21T18:18:21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s v="drama"/>
    <d v="2015-12-13T15:48:44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s v="drama"/>
    <d v="2016-12-17T01:49:22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s v="drama"/>
    <d v="2015-06-05T22:15:35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s v="drama"/>
    <d v="2015-02-17T20:02:50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s v="drama"/>
    <d v="2014-09-18T12:07:3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s v="drama"/>
    <d v="2015-07-31T23:28:03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s v="drama"/>
    <d v="2016-06-13T04:20:14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s v="drama"/>
    <d v="2015-02-12T09:28:43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s v="drama"/>
    <d v="2015-01-29T13:45:08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s v="drama"/>
    <d v="2015-03-09T18:12:56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s v="drama"/>
    <d v="2014-08-04T18:40:11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s v="drama"/>
    <d v="2015-07-06T19:46:39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s v="drama"/>
    <d v="2015-03-07T01:08:46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s v="drama"/>
    <d v="2015-10-27T22:55:45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s v="drama"/>
    <d v="2016-02-03T01:55:55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s v="drama"/>
    <d v="2015-03-04T23:47:23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s v="drama"/>
    <d v="2015-05-23T17:48:15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s v="drama"/>
    <d v="2016-12-08T00:17:1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s v="drama"/>
    <d v="2014-10-27T19:26:50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s v="drama"/>
    <d v="2014-07-05T18:59:22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s v="drama"/>
    <d v="2016-07-19T21:52:19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s v="drama"/>
    <d v="2017-02-01T19:30:34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s v="drama"/>
    <d v="2015-06-27T05:37:3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s v="drama"/>
    <d v="2014-08-06T04:23:35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s v="drama"/>
    <d v="2016-07-05T16:34:37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s v="drama"/>
    <d v="2016-06-06T15:37:26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s v="drama"/>
    <d v="2015-08-23T10:35:38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s v="drama"/>
    <d v="2014-09-17T19:00:3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s v="drama"/>
    <d v="2014-09-29T22:26:06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s v="drama"/>
    <d v="2016-01-06T23:55:31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s v="drama"/>
    <d v="2015-05-11T16:05:32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s v="drama"/>
    <d v="2015-09-12T13:01:38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s v="drama"/>
    <d v="2017-01-06T20:21:40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s v="drama"/>
    <d v="2014-09-05T09:12:02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s v="drama"/>
    <d v="2016-08-02T02:58:22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s v="drama"/>
    <d v="2014-08-16T02:00:03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s v="drama"/>
    <d v="2015-01-19T19:38:49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s v="drama"/>
    <d v="2015-09-08T22:16:04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s v="drama"/>
    <d v="2014-11-30T20:21:04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s v="drama"/>
    <d v="2016-07-05T14:00:03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s v="drama"/>
    <d v="2015-09-01T15:10:22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s v="drama"/>
    <d v="2016-07-16T00:06:23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s v="drama"/>
    <d v="2014-12-05T04:43:58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s v="drama"/>
    <d v="2014-11-16T08:52:47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s v="drama"/>
    <d v="2015-06-10T22:08:55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s v="drama"/>
    <d v="2015-09-02T01:33:12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s v="drama"/>
    <d v="2015-08-20T03:50:17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s v="drama"/>
    <d v="2016-02-16T21:08:40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s v="drama"/>
    <d v="2015-07-17T14:15:47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s v="drama"/>
    <d v="2015-01-05T15:22:29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s v="drama"/>
    <d v="2016-01-06T05:31:22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s v="drama"/>
    <d v="2015-03-03T23:00:37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s v="drama"/>
    <d v="2014-11-27T15:22:29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s v="drama"/>
    <d v="2015-03-16T15:04:49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s v="drama"/>
    <d v="2016-02-29T07:50:25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s v="drama"/>
    <d v="2015-07-10T15:27:1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s v="drama"/>
    <d v="2015-01-27T20:06:04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s v="drama"/>
    <d v="2015-01-27T18:28:38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s v="drama"/>
    <d v="2016-04-22T01:09:10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s v="drama"/>
    <d v="2015-05-11T05:38:46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s v="drama"/>
    <d v="2016-03-09T23:04:14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s v="drama"/>
    <d v="2015-04-12T15:59:04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s v="drama"/>
    <d v="2015-06-09T21:27:21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s v="drama"/>
    <d v="2015-04-02T16:28:25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s v="drama"/>
    <d v="2016-01-14T22:24:57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s v="drama"/>
    <d v="2015-05-05T18:39:11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s v="drama"/>
    <d v="2015-12-03T23:00:5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s v="drama"/>
    <d v="2015-01-28T19:49:06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s v="drama"/>
    <d v="2016-08-30T21:52:52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s v="drama"/>
    <d v="2015-05-12T00:50:59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s v="drama"/>
    <d v="2015-06-09T21:48:17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s v="drama"/>
    <d v="2015-11-13T02:01:39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s v="drama"/>
    <d v="2016-01-08T13:51:09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s v="drama"/>
    <d v="2016-12-09T23:06:00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s v="drama"/>
    <d v="2015-10-20T02:38:50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s v="documentary"/>
    <d v="2013-03-21T17:00:11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s v="documentary"/>
    <d v="2014-11-06T16:45:04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s v="documentary"/>
    <d v="2011-11-15T11:49:50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s v="documentary"/>
    <d v="2014-01-23T01:08:24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s v="documentary"/>
    <d v="2010-02-04T07:45:59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s v="documentary"/>
    <d v="2012-07-17T01:16:2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s v="documentary"/>
    <d v="2010-10-29T08:43:25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s v="documentary"/>
    <d v="2010-09-09T14:30:14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s v="documentary"/>
    <d v="2011-11-23T18:35:09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s v="documentary"/>
    <d v="2010-06-03T22:10:20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s v="documentary"/>
    <d v="2013-05-07T13:34:51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s v="documentary"/>
    <d v="2012-04-14T18:54:06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s v="documentary"/>
    <d v="2010-03-29T15:54:18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s v="documentary"/>
    <d v="2012-01-16T15:37:15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s v="documentary"/>
    <d v="2015-09-16T22:51:50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s v="documentary"/>
    <d v="2011-02-14T12:38:02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s v="documentary"/>
    <d v="2013-02-14T18:27:47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s v="documentary"/>
    <d v="2016-04-19T15:02:42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s v="documentary"/>
    <d v="2011-05-19T01:14:26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s v="documentary"/>
    <d v="2015-03-09T17:42:4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s v="documentary"/>
    <d v="2010-06-01T18:07:59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s v="documentary"/>
    <d v="2012-04-18T21:15:04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s v="documentary"/>
    <d v="2011-01-12T05:57:08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s v="documentary"/>
    <d v="2012-08-28T22:54:54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s v="documentary"/>
    <d v="2012-04-11T14:53:15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s v="documentary"/>
    <d v="2010-03-30T05:53:50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s v="documentary"/>
    <d v="2010-01-27T04:11:47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s v="documentary"/>
    <d v="2014-05-26T10:51:39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s v="documentary"/>
    <d v="2011-09-23T03:39:3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s v="documentary"/>
    <d v="2017-01-23T04:43:42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s v="documentary"/>
    <d v="2011-04-04T20:47:5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s v="documentary"/>
    <d v="2013-12-04T02:24:2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s v="documentary"/>
    <d v="2010-02-26T21:36:31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s v="documentary"/>
    <d v="2011-06-03T11:57:46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s v="documentary"/>
    <d v="2012-03-01T21:53:49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s v="documentary"/>
    <d v="2012-10-11T00:46:06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s v="documentary"/>
    <d v="2012-02-28T01:57:54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s v="documentary"/>
    <d v="2015-04-23T21:23:39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s v="documentary"/>
    <d v="2012-09-12T00:58:59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s v="documentary"/>
    <d v="2017-01-24T05:51:36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s v="documentary"/>
    <d v="2014-04-15T14:10:35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s v="documentary"/>
    <d v="2009-05-17T03:55:13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s v="documentary"/>
    <d v="2010-01-16T22:04:5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s v="documentary"/>
    <d v="2011-05-12T17:02:24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s v="documentary"/>
    <d v="2011-12-27T17:43:00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s v="documentary"/>
    <d v="2013-08-20T18:08:48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s v="documentary"/>
    <d v="2013-02-08T19:35:24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s v="documentary"/>
    <d v="2012-10-02T06:40:18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s v="documentary"/>
    <d v="2012-05-22T04:03:13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s v="documentary"/>
    <d v="2013-10-03T10:57:14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s v="documentary"/>
    <d v="2010-12-14T08:51:37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s v="documentary"/>
    <d v="2013-04-12T18:27:26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s v="documentary"/>
    <d v="2011-09-26T19:16:39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s v="documentary"/>
    <d v="2014-03-21T16:01:54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s v="documentary"/>
    <d v="2010-06-14T02:01:3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s v="documentary"/>
    <d v="2013-09-02T00:06:49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s v="documentary"/>
    <d v="2012-08-13T11:24:43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s v="documentary"/>
    <d v="2015-03-26T17:28:21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s v="documentary"/>
    <d v="2014-03-11T11:07:2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s v="documentary"/>
    <d v="2010-10-18T05:24:20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s v="documentary"/>
    <d v="2011-03-24T23:02:18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s v="documentary"/>
    <d v="2013-02-07T17:42:15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s v="documentary"/>
    <d v="2012-01-25T20:33:58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s v="documentary"/>
    <d v="2012-05-03T01:42:26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s v="documentary"/>
    <d v="2012-07-24T02:16:37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s v="documentary"/>
    <d v="2012-02-09T15:07:29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s v="documentary"/>
    <d v="2013-02-28T20:05:33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s v="documentary"/>
    <d v="2013-01-08T22:40:01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s v="documentary"/>
    <d v="2011-01-24T16:40:10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s v="documentary"/>
    <d v="2012-08-13T18:02:14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s v="documentary"/>
    <d v="2011-10-05T04:23:43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s v="documentary"/>
    <d v="2011-11-21T05:16:32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s v="documentary"/>
    <d v="2013-03-15T21:03:5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s v="documentary"/>
    <d v="2010-06-28T05:28:14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s v="documentary"/>
    <d v="2013-01-30T19:59:48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s v="documentary"/>
    <d v="2012-07-23T18:32:14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s v="documentary"/>
    <d v="2014-11-07T22:09:57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s v="documentary"/>
    <d v="2013-11-11T16:14:43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s v="documentary"/>
    <d v="2013-02-25T00:55:51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s v="documentary"/>
    <d v="2009-11-06T20:07:0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s v="documentary"/>
    <d v="2015-11-23T13:13:53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s v="documentary"/>
    <d v="2016-10-04T10:43:06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s v="documentary"/>
    <d v="2016-04-13T13:40:48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s v="documentary"/>
    <d v="2016-11-23T07:42:46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s v="documentary"/>
    <d v="2015-06-29T15:01:48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s v="documentary"/>
    <d v="2016-11-15T04:30:33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s v="documentary"/>
    <d v="2017-02-09T07:33: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s v="documentary"/>
    <d v="2015-02-23T05:38:49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s v="documentary"/>
    <d v="2015-10-01T22:43:0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s v="documentary"/>
    <d v="2015-10-14T11:12:07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s v="documentary"/>
    <d v="2013-04-15T12:22:43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s v="documentary"/>
    <d v="2016-05-17T13:57:14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s v="documentary"/>
    <d v="2015-09-16T16:19:37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s v="documentary"/>
    <d v="2016-03-08T15:16:31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s v="documentary"/>
    <d v="2015-04-07T16:22:37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s v="documentary"/>
    <d v="2015-04-07T17:41:5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s v="documentary"/>
    <d v="2015-10-14T14:18:38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s v="documentary"/>
    <d v="2015-02-12T03:05:08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s v="documentary"/>
    <d v="2016-07-08T18:08:10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s v="documentary"/>
    <d v="2015-03-30T18:14:28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s v="documentary"/>
    <d v="2017-02-06T16:03:27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s v="documentary"/>
    <d v="2014-09-12T21:06:38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s v="documentary"/>
    <d v="2016-03-30T18:44:25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s v="documentary"/>
    <d v="2014-10-14T17:42:25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s v="documentary"/>
    <d v="2015-04-17T23:18:1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s v="documentary"/>
    <d v="2015-04-20T22:39:50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s v="documentary"/>
    <d v="2015-09-14T12:00:21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s v="documentary"/>
    <d v="2015-10-15T11:53:29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s v="documentary"/>
    <d v="2015-07-22T14:05:16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s v="documentary"/>
    <d v="2017-01-25T11:58:28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s v="documentary"/>
    <d v="2016-08-04T01:35:09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s v="documentary"/>
    <d v="2016-02-27T23:09:14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s v="documentary"/>
    <d v="2014-09-08T04:01:08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s v="documentary"/>
    <d v="2015-10-20T19:00:19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s v="documentary"/>
    <d v="2016-03-09T19:52:01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s v="documentary"/>
    <d v="2014-10-31T07:03:14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s v="documentary"/>
    <d v="2016-02-15T19:16:33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s v="documentary"/>
    <d v="2015-03-15T05:19: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s v="documentary"/>
    <d v="2016-05-17T20:38:41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s v="documentary"/>
    <d v="2014-10-23T01:41:30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s v="documentary"/>
    <d v="2015-06-08T21:33:0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s v="documentary"/>
    <d v="2014-10-24T00:01:46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s v="documentary"/>
    <d v="2014-07-17T05:03:11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s v="documentary"/>
    <d v="2010-03-18T17:52:16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s v="documentary"/>
    <d v="2014-05-21T20:37:52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s v="documentary"/>
    <d v="2014-01-29T14:33:19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s v="documentary"/>
    <d v="2012-04-20T19:01:58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s v="documentary"/>
    <d v="2013-03-22T13:51:18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s v="documentary"/>
    <d v="2015-02-08T14:32:02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s v="documentary"/>
    <d v="2011-12-16T13:14:2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s v="documentary"/>
    <d v="2016-12-07T19:05:0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s v="documentary"/>
    <d v="2012-12-18T18:25:39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s v="documentary"/>
    <d v="2016-02-25T13:50:44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s v="documentary"/>
    <d v="2012-06-18T21:53:18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s v="documentary"/>
    <d v="2011-08-02T21:20:31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s v="documentary"/>
    <d v="2014-01-18T23:38:31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s v="documentary"/>
    <d v="2016-07-25T10:51:5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s v="documentary"/>
    <d v="2015-10-15T06:01:08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s v="documentary"/>
    <d v="2016-01-01T13:43:2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s v="documentary"/>
    <d v="2012-03-19T16:31:12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s v="documentary"/>
    <d v="2015-12-29T17:16:32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s v="documentary"/>
    <d v="2012-06-25T16:45:17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s v="documentary"/>
    <d v="2012-08-23T17:01:40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s v="documentary"/>
    <d v="2014-04-26T02:49:19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s v="documentary"/>
    <d v="2014-12-07T18:45:47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s v="documentary"/>
    <d v="2014-10-22T14:01:41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s v="documentary"/>
    <d v="2015-07-26T22:49:51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s v="documentary"/>
    <d v="2015-07-15T16:14:18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s v="documentary"/>
    <d v="2016-06-28T01:49:40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s v="documentary"/>
    <d v="2014-02-04T01:30:50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s v="documentary"/>
    <d v="2015-04-18T00:52:52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s v="documentary"/>
    <d v="2011-11-18T01:00:5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s v="documentary"/>
    <d v="2011-08-08T17:12:51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s v="documentary"/>
    <d v="2013-09-09T17:00:52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s v="documentary"/>
    <d v="2016-02-17T19:38:02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s v="documentary"/>
    <d v="2012-03-22T21:49:20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s v="documentary"/>
    <d v="2012-06-22T13:33:2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s v="documentary"/>
    <d v="2010-07-20T18:38:04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s v="documentary"/>
    <d v="2015-03-15T19:02:06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s v="documentary"/>
    <d v="2016-11-13T21:01:07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s v="documentary"/>
    <d v="2014-04-16T15:15:47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s v="documentary"/>
    <d v="2011-07-08T20:12:50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s v="documentary"/>
    <d v="2015-10-15T12:56:57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s v="documentary"/>
    <d v="2011-06-24T07:27:21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s v="documentary"/>
    <d v="2014-01-07T15:04:22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s v="documentary"/>
    <d v="2014-02-04T02:02:19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s v="documentary"/>
    <d v="2011-04-05T03:53:57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s v="documentary"/>
    <d v="2011-09-20T20:54:10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s v="documentary"/>
    <d v="2013-09-26T17:39:50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s v="documentary"/>
    <d v="2016-06-22T20:42:24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s v="documentary"/>
    <d v="2015-04-19T23:33:17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s v="documentary"/>
    <d v="2013-11-20T04:13:24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s v="documentary"/>
    <d v="2012-07-09T17:49:38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s v="documentary"/>
    <d v="2012-06-19T21:03:31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s v="documentary"/>
    <d v="2013-09-12T01:31:05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s v="documentary"/>
    <d v="2014-09-22T20:26:42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s v="documentary"/>
    <d v="2014-01-09T09:30:31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s v="documentary"/>
    <d v="2013-03-27T23:17:40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s v="documentary"/>
    <d v="2015-06-23T06:46:37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s v="documentary"/>
    <d v="2013-04-30T20:13:07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s v="animation"/>
    <d v="2014-02-12T05:40:31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s v="animation"/>
    <d v="2015-06-22T11:47:36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s v="animation"/>
    <d v="2014-08-12T06:14:57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s v="animation"/>
    <d v="2013-05-06T22:13:50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s v="animation"/>
    <d v="2012-01-26T09:01:39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s v="animation"/>
    <d v="2015-09-28T20:40:04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s v="animation"/>
    <d v="2016-01-31T17:05:14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s v="animation"/>
    <d v="2015-10-08T21:49:00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s v="animation"/>
    <d v="2014-05-19T18:24:05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s v="animation"/>
    <d v="2009-09-14T21:38:02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s v="animation"/>
    <d v="2013-08-27T02:34:27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s v="animation"/>
    <d v="2016-06-05T20:54:43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s v="animation"/>
    <d v="2015-08-22T17:26:21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s v="animation"/>
    <d v="2015-08-12T15:07:02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s v="animation"/>
    <d v="2013-10-29T20:01:42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s v="animation"/>
    <d v="2013-08-14T17:56:20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s v="animation"/>
    <d v="2013-07-01T08:41:53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s v="animation"/>
    <d v="2016-08-09T07:38:46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s v="animation"/>
    <d v="2015-10-19T06:15:5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s v="animation"/>
    <d v="2014-10-07T18:16:58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s v="animation"/>
    <d v="2016-02-23T23:39:13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s v="animation"/>
    <d v="2013-10-03T19:03:16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s v="animation"/>
    <d v="2015-01-20T21:19:43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s v="animation"/>
    <d v="2014-01-11T00:21:41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s v="animation"/>
    <d v="2011-12-17T21:46:01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s v="animation"/>
    <d v="2015-05-06T08:02:5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s v="animation"/>
    <d v="2015-02-02T02:00:20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s v="animation"/>
    <d v="2013-02-26T13:19:23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s v="animation"/>
    <d v="2014-04-24T18:11:35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s v="animation"/>
    <d v="2013-09-17T13:38:05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s v="animation"/>
    <d v="2014-01-15T22:43:2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s v="animation"/>
    <d v="2013-12-26T17:09: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s v="animation"/>
    <d v="2015-04-13T16:53:35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s v="animation"/>
    <d v="2015-02-03T19:47:59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s v="animation"/>
    <d v="2014-10-26T17:12:51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s v="animation"/>
    <d v="2012-03-03T00:03:42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s v="animation"/>
    <d v="2013-09-30T16:40:01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s v="animation"/>
    <d v="2014-07-17T18:25:12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s v="animation"/>
    <d v="2013-04-14T16:47:40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s v="animation"/>
    <d v="2011-09-14T15:22:07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s v="animation"/>
    <d v="2014-04-30T13:01:15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s v="animation"/>
    <d v="2013-05-13T20:19:27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s v="animation"/>
    <d v="2011-06-11T03:02:21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s v="animation"/>
    <d v="2011-07-26T17:02:3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s v="animation"/>
    <d v="2016-04-28T20:22:15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s v="animation"/>
    <d v="2014-06-11T02:52:54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s v="animation"/>
    <d v="2012-08-08T22:37:44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s v="animation"/>
    <d v="2012-08-14T16:18:54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s v="animation"/>
    <d v="2012-05-12T04:01:23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s v="animation"/>
    <d v="2014-07-07T23:45:24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s v="animation"/>
    <d v="2013-11-27T04:01:29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s v="animation"/>
    <d v="2014-03-05T17:19:39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s v="animation"/>
    <d v="2014-07-24T22:08:38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s v="animation"/>
    <d v="2014-08-18T16:45:19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s v="animation"/>
    <d v="2017-01-18T07:53:49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s v="animation"/>
    <d v="2015-04-06T02:04:03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s v="animation"/>
    <d v="2014-04-28T23:24:01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s v="animation"/>
    <d v="2012-03-19T20:02:14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s v="animation"/>
    <d v="2015-03-02T21:51:49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s v="animation"/>
    <d v="2014-09-22T09:47:15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s v="animation"/>
    <d v="2013-07-10T12:00:15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s v="animation"/>
    <d v="2012-09-10T16:08:09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s v="animation"/>
    <d v="2016-03-18T21:31:30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s v="animation"/>
    <d v="2012-11-30T04:44:32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s v="animation"/>
    <d v="2015-09-25T22:32:52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s v="animation"/>
    <d v="2013-04-17T12:08:19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s v="animation"/>
    <d v="2014-05-02T22:37:19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s v="animation"/>
    <d v="2016-10-26T14:16:34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s v="animation"/>
    <d v="2016-12-10T01:18:20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s v="animation"/>
    <d v="2011-12-05T11:33:36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s v="animation"/>
    <d v="2012-07-23T23:14:45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s v="animation"/>
    <d v="2015-12-28T23:34:59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s v="animation"/>
    <d v="2016-08-14T00:50:30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s v="animation"/>
    <d v="2015-04-20T17:25:38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s v="animation"/>
    <d v="2014-06-09T19:56:05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s v="animation"/>
    <d v="2015-06-16T19:51:4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s v="animation"/>
    <d v="2013-12-12T22:21:14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s v="animation"/>
    <d v="2014-11-02T00:54:25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s v="animation"/>
    <d v="2011-11-11T18:17:29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s v="animation"/>
    <d v="2009-08-18T21:29:28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s v="animation"/>
    <d v="2010-03-10T21:15:51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s v="animation"/>
    <d v="2011-06-09T05:37:3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s v="animation"/>
    <d v="2012-02-17T13:17:05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s v="animation"/>
    <d v="2014-12-18T12:38:2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s v="animation"/>
    <d v="2012-02-10T23:36:27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s v="animation"/>
    <d v="2015-11-10T02:21:26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s v="animation"/>
    <d v="2013-07-11T13:15:20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s v="animation"/>
    <d v="2012-09-04T23:00:5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s v="animation"/>
    <d v="2012-03-27T00:35:01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s v="animation"/>
    <d v="2015-05-29T15:09:30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s v="animation"/>
    <d v="2016-01-31T04:13:59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s v="animation"/>
    <d v="2013-03-07T07:16:22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s v="animation"/>
    <d v="2016-10-06T17:48:47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s v="animation"/>
    <d v="2016-07-01T15:41:45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s v="animation"/>
    <d v="2014-07-10T14:44:07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s v="animation"/>
    <d v="2015-11-19T11:46:41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s v="animation"/>
    <d v="2015-03-28T18:41:20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s v="animation"/>
    <d v="2017-01-03T14:46:01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s v="animation"/>
    <d v="2015-08-07T14:47:04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s v="animation"/>
    <d v="2012-11-05T09:23:41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s v="plays"/>
    <d v="2015-11-10T16:51:01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s v="plays"/>
    <d v="2016-10-03T02:13:39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s v="plays"/>
    <d v="2016-03-01T00:58:45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s v="plays"/>
    <d v="2015-08-22T03:11:16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s v="plays"/>
    <d v="2016-05-02T17:12:49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s v="plays"/>
    <d v="2014-07-30T09:37:21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s v="plays"/>
    <d v="2015-07-07T14:12:24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s v="plays"/>
    <d v="2017-01-18T04:56:06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s v="plays"/>
    <d v="2015-05-31T22:05:07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s v="plays"/>
    <d v="2016-12-21T00:44:54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s v="plays"/>
    <d v="2015-06-02T14:11:08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s v="plays"/>
    <d v="2016-11-02T01:33:49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s v="plays"/>
    <d v="2016-04-13T00:10:08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s v="plays"/>
    <d v="2016-04-22T10:26:05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s v="plays"/>
    <d v="2015-09-23T19:27:50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s v="plays"/>
    <d v="2016-12-07T13:05:0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s v="plays"/>
    <d v="2015-06-24T08:16:47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s v="plays"/>
    <d v="2015-10-05T18:26:31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s v="plays"/>
    <d v="2016-04-13T19:04:23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s v="plays"/>
    <d v="2016-06-14T01:11:47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s v="web"/>
    <d v="2015-01-05T19:36:46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s v="web"/>
    <d v="2015-09-29T01:07:14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s v="web"/>
    <d v="2016-03-04T17:41:56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s v="web"/>
    <d v="2014-10-02T02:12:42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s v="web"/>
    <d v="2016-06-04T15:46:00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s v="web"/>
    <d v="2015-10-06T14:13:09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s v="web"/>
    <d v="2015-09-02T16:01:55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s v="web"/>
    <d v="2016-01-11T16:42:44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s v="web"/>
    <d v="2015-09-29T21:40: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s v="web"/>
    <d v="2015-06-08T15:17:02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s v="web"/>
    <d v="2017-01-18T16:17:25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s v="web"/>
    <d v="2015-06-18T06:37:04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s v="web"/>
    <d v="2015-11-10T14:48:16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s v="web"/>
    <d v="2014-10-15T17:16:31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s v="web"/>
    <d v="2014-09-19T16:26:12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s v="web"/>
    <d v="2016-05-13T08:29:03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s v="web"/>
    <d v="2015-12-07T20:38:37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s v="web"/>
    <d v="2016-11-02T22:36:43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s v="web"/>
    <d v="2015-02-22T21:11:45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s v="web"/>
    <d v="2015-11-13T06:47:40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s v="web"/>
    <d v="2014-11-17T18:30:45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s v="web"/>
    <d v="2015-09-21T15:48:33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s v="web"/>
    <d v="2016-11-18T09:20:15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s v="web"/>
    <d v="2015-01-18T01:40:47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s v="web"/>
    <d v="2016-02-11T22:37:55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s v="web"/>
    <d v="2015-06-10T18:50:49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s v="web"/>
    <d v="2016-06-14T16:25:33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s v="web"/>
    <d v="2014-12-02T20:13:14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s v="web"/>
    <d v="2015-12-10T22:07:03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s v="web"/>
    <d v="2015-12-02T20:20:12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s v="web"/>
    <d v="2016-01-19T19:09:29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s v="web"/>
    <d v="2015-07-07T19:35:23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s v="web"/>
    <d v="2015-10-05T17:11:28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s v="web"/>
    <d v="2014-11-20T01:12:11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s v="web"/>
    <d v="2016-09-19T10:38:27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s v="web"/>
    <d v="2015-05-14T16:37:23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s v="web"/>
    <d v="2015-01-27T11:19:12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s v="web"/>
    <d v="2016-03-21T14:08:22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s v="web"/>
    <d v="2015-08-14T13:53:13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s v="web"/>
    <d v="2014-11-25T20:27:03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s v="web"/>
    <d v="2016-08-23T21:47:47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s v="web"/>
    <d v="2015-07-03T00:18:24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s v="web"/>
    <d v="2015-02-20T17:45:19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s v="web"/>
    <d v="2015-02-17T22:31:27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s v="web"/>
    <d v="2015-02-14T17:11:56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s v="web"/>
    <d v="2015-10-06T09:22:57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s v="web"/>
    <d v="2015-01-16T20:30:07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s v="web"/>
    <d v="2015-03-17T18:10:33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s v="web"/>
    <d v="2016-09-18T18:28:06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s v="web"/>
    <d v="2015-06-23T14:44:5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s v="web"/>
    <d v="2016-01-08T13:18:51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s v="web"/>
    <d v="2015-06-22T13:02:10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s v="web"/>
    <d v="2014-11-03T05:34:20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s v="web"/>
    <d v="2015-03-07T16:15:45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s v="web"/>
    <d v="2016-03-17T18:43:26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s v="web"/>
    <d v="2015-03-20T01:40:38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s v="web"/>
    <d v="2016-10-03T21:31:32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s v="web"/>
    <d v="2016-06-24T16:55:35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s v="web"/>
    <d v="2014-11-05T00:03:01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s v="web"/>
    <d v="2015-02-12T19:30:02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s v="web"/>
    <d v="2015-03-10T19:09:22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s v="web"/>
    <d v="2014-11-26T20:35:39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s v="web"/>
    <d v="2015-05-19T19:03:35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s v="web"/>
    <d v="2014-07-15T15:20:2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s v="web"/>
    <d v="2014-07-29T00:50:56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s v="web"/>
    <d v="2015-07-09T08:35:08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s v="web"/>
    <d v="2015-04-08T15:36:49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s v="web"/>
    <d v="2015-10-23T19:48:56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s v="web"/>
    <d v="2015-05-16T22:06:20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s v="web"/>
    <d v="2015-10-30T00:49:04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s v="web"/>
    <d v="2015-03-23T19:56:26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s v="web"/>
    <d v="2015-11-20T13:27:17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s v="web"/>
    <d v="2016-08-03T00:45:46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s v="web"/>
    <d v="2015-08-31T11:55:20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s v="web"/>
    <d v="2016-05-25T01:29:00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s v="web"/>
    <d v="2015-08-26T02:55:59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s v="web"/>
    <d v="2017-01-26T09:01:47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s v="web"/>
    <d v="2015-03-24T08:14:03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s v="web"/>
    <d v="2015-11-09T19:26:43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s v="web"/>
    <d v="2014-09-26T15:36:30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s v="web"/>
    <d v="2014-07-11T17:12:18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s v="web"/>
    <d v="2016-06-07T23:42:17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s v="web"/>
    <d v="2016-06-11T18:35:38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s v="web"/>
    <d v="2015-04-28T00:13:17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s v="web"/>
    <d v="2015-04-14T23:44:01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s v="web"/>
    <d v="2017-02-24T21:29:37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s v="web"/>
    <d v="2015-07-13T13:25:39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s v="web"/>
    <d v="2016-01-15T07:21:51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s v="web"/>
    <d v="2014-06-13T16:37:37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s v="web"/>
    <d v="2016-04-14T15:18:28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s v="web"/>
    <d v="2015-08-07T14:52:01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s v="web"/>
    <d v="2016-04-29T18:32:09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s v="web"/>
    <d v="2015-10-26T15:49:25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s v="web"/>
    <d v="2016-05-17T07:11:02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s v="web"/>
    <d v="2015-01-27T22:17:09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s v="web"/>
    <d v="2015-03-13T02:12:42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s v="web"/>
    <d v="2015-05-07T10:55:50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s v="web"/>
    <d v="2017-01-27T23:05:18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s v="web"/>
    <d v="2017-01-24T14:14:22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s v="web"/>
    <d v="2014-08-14T13:59:55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s v="wearables"/>
    <d v="2016-11-09T10:05:15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s v="wearables"/>
    <d v="2015-07-14T13:40:48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s v="wearables"/>
    <d v="2015-07-14T15:37:54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s v="wearables"/>
    <d v="2015-04-06T15:24:35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s v="wearables"/>
    <d v="2014-09-16T15:58:59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s v="wearables"/>
    <d v="2016-07-13T00:37:54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s v="wearables"/>
    <d v="2014-07-12T20:27:47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s v="wearables"/>
    <d v="2016-02-16T18:25:49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s v="wearables"/>
    <d v="2014-09-09T16:38:2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s v="wearables"/>
    <d v="2014-08-26T21:53:33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s v="wearables"/>
    <d v="2014-10-20T00:53:04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s v="wearables"/>
    <d v="2014-11-13T00:25:1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s v="wearables"/>
    <d v="2016-11-01T16:34:10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s v="wearables"/>
    <d v="2015-07-14T14:50:40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s v="wearables"/>
    <d v="2015-06-08T22:58:33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s v="wearables"/>
    <d v="2015-02-10T22:58:32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s v="wearables"/>
    <d v="2016-02-17T19:18:39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s v="wearables"/>
    <d v="2015-11-23T20:17:52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s v="wearables"/>
    <d v="2015-06-24T03:51:29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s v="wearables"/>
    <d v="2015-07-24T14:14:55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s v="wearables"/>
    <d v="2014-10-10T17:47:59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s v="wearables"/>
    <d v="2016-09-23T15:29:19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s v="wearables"/>
    <d v="2014-12-17T10:30:47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s v="wearables"/>
    <d v="2015-06-18T20:14:16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s v="wearables"/>
    <d v="2015-03-14T15:59:35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s v="wearables"/>
    <d v="2016-11-14T17:04:21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s v="wearables"/>
    <d v="2014-07-18T19:58:18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s v="wearables"/>
    <d v="2016-09-19T08:57:43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s v="wearables"/>
    <d v="2015-03-27T19:57:02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s v="wearables"/>
    <d v="2016-06-06T15:00:58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s v="wearables"/>
    <d v="2016-05-16T17:02:0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s v="wearables"/>
    <d v="2014-12-11T16:37:32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s v="wearables"/>
    <d v="2014-12-01T05:16:04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s v="wearables"/>
    <d v="2014-07-18T20:10:17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s v="wearables"/>
    <d v="2014-06-13T02:47:07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s v="wearables"/>
    <d v="2014-12-02T22:20:04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s v="wearables"/>
    <d v="2015-01-08T18:26:21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s v="wearables"/>
    <d v="2016-05-14T09:41:35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s v="wearables"/>
    <d v="2016-04-21T09:02:1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s v="wearables"/>
    <d v="2016-07-05T16:41:4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s v="wearables"/>
    <d v="2014-08-13T12:02:11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s v="wearables"/>
    <d v="2016-09-26T19:20:04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s v="wearables"/>
    <d v="2017-02-12T18:22:0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s v="wearables"/>
    <d v="2016-09-21T21:36:04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s v="wearables"/>
    <d v="2014-06-19T11:21:31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s v="wearables"/>
    <d v="2014-11-28T20:47:52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s v="wearables"/>
    <d v="2015-07-04T16:09:30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s v="wearables"/>
    <d v="2016-12-07T18:00:53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s v="wearables"/>
    <d v="2015-09-15T02:30:53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s v="wearables"/>
    <d v="2016-11-01T16:01:37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s v="wearables"/>
    <d v="2016-07-28T15:14:01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s v="wearables"/>
    <d v="2015-06-03T00:40:46"/>
    <d v="2015-07-01T00:40:46"/>
    <n v="2015"/>
    <n v="21"/>
    <n v="1033.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s v="wearables"/>
    <d v="2016-11-22T09:01:03"/>
    <d v="2016-12-22T09:01:03"/>
    <n v="2016"/>
    <n v="52"/>
    <n v="51.24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s v="wearables"/>
    <d v="2015-03-31T19:23:47"/>
    <d v="2015-04-30T19:23:47"/>
    <n v="2015"/>
    <n v="10"/>
    <n v="34.799999999999997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s v="wearables"/>
    <d v="2017-01-02T15:55:59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s v="wearables"/>
    <d v="2014-10-01T12:30:20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s v="wearables"/>
    <d v="2014-06-25T22:15:02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s v="wearables"/>
    <d v="2016-01-19T12:33:09"/>
    <d v="2016-02-03T12:33:09"/>
    <n v="2016"/>
    <n v="205"/>
    <n v="90.0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s v="wearables"/>
    <d v="2014-08-15T22:20:45"/>
    <d v="2014-09-18T02:00:00"/>
    <n v="2014"/>
    <n v="10"/>
    <n v="352.9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s v="wearables"/>
    <d v="2013-10-16T11:39:08"/>
    <d v="2013-11-22T16:00:00"/>
    <n v="2013"/>
    <n v="8"/>
    <n v="11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s v="wearables"/>
    <d v="2016-12-11T16:31:21"/>
    <d v="2017-01-10T16:31:21"/>
    <n v="2016"/>
    <n v="68"/>
    <n v="329.3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s v="wearables"/>
    <d v="2014-06-23T15:54:40"/>
    <d v="2014-07-23T15:54:40"/>
    <n v="2014"/>
    <n v="44"/>
    <n v="486.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s v="wearables"/>
    <d v="2016-10-25T17:26:27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s v="wearables"/>
    <d v="2016-12-07T22:49:09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s v="wearables"/>
    <d v="2016-12-22T04:37:48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s v="wearables"/>
    <d v="2016-12-22T11:47:58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s v="wearables"/>
    <d v="2016-11-02T23:53:03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s v="wearables"/>
    <d v="2016-11-22T15:55:2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s v="wearables"/>
    <d v="2014-07-15T13:56:40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s v="wearables"/>
    <d v="2014-11-05T00:59:1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s v="wearables"/>
    <d v="2014-07-17T23:38:22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s v="wearables"/>
    <d v="2016-11-04T11:01:08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s v="wearables"/>
    <d v="2016-01-15T16:20:3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s v="wearables"/>
    <d v="2016-05-06T12:42:12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s v="wearables"/>
    <d v="2016-12-30T18:54:42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s v="wearables"/>
    <d v="2015-09-26T02:10:40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s v="wearables"/>
    <d v="2014-10-28T15:48:27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s v="wearables"/>
    <d v="2014-08-06T20:30:02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s v="wearables"/>
    <d v="2017-01-17T20:17:27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s v="wearables"/>
    <d v="2016-02-09T00:57:56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s v="nonfiction"/>
    <d v="2012-01-01T15:34:51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s v="nonfiction"/>
    <d v="2014-06-17T13:43:27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s v="nonfiction"/>
    <d v="2012-03-09T19:19:38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s v="nonfiction"/>
    <d v="2015-06-29T19:35:49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s v="nonfiction"/>
    <d v="2011-05-31T15:19:23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s v="nonfiction"/>
    <d v="2015-11-13T15:01:52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s v="nonfiction"/>
    <d v="2013-03-13T01:01:27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s v="nonfiction"/>
    <d v="2012-12-04T00:29:09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s v="nonfiction"/>
    <d v="2011-07-07T20:05:57"/>
    <d v="2011-08-21T20:05:57"/>
    <n v="2011"/>
    <n v="134"/>
    <n v="77.02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s v="nonfiction"/>
    <d v="2012-07-21T04:27:41"/>
    <d v="2012-09-19T04:27:41"/>
    <n v="2012"/>
    <n v="250"/>
    <n v="83.3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s v="nonfiction"/>
    <d v="2011-11-07T17:53:11"/>
    <d v="2011-12-07T17:53:11"/>
    <n v="2011"/>
    <n v="50"/>
    <n v="37.74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s v="nonfiction"/>
    <d v="2011-12-02T19:05:47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s v="nonfiction"/>
    <d v="2013-07-31T10:11:01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s v="nonfiction"/>
    <d v="2013-11-20T10:04:52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s v="nonfiction"/>
    <d v="2015-04-08T03:57:00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s v="nonfiction"/>
    <d v="2014-11-03T00:42:26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s v="nonfiction"/>
    <d v="2013-11-01T17:37:20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s v="nonfiction"/>
    <d v="2014-01-28T06:36:2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s v="nonfiction"/>
    <d v="2014-10-31T14:29:54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s v="nonfiction"/>
    <d v="2014-07-09T12:03:4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s v="nonfiction"/>
    <d v="2015-06-07T03:31:22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s v="nonfiction"/>
    <d v="2013-05-07T15:33:26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s v="nonfiction"/>
    <d v="2014-02-19T22:01:5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s v="nonfiction"/>
    <d v="2012-03-22T17:01:25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s v="nonfiction"/>
    <d v="2012-11-13T22:58:23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s v="nonfiction"/>
    <d v="2013-04-03T13:44:0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s v="nonfiction"/>
    <d v="2012-09-05T01:01:49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s v="nonfiction"/>
    <d v="2014-12-15T13:10:19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s v="nonfiction"/>
    <d v="2014-07-11T20:19:26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s v="nonfiction"/>
    <d v="2016-12-29T22:35:30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s v="nonfiction"/>
    <d v="2013-01-25T21:04:32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s v="nonfiction"/>
    <d v="2011-06-19T15:07:55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s v="nonfiction"/>
    <d v="2016-09-26T10:06:57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s v="nonfiction"/>
    <d v="2015-01-15T14:09:51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s v="nonfiction"/>
    <d v="2012-12-06T17:58:41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s v="nonfiction"/>
    <d v="2013-04-19T14:31:17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s v="nonfiction"/>
    <d v="2011-02-16T18:24:19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s v="nonfiction"/>
    <d v="2012-11-22T01:18:34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s v="nonfiction"/>
    <d v="2010-09-08T20:04:2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s v="nonfiction"/>
    <d v="2014-05-30T07:55:3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s v="fiction"/>
    <d v="2016-10-27T18:20:13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s v="fiction"/>
    <d v="2014-01-03T18:02:06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s v="fiction"/>
    <d v="2016-11-16T20:36:10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s v="fiction"/>
    <d v="2013-07-16T10:43:28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s v="fiction"/>
    <d v="2015-08-11T04:09:21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s v="fiction"/>
    <d v="2014-09-19T13:01:24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s v="fiction"/>
    <d v="2015-01-17T18:48:03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s v="fiction"/>
    <d v="2015-04-21T03:26:50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s v="fiction"/>
    <d v="2013-11-16T04:58:10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s v="fiction"/>
    <d v="2013-11-26T23:54:54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s v="fiction"/>
    <d v="2013-01-15T23:59:29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s v="fiction"/>
    <d v="2015-12-11T19:46:42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s v="fiction"/>
    <d v="2009-09-12T01:21:59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s v="fiction"/>
    <d v="2015-04-06T17:39:45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s v="fiction"/>
    <d v="2014-01-24T18:43:38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s v="fiction"/>
    <d v="2011-11-16T01:26:3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s v="fiction"/>
    <d v="2015-09-03T16:27:25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s v="fiction"/>
    <d v="2013-07-01T23:32:5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s v="fiction"/>
    <d v="2014-03-31T16:51:20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s v="fiction"/>
    <d v="2010-09-15T16:25:05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s v="rock"/>
    <d v="2011-04-03T16:10:25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s v="rock"/>
    <d v="2013-05-09T00:01:14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s v="rock"/>
    <d v="2012-07-26T18:11:4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s v="rock"/>
    <d v="2012-03-19T18:34:09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s v="rock"/>
    <d v="2014-02-05T03:35:19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s v="rock"/>
    <d v="2013-01-29T14:15:1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s v="rock"/>
    <d v="2012-03-15T01:20:34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s v="rock"/>
    <d v="2013-10-02T15:03:46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s v="rock"/>
    <d v="2012-05-30T00:09:4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s v="rock"/>
    <d v="2013-01-03T04:28:00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s v="rock"/>
    <d v="2013-01-02T01:08:59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s v="rock"/>
    <d v="2013-10-10T18:44:06"/>
    <d v="2013-11-13T05:59:00"/>
    <n v="2013"/>
    <n v="114"/>
    <n v="66.70999999999999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s v="rock"/>
    <d v="2013-10-08T20:58:03"/>
    <d v="2013-11-07T21:58:03"/>
    <n v="2013"/>
    <n v="341"/>
    <n v="142.2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s v="rock"/>
    <d v="2013-06-17T17:47:24"/>
    <d v="2013-07-03T04:59:00"/>
    <n v="2013"/>
    <n v="310"/>
    <n v="266.77999999999997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s v="rock"/>
    <d v="2011-07-12T02:45:37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s v="rock"/>
    <d v="2012-02-24T14:42:46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s v="rock"/>
    <d v="2013-08-16T21:11:25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s v="rock"/>
    <d v="2012-03-28T23:51:28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s v="rock"/>
    <d v="2014-08-31T14:09:47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s v="rock"/>
    <d v="2012-03-28T16:00:46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s v="rock"/>
    <d v="2014-08-12T10:24:14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s v="rock"/>
    <d v="2011-06-01T19:05:20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s v="rock"/>
    <d v="2012-08-02T00:32:04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s v="rock"/>
    <d v="2011-05-02T22:47:58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s v="rock"/>
    <d v="2011-07-06T02:32:06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s v="rock"/>
    <d v="2011-05-27T19:45:12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s v="rock"/>
    <d v="2011-08-08T16:35:39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s v="rock"/>
    <d v="2017-01-24T15:05:11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s v="rock"/>
    <d v="2014-11-19T02:24:46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s v="rock"/>
    <d v="2013-12-20T20:00:30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s v="rock"/>
    <d v="2012-08-02T01:21:02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s v="rock"/>
    <d v="2013-06-18T15:26:42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s v="rock"/>
    <d v="2013-01-08T00:25:5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s v="rock"/>
    <d v="2012-06-20T23:02:45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s v="rock"/>
    <d v="2011-05-16T17:50:01"/>
    <d v="2011-05-31T18:04:00"/>
    <n v="2011"/>
    <n v="821"/>
    <n v="293.2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s v="rock"/>
    <d v="2014-10-02T22:01:43"/>
    <d v="2014-11-01T22:01:43"/>
    <n v="2014"/>
    <n v="205"/>
    <n v="190.9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s v="rock"/>
    <d v="2013-03-08T20:54:03"/>
    <d v="2013-04-09T06:30:00"/>
    <n v="2013"/>
    <n v="117"/>
    <n v="40.049999999999997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s v="rock"/>
    <d v="2012-01-17T14:23:31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s v="rock"/>
    <d v="2012-07-30T21:11:21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s v="rock"/>
    <d v="2013-12-11T23:57:34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s v="rock"/>
    <d v="2014-05-09T20:12:22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s v="rock"/>
    <d v="2015-03-30T22:07:45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s v="rock"/>
    <d v="2012-09-05T22:44:10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s v="rock"/>
    <d v="2015-02-20T23:20:52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s v="rock"/>
    <d v="2010-03-13T05:48:38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s v="rock"/>
    <d v="2012-10-04T07:21:24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s v="rock"/>
    <d v="2012-03-05T00:55:30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s v="rock"/>
    <d v="2012-01-19T11:21:4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s v="rock"/>
    <d v="2012-06-13T01:13:02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s v="rock"/>
    <d v="2016-05-14T19:14:00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s v="rock"/>
    <d v="2013-02-20T12:37:05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s v="rock"/>
    <d v="2012-03-28T15:31:34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s v="rock"/>
    <d v="2011-11-22T16:12:15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s v="rock"/>
    <d v="2014-03-20T21:04:35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s v="rock"/>
    <d v="2013-05-28T19:44:52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s v="rock"/>
    <d v="2012-04-06T10:59:18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s v="rock"/>
    <d v="2013-09-07T01:21:58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s v="rock"/>
    <d v="2014-04-01T23:57:42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s v="rock"/>
    <d v="2011-12-18T21:33:05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s v="rock"/>
    <d v="2012-08-23T18:19:16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s v="metal"/>
    <d v="2016-08-25T05:26:27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s v="metal"/>
    <d v="2014-10-11T20:07:43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s v="metal"/>
    <d v="2013-09-09T14:13:03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s v="metal"/>
    <d v="2014-09-23T16:25:52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s v="metal"/>
    <d v="2016-07-27T04:56:36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s v="metal"/>
    <d v="2014-02-24T09:24:15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s v="metal"/>
    <d v="2015-06-10T19:09:36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s v="metal"/>
    <d v="2015-03-15T19:00:33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s v="metal"/>
    <d v="2015-02-16T03:34:24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s v="metal"/>
    <d v="2016-03-23T19:51:57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s v="metal"/>
    <d v="2016-06-01T21:07:33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s v="metal"/>
    <d v="2016-10-13T19:19:55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s v="metal"/>
    <d v="2015-01-17T19:58:29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s v="metal"/>
    <d v="2016-11-28T05:05:46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s v="metal"/>
    <d v="2016-06-24T03:00:17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s v="metal"/>
    <d v="2016-08-27T07:29:1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s v="metal"/>
    <d v="2015-10-14T13:57:11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s v="metal"/>
    <d v="2015-03-16T17:53:3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s v="metal"/>
    <d v="2015-05-04T19:41:08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s v="jazz"/>
    <d v="2013-10-23T11:35:13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s v="jazz"/>
    <d v="2016-08-17T23:10:04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s v="jazz"/>
    <d v="2013-10-12T13:19:08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s v="jazz"/>
    <d v="2012-01-13T02:49:26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s v="jazz"/>
    <d v="2013-09-24T02:33:58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s v="jazz"/>
    <d v="2012-11-17T18:33:17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s v="jazz"/>
    <d v="2015-01-21T15:18:38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s v="jazz"/>
    <d v="2009-10-02T02:31:46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s v="jazz"/>
    <d v="2013-12-08T00:39:5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s v="jazz"/>
    <d v="2013-03-09T20:17:37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s v="jazz"/>
    <d v="2013-08-02T00:32:03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s v="jazz"/>
    <d v="2013-10-30T13:28:15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s v="jazz"/>
    <d v="2011-01-24T19:48:47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s v="jazz"/>
    <d v="2012-10-02T04:00:40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s v="jazz"/>
    <d v="2013-04-04T14:00:3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s v="jazz"/>
    <d v="2015-09-01T17:22:11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s v="jazz"/>
    <d v="2013-01-02T11:55:27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s v="jazz"/>
    <d v="2013-11-19T18:56:00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s v="jazz"/>
    <d v="2010-11-23T05:35:24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s v="jazz"/>
    <d v="2012-05-08T19:55:05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s v="indie rock"/>
    <d v="2012-09-27T07:42:18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s v="indie rock"/>
    <d v="2011-11-30T06:01:26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s v="indie rock"/>
    <d v="2011-08-04T20:39:10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s v="indie rock"/>
    <d v="2016-01-02T22:27:15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s v="indie rock"/>
    <d v="2012-03-13T19:15:46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s v="indie rock"/>
    <d v="2016-12-09T22:35:11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s v="indie rock"/>
    <d v="2016-08-21T20:53:33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s v="indie rock"/>
    <d v="2012-04-27T23:00:55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s v="indie rock"/>
    <d v="2011-07-27T18:04:45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s v="indie rock"/>
    <d v="2014-09-05T18:49:03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s v="indie rock"/>
    <d v="2013-10-22T16:46:19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s v="indie rock"/>
    <d v="2014-07-22T00:45:30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s v="indie rock"/>
    <d v="2010-05-06T04:48:03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s v="indie rock"/>
    <d v="2015-03-02T21:32:4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s v="indie rock"/>
    <d v="2016-05-06T23:33:30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s v="indie rock"/>
    <d v="2010-09-10T03:03:49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s v="indie rock"/>
    <d v="2015-08-02T20:57:0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s v="indie rock"/>
    <d v="2012-10-29T16:31:48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s v="indie rock"/>
    <d v="2011-12-01T18:11:50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s v="indie rock"/>
    <d v="2011-04-13T02:22:42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s v="jazz"/>
    <d v="2016-02-29T20:23:22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s v="jazz"/>
    <d v="2010-04-23T19:28:34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s v="jazz"/>
    <d v="2014-07-09T23:10:2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s v="jazz"/>
    <d v="2012-08-28T19:06:20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s v="jazz"/>
    <d v="2015-12-04T01:55:37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s v="jazz"/>
    <d v="2010-11-25T05:45:26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s v="jazz"/>
    <d v="2014-02-11T04:33:10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s v="jazz"/>
    <d v="2011-08-12T04:37:03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s v="jazz"/>
    <d v="2010-06-11T19:14:15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s v="jazz"/>
    <d v="2012-06-21T16:34:00"/>
    <d v="2012-07-23T04:00:00"/>
    <n v="2012"/>
    <n v="45"/>
    <n v="895.0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s v="jazz"/>
    <d v="2017-01-02T13:05:19"/>
    <d v="2017-03-03T13:05:19"/>
    <n v="2017"/>
    <n v="1298"/>
    <n v="1428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s v="jazz"/>
    <d v="2014-01-03T00:07:25"/>
    <d v="2014-01-24T00:07:25"/>
    <n v="2014"/>
    <n v="7"/>
    <n v="0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s v="jazz"/>
    <d v="2012-10-12T02:37:27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s v="jazz"/>
    <d v="2012-04-05T03:20:19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s v="jazz"/>
    <d v="2012-07-26T18:19:07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s v="jazz"/>
    <d v="2012-01-29T16:18:34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s v="jazz"/>
    <d v="2010-09-13T20:28:54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s v="jazz"/>
    <d v="2014-06-12T22:38:50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s v="jazz"/>
    <d v="2014-11-01T21:59:21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s v="jazz"/>
    <d v="2012-11-14T15:24:05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s v="jazz"/>
    <d v="2013-10-15T16:07:02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s v="jazz"/>
    <d v="2011-10-31T04:06:16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s v="jazz"/>
    <d v="2014-08-27T12:43:13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s v="jazz"/>
    <d v="2014-10-22T23:02:0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s v="jazz"/>
    <d v="2013-01-14T22:37:49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s v="jazz"/>
    <d v="2013-10-28T21:08:31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s v="jazz"/>
    <d v="2010-06-09T00:28:50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s v="jazz"/>
    <d v="2012-04-14T19:44:55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s v="jazz"/>
    <d v="2012-09-28T20:41:53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s v="jazz"/>
    <d v="2012-03-10T05:42:4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s v="jazz"/>
    <d v="2010-05-14T21:58:26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s v="jazz"/>
    <d v="2014-02-10T08:38:22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s v="jazz"/>
    <d v="2013-02-05T23:15:45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s v="jazz"/>
    <d v="2014-03-13T04:03:29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s v="jazz"/>
    <d v="2014-04-04T17:41:2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s v="jazz"/>
    <d v="2015-12-30T08:00:29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s v="jazz"/>
    <d v="2011-12-06T00:34:49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s v="jazz"/>
    <d v="2013-10-04T19:09:1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s v="jazz"/>
    <d v="2012-08-03T11:30:4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s v="jazz"/>
    <d v="2013-05-22T18:18:58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s v="wearables"/>
    <d v="2015-06-27T00:12:06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s v="wearables"/>
    <d v="2017-01-11T02:19:05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s v="wearables"/>
    <d v="2016-01-13T20:14:20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s v="wearables"/>
    <d v="2016-10-30T16:01:45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s v="wearables"/>
    <d v="2016-03-15T14:00:50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s v="wearables"/>
    <d v="2016-12-28T20:57:06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s v="wearables"/>
    <d v="2016-08-10T18:00:48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s v="wearables"/>
    <d v="2016-05-01T18:45:06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s v="wearables"/>
    <d v="2016-02-11T19:52:44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s v="wearables"/>
    <d v="2015-12-23T01:02:56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s v="wearables"/>
    <d v="2015-12-18T18:01:01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s v="wearables"/>
    <d v="2016-04-20T15:41:12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s v="wearables"/>
    <d v="2016-10-19T14:43:3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s v="wearables"/>
    <d v="2014-12-26T03:56:39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s v="wearables"/>
    <d v="2015-07-09T20:00:39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s v="wearables"/>
    <d v="2016-08-04T07:05:00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s v="wearables"/>
    <d v="2015-02-25T21:55:59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s v="wearables"/>
    <d v="2016-10-17T13:15:33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s v="wearables"/>
    <d v="2015-03-19T19:16:03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s v="wearables"/>
    <d v="2014-12-20T04:11:05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s v="wearables"/>
    <d v="2017-01-31T15:02:35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s v="wearables"/>
    <d v="2017-01-05T16:38:55"/>
    <d v="2017-02-20T19:00:00"/>
    <n v="2017"/>
    <n v="7"/>
    <n v="57.94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s v="wearables"/>
    <d v="2016-01-04T17:05:53"/>
    <d v="2016-02-11T17:05:53"/>
    <n v="2016"/>
    <n v="254"/>
    <n v="171.89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s v="wearables"/>
    <d v="2016-09-12T15:15:19"/>
    <d v="2016-10-17T15:15:19"/>
    <n v="2016"/>
    <n v="18"/>
    <n v="706.67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s v="wearables"/>
    <d v="2015-07-23T15:05:19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s v="wearables"/>
    <d v="2016-09-24T00:24:06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s v="wearables"/>
    <d v="2016-09-06T15:15:32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s v="wearables"/>
    <d v="2016-02-22T06:06:14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s v="wearables"/>
    <d v="2014-07-16T20:20:34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s v="wearables"/>
    <d v="2017-01-07T07:16:47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s v="wearables"/>
    <d v="2016-12-17T05:17:33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s v="wearables"/>
    <d v="2015-04-17T17:01:00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s v="wearables"/>
    <d v="2014-08-05T20:46:38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s v="wearables"/>
    <d v="2015-09-10T00:21:3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s v="wearables"/>
    <d v="2016-02-24T17:59:16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s v="wearables"/>
    <d v="2016-04-29T16:43:0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s v="wearables"/>
    <d v="2015-06-30T01:24:57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s v="wearables"/>
    <d v="2016-01-22T22:36:3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s v="wearables"/>
    <d v="2016-01-26T07:25:01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s v="wearables"/>
    <d v="2016-05-16T10:00:28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s v="wearables"/>
    <d v="2014-10-16T21:42:02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s v="wearables"/>
    <d v="2014-07-10T22:43:42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s v="wearables"/>
    <d v="2016-09-02T18:04:46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s v="wearables"/>
    <d v="2016-07-23T16:01:25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s v="wearables"/>
    <d v="2015-02-26T02:46:48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s v="wearables"/>
    <d v="2015-12-01T23:13:30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s v="wearables"/>
    <d v="2015-11-16T18:25:00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s v="wearables"/>
    <d v="2014-05-14T07:04:10"/>
    <d v="2014-06-23T07:04:10"/>
    <n v="2014"/>
    <n v="12"/>
    <n v="148.9799999999999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s v="wearables"/>
    <d v="2016-09-01T08:33:45"/>
    <d v="2016-10-01T08:33:45"/>
    <n v="2016"/>
    <n v="122"/>
    <n v="0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s v="wearables"/>
    <d v="2016-08-29T22:24:55"/>
    <d v="2016-09-28T22:24:55"/>
    <n v="2016"/>
    <n v="61"/>
    <n v="19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s v="wearables"/>
    <d v="2014-08-04T18:49:24"/>
    <d v="2014-09-03T18:49:24"/>
    <n v="2014"/>
    <n v="24"/>
    <n v="3043.1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s v="wearables"/>
    <d v="2016-06-17T18:09:48"/>
    <d v="2016-07-12T18:51:00"/>
    <n v="2016"/>
    <n v="122"/>
    <n v="868.57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s v="wearables"/>
    <d v="2016-03-08T22:11:59"/>
    <d v="2016-05-07T21:11:59"/>
    <n v="2016"/>
    <n v="6"/>
    <n v="1520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s v="wearables"/>
    <d v="2016-10-09T23:09:28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s v="wearables"/>
    <d v="2014-10-09T06:18:50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s v="wearables"/>
    <d v="2014-11-04T22:34:40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s v="wearables"/>
    <d v="2014-06-27T20:47:40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s v="wearables"/>
    <d v="2014-10-29T02:28:1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s v="wearables"/>
    <d v="2015-10-05T04:03:21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s v="wearables"/>
    <d v="2014-10-14T07:11:30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s v="wearables"/>
    <d v="2017-01-14T01:26: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s v="wearables"/>
    <d v="2016-12-16T17:16:53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s v="wearables"/>
    <d v="2015-11-17T16:25:14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s v="wearables"/>
    <d v="2017-02-14T17:01:01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s v="wearables"/>
    <d v="2016-01-19T17:00:27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s v="wearables"/>
    <d v="2015-09-29T14:59:43"/>
    <d v="2015-10-30T14:59:43"/>
    <n v="2015"/>
    <n v="3"/>
    <n v="37.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s v="wearables"/>
    <d v="2014-12-04T00:57:52"/>
    <d v="2014-12-12T07:11:00"/>
    <n v="2014"/>
    <n v="151"/>
    <n v="753.1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s v="wearables"/>
    <d v="2016-11-02T14:00:23"/>
    <d v="2016-12-14T15:00:23"/>
    <n v="2016"/>
    <n v="20"/>
    <n v="79.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s v="wearables"/>
    <d v="2016-11-28T19:25:15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s v="wearables"/>
    <d v="2016-05-20T14:30:46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s v="wearables"/>
    <d v="2016-07-10T19:54:22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s v="wearables"/>
    <d v="2014-11-03T21:33:15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s v="wearables"/>
    <d v="2016-12-10T10:34: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s v="wearables"/>
    <d v="2015-12-01T20:00:56"/>
    <d v="2015-12-29T20:00:00"/>
    <n v="2015"/>
    <n v="24"/>
    <n v="66.67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s v="wearables"/>
    <d v="2014-11-12T00:03:35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s v="wearables"/>
    <d v="2015-10-26T21:04:55"/>
    <d v="2015-11-25T22:04:55"/>
    <n v="2015"/>
    <n v="67"/>
    <n v="100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s v="wearables"/>
    <d v="2016-02-22T02:34:16"/>
    <d v="2016-04-07T01:34:16"/>
    <n v="2016"/>
    <n v="6"/>
    <n v="157.88999999999999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s v="wearables"/>
    <d v="2015-10-12T16:12:15"/>
    <d v="2015-11-21T17:12:15"/>
    <n v="2015"/>
    <n v="2"/>
    <n v="16.899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s v="wearables"/>
    <d v="2016-06-14T11:48:53"/>
    <d v="2016-07-14T11:48:53"/>
    <n v="2016"/>
    <n v="30"/>
    <n v="857.14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s v="wearables"/>
    <d v="2015-01-05T23:22:2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s v="electronic music"/>
    <d v="2015-05-03T01:40:09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s v="electronic music"/>
    <d v="2015-09-24T06:02:5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s v="electronic music"/>
    <d v="2015-04-17T15:31:17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s v="electronic music"/>
    <d v="2015-05-21T22:04:21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s v="electronic music"/>
    <d v="2016-01-01T13:56:03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s v="electronic music"/>
    <d v="2015-02-14T20:00:37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s v="electronic music"/>
    <d v="2016-02-26T09:46:5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s v="electronic music"/>
    <d v="2014-09-23T00:49:0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s v="electronic music"/>
    <d v="2017-01-20T15:03:25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s v="electronic music"/>
    <d v="2015-02-09T17:05:07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s v="electronic music"/>
    <d v="2016-08-29T11:35:49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s v="electronic music"/>
    <d v="2015-11-16T18:20:10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s v="electronic music"/>
    <d v="2016-05-24T16:00:25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s v="electronic music"/>
    <d v="2016-11-14T17:34:40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s v="electronic music"/>
    <d v="2016-07-04T04:00:0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s v="electronic music"/>
    <d v="2015-01-12T15:23:40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s v="electronic music"/>
    <d v="2012-12-06T10:46:30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s v="electronic music"/>
    <d v="2015-04-25T19:44:22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s v="electronic music"/>
    <d v="2016-02-18T05:33:43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s v="electronic music"/>
    <d v="2016-11-18T02:37:26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s v="audio"/>
    <d v="2016-07-28T17:00:09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s v="audio"/>
    <d v="2014-07-11T01:26:32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s v="audio"/>
    <d v="2014-07-31T16:42:28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s v="audio"/>
    <d v="2015-04-20T06:04:15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s v="audio"/>
    <d v="2015-01-07T22:13:21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s v="audio"/>
    <d v="2014-07-24T20:59:10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s v="audio"/>
    <d v="2015-11-11T20:26:00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s v="audio"/>
    <d v="2014-10-06T19:38:35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s v="audio"/>
    <d v="2016-08-16T01:16:29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s v="audio"/>
    <d v="2016-01-13T10:20:45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s v="audio"/>
    <d v="2015-08-15T19:07:57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s v="audio"/>
    <d v="2014-07-30T00:20:25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s v="audio"/>
    <d v="2016-04-23T19:08:15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s v="audio"/>
    <d v="2017-02-09T04:08:52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s v="audio"/>
    <d v="2014-07-11T20:26:39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s v="audio"/>
    <d v="2016-02-06T23:49:0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s v="audio"/>
    <d v="2015-02-23T17:16:17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s v="audio"/>
    <d v="2016-11-04T20:54:43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s v="audio"/>
    <d v="2015-02-12T21:37:23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s v="audio"/>
    <d v="2015-02-11T18:57:36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s v="audio"/>
    <d v="2015-03-16T21:54:53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s v="audio"/>
    <d v="2016-03-03T06:38:28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s v="audio"/>
    <d v="2016-07-05T19:22:21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s v="audio"/>
    <d v="2016-08-01T00:44:22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s v="video games"/>
    <d v="2013-05-23T05:28:23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s v="video games"/>
    <d v="2014-01-22T09:08:42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s v="video games"/>
    <d v="2013-06-20T23:06:22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s v="video games"/>
    <d v="2013-11-21T20:32:11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s v="video games"/>
    <d v="2016-03-11T08:54:24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s v="video games"/>
    <d v="2013-10-25T05:30:5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s v="video games"/>
    <d v="2012-09-11T00:17:02"/>
    <d v="2012-10-01T00:17:02"/>
    <n v="2012"/>
    <n v="55"/>
    <n v="275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s v="video games"/>
    <d v="2015-10-18T18:04:53"/>
    <d v="2015-11-17T19:04:53"/>
    <n v="2015"/>
    <n v="5509"/>
    <n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s v="video games"/>
    <d v="2014-01-06T19:58:17"/>
    <d v="2014-02-05T19:58:17"/>
    <n v="2014"/>
    <n v="7"/>
    <n v="1377.25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s v="video games"/>
    <d v="2011-09-16T23:09:01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s v="video games"/>
    <d v="2013-12-05T04:09:05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s v="video games"/>
    <d v="2012-04-06T21:41:56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s v="video games"/>
    <d v="2014-07-18T09:04:10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s v="video games"/>
    <d v="2015-12-15T04:00:11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s v="video games"/>
    <d v="2011-06-07T04:42:01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s v="video games"/>
    <d v="2016-04-19T13:35:36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s v="video games"/>
    <d v="2014-04-11T03:18:53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s v="video games"/>
    <d v="2014-12-29T22:14:52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s v="video games"/>
    <d v="2012-07-11T21:44:48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s v="video games"/>
    <d v="2014-06-03T15:49:4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s v="video games"/>
    <d v="2014-07-09T21:53:2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s v="video games"/>
    <d v="2016-02-13T16:06:1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s v="video games"/>
    <d v="2014-07-25T20:48:11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s v="video games"/>
    <d v="2014-05-16T17:08:0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s v="video games"/>
    <d v="2014-03-25T19:11:07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s v="video games"/>
    <d v="2015-05-27T04:32:55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s v="video games"/>
    <d v="2015-04-29T04:27:33"/>
    <d v="2015-05-29T04:27:33"/>
    <n v="2015"/>
    <n v="42"/>
    <n v="541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s v="video games"/>
    <d v="2016-03-11T19:41:12"/>
    <d v="2016-04-10T18:41:12"/>
    <n v="2016"/>
    <n v="2705"/>
    <n v="2705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s v="video games"/>
    <d v="2012-12-07T00:37:18"/>
    <d v="2013-01-06T00:37:18"/>
    <n v="2012"/>
    <n v="271"/>
    <n v="772.8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s v="video games"/>
    <d v="2016-01-27T23:22:17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s v="video games"/>
    <d v="2011-09-09T17:07:13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s v="video games"/>
    <d v="2013-07-31T12:53:40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s v="video games"/>
    <d v="2014-09-03T12:25:54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s v="video games"/>
    <d v="2014-01-21T19:01:1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s v="video games"/>
    <d v="2014-03-14T18:18:15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s v="video games"/>
    <d v="2015-04-13T20:04:28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s v="video games"/>
    <d v="2016-01-15T02:39:31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s v="video games"/>
    <d v="2016-06-17T18:32:18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s v="video games"/>
    <d v="2013-10-30T01:05:25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s v="video games"/>
    <d v="2016-04-19T05:19:50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s v="video games"/>
    <d v="2014-05-12T09:50:21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s v="video games"/>
    <d v="2014-02-22T03:15:27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s v="video games"/>
    <d v="2012-03-05T17:46:15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s v="video games"/>
    <d v="2014-06-23T20:40:24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s v="video games"/>
    <d v="2012-02-13T15:17:15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s v="video games"/>
    <d v="2016-10-19T18:03:10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s v="video games"/>
    <d v="2012-11-07T22:23:42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s v="video games"/>
    <d v="2015-12-09T04:53:10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s v="video games"/>
    <d v="2014-11-20T18:13:31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s v="video games"/>
    <d v="2014-07-15T23:27:00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s v="video games"/>
    <d v="2013-09-09T08:18:07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s v="video games"/>
    <d v="2016-02-29T16:41:3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s v="video games"/>
    <d v="2012-04-10T20:20:08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s v="video games"/>
    <d v="2015-11-25T14:21:53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s v="video games"/>
    <d v="2014-03-06T03:59:39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s v="video games"/>
    <d v="2014-03-24T19:01:04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s v="video games"/>
    <d v="2011-09-13T20:56:4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s v="video games"/>
    <d v="2016-02-12T22:25:16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s v="video games"/>
    <d v="2013-05-16T16:53:45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s v="video games"/>
    <d v="2014-03-20T12:34:08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s v="mobile games"/>
    <d v="2015-03-31T16:00:51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s v="mobile games"/>
    <d v="2015-07-27T14:58:50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s v="mobile games"/>
    <d v="2016-06-14T07:51:34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s v="mobile games"/>
    <d v="2014-10-14T20:30:00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s v="mobile games"/>
    <d v="2014-07-08T15:35:17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s v="mobile games"/>
    <d v="2016-05-06T06:21:33"/>
    <d v="2016-06-05T06:21:33"/>
    <n v="2016"/>
    <n v="26"/>
    <n v="26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s v="mobile games"/>
    <d v="2014-09-26T23:55:00"/>
    <d v="2014-11-26T00:55:00"/>
    <n v="2014"/>
    <n v="105"/>
    <n v="1742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s v="mobile games"/>
    <d v="2015-11-24T21:47:48"/>
    <d v="2015-12-24T21:47:48"/>
    <n v="2015"/>
    <n v="13"/>
    <n v="0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s v="mobile games"/>
    <d v="2016-12-02T02:46:11"/>
    <d v="2017-01-01T02:46:11"/>
    <n v="2016"/>
    <n v="52"/>
    <n v="401.69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s v="mobile games"/>
    <d v="2014-07-01T09:46:21"/>
    <d v="2014-07-31T09:46:21"/>
    <n v="2014"/>
    <n v="174"/>
    <n v="5221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s v="mobile games"/>
    <d v="2014-11-15T06:50:28"/>
    <d v="2014-11-29T04:33:00"/>
    <n v="2014"/>
    <n v="21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s v="mobile games"/>
    <d v="2016-07-07T23:44:54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s v="mobile games"/>
    <d v="2015-11-19T16:07:09"/>
    <d v="2015-12-19T16:07:09"/>
    <n v="2015"/>
    <n v="124"/>
    <n v="867.0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s v="mobile games"/>
    <d v="2016-03-24T19:40:21"/>
    <d v="2016-04-23T19:40:21"/>
    <n v="2016"/>
    <n v="21"/>
    <n v="133.3300000000000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s v="mobile games"/>
    <d v="2017-01-01T21:45:31"/>
    <d v="2017-01-21T21:45:31"/>
    <n v="2017"/>
    <n v="15"/>
    <n v="1300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s v="mobile games"/>
    <d v="2014-12-02T08:20:26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s v="mobile games"/>
    <d v="2015-07-07T11:05:21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s v="mobile games"/>
    <d v="2015-06-09T16:47:30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s v="mobile games"/>
    <d v="2015-01-18T00:08:47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s v="mobile games"/>
    <d v="2015-11-17T04:38:46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s v="food trucks"/>
    <d v="2015-03-30T04:22:00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s v="food trucks"/>
    <d v="2014-08-03T17:56:32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s v="food trucks"/>
    <d v="2014-03-25T22:52:53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s v="food trucks"/>
    <d v="2014-08-20T23:19:43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s v="food trucks"/>
    <d v="2016-11-01T04:06:21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s v="food trucks"/>
    <d v="2016-05-17T17:02:46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s v="food trucks"/>
    <d v="2015-11-09T22:54:35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s v="food trucks"/>
    <d v="2015-08-08T02:27:43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s v="food trucks"/>
    <d v="2015-04-15T17:01: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s v="food trucks"/>
    <d v="2015-05-19T17:08:25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s v="food trucks"/>
    <d v="2015-08-07T02:36:46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s v="food trucks"/>
    <d v="2014-07-15T18:20:08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s v="food trucks"/>
    <d v="2015-01-25T01:42:42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s v="food trucks"/>
    <d v="2014-10-06T15:04:40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s v="food trucks"/>
    <d v="2014-11-09T02:12:0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s v="food trucks"/>
    <d v="2015-05-30T17:26:05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s v="food trucks"/>
    <d v="2015-02-26T03:43:06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s v="food trucks"/>
    <d v="2015-04-28T15:06:29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s v="food trucks"/>
    <d v="2014-08-25T16:24:24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s v="food trucks"/>
    <d v="2014-07-10T17:22:00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s v="food trucks"/>
    <d v="2016-05-19T17:23:02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s v="food trucks"/>
    <d v="2014-06-02T05:08:50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s v="food trucks"/>
    <d v="2015-05-26T11:39:02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s v="food trucks"/>
    <d v="2014-08-12T17:38:15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s v="food trucks"/>
    <d v="2016-08-23T01:17:45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s v="food trucks"/>
    <d v="2015-01-23T08:29:23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s v="food trucks"/>
    <d v="2015-04-30T21:26:11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s v="food trucks"/>
    <d v="2014-10-26T19:18:47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s v="food trucks"/>
    <d v="2014-07-21T16:22:3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s v="food trucks"/>
    <d v="2015-06-29T04:27:37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s v="food trucks"/>
    <d v="2016-04-08T20:12:07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s v="food trucks"/>
    <d v="2015-06-15T17:28:59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s v="food trucks"/>
    <d v="2017-01-11T00:28:18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s v="food trucks"/>
    <d v="2014-09-15T15:51:36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s v="food trucks"/>
    <d v="2014-07-17T21:44:12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s v="food trucks"/>
    <d v="2015-09-28T17:17:07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s v="food trucks"/>
    <d v="2014-05-22T19:21:54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s v="food trucks"/>
    <d v="2015-01-30T08:08:41"/>
    <d v="2015-03-01T08:08:41"/>
    <n v="2015"/>
    <n v="1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s v="food trucks"/>
    <d v="2016-12-24T19:51:28"/>
    <d v="2017-01-12T16:42:00"/>
    <n v="2016"/>
    <n v="500"/>
    <n v="125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s v="food trucks"/>
    <d v="2016-10-13T20:40:23"/>
    <d v="2016-11-02T03:59:00"/>
    <n v="2016"/>
    <n v="20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s v="photobooks"/>
    <d v="2017-01-06T14:23:31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s v="photobooks"/>
    <d v="2015-05-06T20:45:49"/>
    <d v="2015-06-08T04:00:00"/>
    <n v="2015"/>
    <n v="40"/>
    <n v="45.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s v="photobooks"/>
    <d v="2015-04-29T20:43:15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s v="photobooks"/>
    <d v="2015-04-15T21:28:43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s v="photobooks"/>
    <d v="2016-12-07T16:49:00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s v="photobooks"/>
    <d v="2016-06-08T23:29:55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s v="photobooks"/>
    <d v="2014-08-01T15:58:45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s v="photobooks"/>
    <d v="2016-02-19T14:29:20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s v="photobooks"/>
    <d v="2017-01-12T12:09:38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s v="photobooks"/>
    <d v="2016-02-09T18:37:3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s v="photobooks"/>
    <d v="2015-03-09T11:42:59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s v="photobooks"/>
    <d v="2015-10-21T08:20:53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s v="photobooks"/>
    <d v="2015-11-18T19:38:59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s v="photobooks"/>
    <d v="2016-05-13T15:57:14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s v="photobooks"/>
    <d v="2015-11-25T14:51:26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s v="photobooks"/>
    <d v="2015-06-06T18:30:00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s v="photobooks"/>
    <d v="2015-03-26T11:27:36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s v="photobooks"/>
    <d v="2016-06-15T14:34:06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s v="photobooks"/>
    <d v="2015-05-28T06:55:54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s v="photobooks"/>
    <d v="2015-05-01T14:45:27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s v="photobooks"/>
    <d v="2015-10-20T17:57:13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s v="photobooks"/>
    <d v="2015-05-14T12:09:11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s v="photobooks"/>
    <d v="2017-02-06T18:37:33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s v="photobooks"/>
    <d v="2016-03-01T10:19:33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s v="photobooks"/>
    <d v="2016-02-23T17:01:04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s v="photobooks"/>
    <d v="2017-01-26T20:18:25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s v="photobooks"/>
    <d v="2015-05-08T22:36:12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s v="photobooks"/>
    <d v="2016-05-25T20:47:4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s v="photobooks"/>
    <d v="2015-11-10T22:48:15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s v="photobooks"/>
    <d v="2016-12-27T18:08:20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s v="photobooks"/>
    <d v="2015-04-10T20:10:05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s v="photobooks"/>
    <d v="2014-04-30T22:09:16"/>
    <d v="2014-05-30T22:09:16"/>
    <n v="2014"/>
    <n v="93"/>
    <n v="8.449999999999999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s v="photobooks"/>
    <d v="2015-08-31T14:47:37"/>
    <d v="2015-10-02T23:03:00"/>
    <n v="2015"/>
    <n v="33"/>
    <n v="20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s v="photobooks"/>
    <d v="2016-06-14T19:25:40"/>
    <d v="2016-07-14T19:25:40"/>
    <n v="2016"/>
    <n v="17"/>
    <n v="25.33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s v="photobooks"/>
    <d v="2015-10-01T15:53:20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s v="photobooks"/>
    <d v="2016-09-20T11:05:13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s v="photobooks"/>
    <d v="2015-07-26T15:05:12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s v="photobooks"/>
    <d v="2016-11-06T11:24:48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s v="photobooks"/>
    <d v="2016-03-01T17:17:27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s v="photobooks"/>
    <d v="2016-10-11T04:15:09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s v="world music"/>
    <d v="2014-04-07T13:11:42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s v="world music"/>
    <d v="2013-08-23T21:44:38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s v="world music"/>
    <d v="2014-03-17T20:59:41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s v="world music"/>
    <d v="2014-07-07T22:03:36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s v="world music"/>
    <d v="2011-07-30T17:30:0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s v="world music"/>
    <d v="2012-03-17T11:02:07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s v="world music"/>
    <d v="2011-01-25T23:20: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s v="world music"/>
    <d v="2015-07-08T22:36:08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s v="world music"/>
    <d v="2013-08-20T20:21:10"/>
    <d v="2013-10-06T20:21:10"/>
    <n v="2013"/>
    <n v="90"/>
    <n v="4522.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s v="world music"/>
    <d v="2012-01-31T22:46:14"/>
    <d v="2012-02-21T22:46:14"/>
    <n v="2012"/>
    <n v="452"/>
    <n v="75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s v="world music"/>
    <d v="2015-01-03T18:55:42"/>
    <d v="2015-02-02T18:55:42"/>
    <n v="2015"/>
    <n v="9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s v="world music"/>
    <d v="2013-11-05T03:14:59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s v="world music"/>
    <d v="2012-07-20T16:19:24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s v="world music"/>
    <d v="2012-08-04T06:47:45"/>
    <d v="2012-08-24T06:47:45"/>
    <n v="2012"/>
    <n v="18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s v="world music"/>
    <d v="2011-07-07T14:38:56"/>
    <d v="2011-08-06T14:38:56"/>
    <n v="2011"/>
    <n v="450"/>
    <n v="150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s v="world music"/>
    <d v="2011-12-06T23:06:07"/>
    <d v="2012-01-05T23:06:07"/>
    <n v="2011"/>
    <n v="180"/>
    <n v="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s v="world music"/>
    <d v="2013-05-15T00:57:37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s v="world music"/>
    <d v="2014-10-11T20:06:20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s v="world music"/>
    <d v="2011-08-27T03:58:2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s v="world music"/>
    <d v="2011-05-08T21:06:11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s v="rock"/>
    <d v="2013-03-22T19:48:43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s v="rock"/>
    <d v="2014-05-15T14:23:54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s v="rock"/>
    <d v="2011-10-22T01:02:29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s v="rock"/>
    <d v="2013-04-06T07:00:55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s v="rock"/>
    <d v="2014-05-08T15:45:53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s v="rock"/>
    <d v="2012-06-07T17:46:51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s v="rock"/>
    <d v="2014-07-23T15:25:31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s v="rock"/>
    <d v="2011-07-27T19:32:47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s v="rock"/>
    <d v="2013-09-26T23:42:49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s v="rock"/>
    <d v="2014-08-04T18:48:27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s v="rock"/>
    <d v="2010-11-05T14:54:46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s v="rock"/>
    <d v="2013-11-01T20:17:32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s v="rock"/>
    <d v="2012-01-13T22:03:51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s v="rock"/>
    <d v="2011-02-13T02:03:10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s v="rock"/>
    <d v="2013-08-01T14:40:12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s v="rock"/>
    <d v="2014-05-07T23:17:44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s v="rock"/>
    <d v="2014-01-27T20:13:4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s v="rock"/>
    <d v="2013-12-30T08:13:47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s v="rock"/>
    <d v="2014-01-17T18:18:1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s v="rock"/>
    <d v="2014-02-22T02:01:10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s v="rock"/>
    <d v="2013-09-30T15:54:43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s v="rock"/>
    <d v="2010-10-14T15:43:3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s v="rock"/>
    <d v="2013-12-12T21:02:25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s v="rock"/>
    <d v="2013-06-24T14:02:38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s v="rock"/>
    <d v="2013-08-21T20:17:27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s v="rock"/>
    <d v="2016-03-16T19:45:12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s v="rock"/>
    <d v="2012-01-25T20:34:02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s v="rock"/>
    <d v="2013-10-14T16:24:19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s v="rock"/>
    <d v="2010-04-06T17:52:59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s v="rock"/>
    <d v="2014-08-01T17:31:31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s v="rock"/>
    <d v="2012-07-26T16:33:45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s v="rock"/>
    <d v="2013-07-03T20:49:47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s v="rock"/>
    <d v="2009-07-13T16:54:07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s v="rock"/>
    <d v="2012-07-31T13:29:0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s v="rock"/>
    <d v="2014-05-27T13:19:26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s v="rock"/>
    <d v="2014-02-12T02:22:50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s v="rock"/>
    <d v="2010-12-01T18:10:54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s v="rock"/>
    <d v="2013-07-08T17:50:36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s v="rock"/>
    <d v="2013-11-08T11:24:15"/>
    <d v="2013-12-09T04:59:00"/>
    <n v="2013"/>
    <n v="28"/>
    <n v="15.2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s v="rock"/>
    <d v="2013-02-15T17:13:09"/>
    <d v="2013-03-11T04:00:00"/>
    <n v="2013"/>
    <n v="418"/>
    <n v="189.82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s v="plays"/>
    <d v="2016-12-08T05:38:02"/>
    <d v="2016-12-31T16:59:00"/>
    <n v="2016"/>
    <n v="209"/>
    <n v="134.7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s v="plays"/>
    <d v="2015-06-05T13:59:3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s v="plays"/>
    <d v="2015-02-04T09:13:47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s v="plays"/>
    <d v="2015-04-13T14:54:16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s v="plays"/>
    <d v="2016-07-10T03:42:43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s v="plays"/>
    <d v="2016-12-05T03:14:05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s v="plays"/>
    <d v="2015-03-23T14:45:31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s v="plays"/>
    <d v="2015-03-01T15:39:5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s v="plays"/>
    <d v="2015-09-09T18:20:28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s v="plays"/>
    <d v="2015-10-15T16:49:31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s v="plays"/>
    <d v="2015-10-01T10:53:17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s v="plays"/>
    <d v="2015-06-29T13:44:57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s v="plays"/>
    <d v="2016-02-23T01:12:53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s v="plays"/>
    <d v="2016-04-01T17:55:58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s v="plays"/>
    <d v="2016-03-29T16:20:32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s v="plays"/>
    <d v="2015-06-14T19:32:3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s v="plays"/>
    <d v="2016-04-23T16:12:18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s v="plays"/>
    <d v="2015-07-10T17:59:38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s v="plays"/>
    <d v="2016-11-01T01:23:31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s v="plays"/>
    <d v="2016-07-15T10:35:20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s v="wearables"/>
    <d v="2017-01-12T04:40:05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s v="wearables"/>
    <d v="2016-06-22T15:58:28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s v="wearables"/>
    <d v="2014-11-04T10:58:54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s v="wearables"/>
    <d v="2016-01-18T12:04:39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s v="wearables"/>
    <d v="2016-08-29T14:43:32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s v="wearables"/>
    <d v="2015-09-10T21:11:08"/>
    <d v="2015-10-15T21:11:08"/>
    <n v="2015"/>
    <n v="35"/>
    <n v="115.77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s v="wearables"/>
    <d v="2016-07-05T16:00:50"/>
    <d v="2016-08-19T16:00:50"/>
    <n v="2016"/>
    <n v="20"/>
    <n v="168.75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s v="wearables"/>
    <d v="2016-10-26T19:15:19"/>
    <d v="2016-11-30T20:15:19"/>
    <n v="2016"/>
    <n v="2"/>
    <n v="40.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s v="wearables"/>
    <d v="2015-03-19T16:52:02"/>
    <d v="2015-04-18T16:52:02"/>
    <n v="2015"/>
    <n v="88"/>
    <n v="4045.93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s v="wearables"/>
    <d v="2016-02-02T17:01:54"/>
    <d v="2016-03-03T17:01:54"/>
    <n v="2016"/>
    <n v="10"/>
    <n v="33.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s v="wearables"/>
    <d v="2016-08-22T16:04:20"/>
    <d v="2016-10-21T16:04:20"/>
    <n v="2016"/>
    <n v="2"/>
    <n v="367.27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s v="wearables"/>
    <d v="2015-10-01T11:57:28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s v="wearables"/>
    <d v="2016-01-24T23:05:09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s v="wearables"/>
    <d v="2016-05-30T05:39:06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s v="wearables"/>
    <d v="2014-12-12T01:02:52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s v="wearables"/>
    <d v="2014-06-26T19:29:25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s v="wearables"/>
    <d v="2016-12-01T16:34:06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s v="wearables"/>
    <d v="2016-11-23T17:58:57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s v="wearables"/>
    <d v="2015-04-21T15:45:25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s v="wearables"/>
    <d v="2016-03-22T16:45:46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s v="wearables"/>
    <d v="2016-09-13T15:12:32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s v="wearables"/>
    <d v="2016-11-30T02:03:5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s v="wearables"/>
    <d v="2014-12-01T19:00:28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s v="wearables"/>
    <d v="2015-04-29T16:17:15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s v="wearables"/>
    <d v="2016-08-30T15:25:34"/>
    <d v="2016-10-14T15:25:34"/>
    <n v="2016"/>
    <n v="5"/>
    <n v="266.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s v="wearables"/>
    <d v="2014-10-23T05:19:05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s v="wearables"/>
    <d v="2016-06-01T06:38:29"/>
    <d v="2016-07-02T04:00:00"/>
    <n v="2016"/>
    <n v="11"/>
    <n v="8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s v="wearables"/>
    <d v="2016-07-18T12:05:54"/>
    <d v="2016-08-17T12:05:54"/>
    <n v="2016"/>
    <n v="2"/>
    <n v="117.65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s v="wearables"/>
    <d v="2016-12-28T01:26:48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s v="wearables"/>
    <d v="2014-06-16T02:33:45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s v="wearables"/>
    <d v="2016-02-10T18:34:47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s v="wearables"/>
    <d v="2015-11-05T22:28:22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s v="wearables"/>
    <d v="2014-11-12T20:43:48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s v="wearables"/>
    <d v="2017-02-01T13:51:19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s v="wearables"/>
    <d v="2015-07-03T19:17:13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s v="wearables"/>
    <d v="2014-10-24T15:31:55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s v="wearables"/>
    <d v="2014-07-16T14:17:33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s v="wearables"/>
    <d v="2016-08-30T14:58:37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s v="wearables"/>
    <d v="2015-06-17T19:35:39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s v="wearables"/>
    <d v="2016-06-21T12:38:0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s v="nonfiction"/>
    <d v="2016-06-01T18:57:19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s v="nonfiction"/>
    <d v="2014-06-09T19:32:39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s v="nonfiction"/>
    <d v="2013-05-28T01:49:11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s v="nonfiction"/>
    <d v="2015-02-05T15:18:45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s v="nonfiction"/>
    <d v="2014-11-20T12:08:53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s v="nonfiction"/>
    <d v="2015-11-09T07:58:55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s v="nonfiction"/>
    <d v="2015-11-26T00:18:54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s v="nonfiction"/>
    <d v="2016-01-13T17:45:44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s v="nonfiction"/>
    <d v="2015-07-15T13:52:46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s v="nonfiction"/>
    <d v="2013-02-04T02:49:48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s v="nonfiction"/>
    <d v="2016-05-12T19:22:59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s v="nonfiction"/>
    <d v="2012-10-31T06:06:4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s v="nonfiction"/>
    <d v="2013-06-05T00:56:00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s v="nonfiction"/>
    <d v="2013-01-30T23:05:3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s v="nonfiction"/>
    <d v="2011-05-26T13:42:03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s v="nonfiction"/>
    <d v="2011-05-05T19:33:10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s v="nonfiction"/>
    <d v="2012-07-05T21:37:0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s v="nonfiction"/>
    <d v="2014-05-22T17:12:52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s v="nonfiction"/>
    <d v="2013-07-09T22:25:31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s v="nonfiction"/>
    <d v="2016-01-27T20:15:27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s v="rock"/>
    <d v="2014-11-08T16:41:46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s v="rock"/>
    <d v="2015-02-14T17:35:52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s v="rock"/>
    <d v="2014-10-12T23:54:23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s v="rock"/>
    <d v="2015-10-15T00:04:10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s v="rock"/>
    <d v="2015-05-22T04:34:54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s v="rock"/>
    <d v="2014-03-12T14:15:46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s v="rock"/>
    <d v="2013-10-01T00:04:5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s v="rock"/>
    <d v="2015-04-07T18:12:22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s v="rock"/>
    <d v="2012-06-12T17:45:3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s v="rock"/>
    <d v="2016-11-30T22:50:3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s v="rock"/>
    <d v="2016-02-24T03:53:08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s v="rock"/>
    <d v="2016-12-16T01:35:19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s v="rock"/>
    <d v="2016-11-03T16:03:2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s v="rock"/>
    <d v="2017-01-12T05:16:10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s v="rock"/>
    <d v="2016-07-17T18:13:30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s v="rock"/>
    <d v="2015-05-06T11:47:56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s v="rock"/>
    <d v="2015-05-17T18:18:26"/>
    <d v="2015-06-09T02:00:00"/>
    <n v="2015"/>
    <n v="14544"/>
    <n v="727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s v="rock"/>
    <d v="2016-11-29T05:08:45"/>
    <d v="2016-12-29T05:08:45"/>
    <n v="2016"/>
    <n v="72"/>
    <n v="49.3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s v="rock"/>
    <d v="2013-04-06T19:12:16"/>
    <d v="2013-05-06T19:12:16"/>
    <n v="2013"/>
    <n v="45"/>
    <n v="24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s v="rock"/>
    <d v="2016-12-03T01:47:58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s v="rock"/>
    <d v="2015-06-05T17:38:42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s v="rock"/>
    <d v="2016-03-04T16:32:01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s v="rock"/>
    <d v="2015-06-29T15:31:29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s v="rock"/>
    <d v="2015-05-02T22:06:35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s v="rock"/>
    <d v="2016-09-21T14:45:17"/>
    <d v="2016-10-17T16:14:00"/>
    <n v="2016"/>
    <n v="71"/>
    <n v="31.7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s v="rock"/>
    <d v="2016-07-14T11:32:37"/>
    <d v="2016-08-13T11:32:37"/>
    <n v="2016"/>
    <n v="710"/>
    <n v="104.4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s v="rock"/>
    <d v="2015-03-24T19:16:46"/>
    <d v="2015-04-27T17:12:00"/>
    <n v="2015"/>
    <n v="127"/>
    <n v="186.8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s v="rock"/>
    <d v="2015-07-08T15:36:58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s v="rock"/>
    <d v="2016-02-01T03:43:06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s v="rock"/>
    <d v="2016-07-02T16:22:03"/>
    <d v="2016-08-01T16:22:03"/>
    <n v="2016"/>
    <n v="35"/>
    <n v="67.90000000000000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s v="rock"/>
    <d v="2017-01-17T03:28:46"/>
    <d v="2017-03-01T03:00:00"/>
    <n v="2017"/>
    <n v="471"/>
    <n v="207.6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s v="rock"/>
    <d v="2016-12-15T21:48:01"/>
    <d v="2017-01-14T21:48:01"/>
    <n v="2016"/>
    <n v="101"/>
    <n v="43.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s v="rock"/>
    <d v="2015-01-14T23:58:02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s v="rock"/>
    <d v="2016-09-27T22:01:50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s v="rock"/>
    <d v="2016-06-05T20:58:54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s v="rock"/>
    <d v="2014-09-07T00:06:13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s v="rock"/>
    <d v="2016-05-08T08:11:13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s v="rock"/>
    <d v="2013-05-05T23:54:34"/>
    <d v="2013-05-26T23:54:34"/>
    <n v="2013"/>
    <n v="140"/>
    <n v="14.59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s v="rock"/>
    <d v="2015-03-02T01:16:51"/>
    <d v="2015-05-01T00:16:51"/>
    <n v="2015"/>
    <n v="140"/>
    <n v="30.97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s v="rock"/>
    <d v="2013-06-26T01:30:35"/>
    <d v="2013-07-26T01:30:35"/>
    <n v="2013"/>
    <n v="88"/>
    <n v="53.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s v="translations"/>
    <d v="2015-01-28T12:14:45"/>
    <d v="2015-02-22T12:14:45"/>
    <n v="2015"/>
    <n v="24"/>
    <n v="700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s v="translations"/>
    <d v="2014-10-29T16:20:01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s v="translations"/>
    <d v="2015-10-20T10:23:27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s v="translations"/>
    <d v="2014-07-18T12:52:58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s v="translations"/>
    <d v="2015-10-14T20:55:56"/>
    <d v="2015-11-13T21:55:56"/>
    <n v="2015"/>
    <n v="347"/>
    <n v="578.33000000000004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s v="translations"/>
    <d v="2014-11-02T03:12:15"/>
    <d v="2015-01-01T04:12:15"/>
    <n v="2014"/>
    <n v="87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s v="translations"/>
    <d v="2016-04-19T07:38:40"/>
    <d v="2016-06-03T07:38:40"/>
    <n v="2016"/>
    <n v="58"/>
    <n v="346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s v="translations"/>
    <d v="2015-01-09T01:25:00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s v="translations"/>
    <d v="2014-11-04T01:31:39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s v="translations"/>
    <d v="2015-12-22T10:29:30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s v="translations"/>
    <d v="2016-12-04T06:04:27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s v="translations"/>
    <d v="2015-07-07T16:13:11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s v="translations"/>
    <d v="2015-10-22T22:13:39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s v="translations"/>
    <d v="2015-08-16T03:36:14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s v="translations"/>
    <d v="2016-01-26T10:57:14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s v="translations"/>
    <d v="2016-09-09T10:56:5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s v="translations"/>
    <d v="2016-06-03T16:01:26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s v="translations"/>
    <d v="2015-01-09T21:58:29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s v="translations"/>
    <d v="2016-08-22T05:45:04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s v="translations"/>
    <d v="2015-12-02T08:38:51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s v="translations"/>
    <d v="2016-11-02T17:13:22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s v="translations"/>
    <d v="2015-03-30T03:09:19"/>
    <d v="2015-04-29T03:09:19"/>
    <n v="2015"/>
    <n v="26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s v="translations"/>
    <d v="2015-06-25T09:22:00"/>
    <d v="2015-08-24T09:22:00"/>
    <n v="2015"/>
    <n v="340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s v="translations"/>
    <d v="2016-08-19T20:26:25"/>
    <d v="2016-09-18T20:26:25"/>
    <n v="2016"/>
    <n v="68"/>
    <n v="85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s v="translations"/>
    <d v="2016-03-03T09:06:57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s v="translations"/>
    <d v="2015-03-11T01:27:22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s v="translations"/>
    <d v="2014-11-18T19:31:28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s v="translations"/>
    <d v="2015-10-27T05:03:36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s v="translations"/>
    <d v="2015-06-20T18:43:48"/>
    <d v="2015-07-20T18:43:48"/>
    <n v="2015"/>
    <n v="8"/>
    <n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s v="translations"/>
    <d v="2016-10-30T15:01:15"/>
    <d v="2016-12-10T11:00:00"/>
    <n v="2016"/>
    <n v="28"/>
    <n v="338.5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s v="translations"/>
    <d v="2015-05-18T18:24:38"/>
    <d v="2015-06-08T15:00:00"/>
    <n v="2015"/>
    <n v="4"/>
    <n v="307.7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s v="translations"/>
    <d v="2015-09-11T18:43:40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s v="translations"/>
    <d v="2016-01-22T08:24:17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s v="translations"/>
    <d v="2014-06-06T12:45:39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s v="translations"/>
    <d v="2016-03-28T20:54:59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s v="translations"/>
    <d v="2015-02-05T19:55:01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s v="translations"/>
    <d v="2016-04-26T17:57:43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s v="translations"/>
    <d v="2015-07-13T18:22:49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s v="translations"/>
    <d v="2016-04-25T15:29:18"/>
    <d v="2016-05-25T15:29:18"/>
    <n v="2016"/>
    <n v="224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s v="translations"/>
    <d v="2016-12-03T22:13:29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s v="translations"/>
    <d v="2015-07-14T20:57:42"/>
    <d v="2015-09-12T20:57:42"/>
    <n v="2015"/>
    <n v="6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s v="translations"/>
    <d v="2015-05-15T13:00:55"/>
    <d v="2015-06-14T13:00:55"/>
    <n v="2015"/>
    <n v="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s v="translations"/>
    <d v="2016-04-01T10:44:38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s v="translations"/>
    <d v="2016-06-08T17:32:14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s v="translations"/>
    <d v="2015-04-21T22:28:3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s v="translations"/>
    <d v="2015-03-23T19:28:25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s v="translations"/>
    <d v="2016-01-21T04:06:37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s v="translations"/>
    <d v="2014-10-19T23:00:59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s v="translations"/>
    <d v="2014-06-28T16:52:43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s v="translations"/>
    <d v="2017-03-01T16:42:27"/>
    <d v="2017-04-15T15:42:27"/>
    <n v="2017"/>
    <n v="13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s v="translations"/>
    <d v="2016-04-03T20:48:00"/>
    <d v="2016-04-24T21:59:00"/>
    <n v="2016"/>
    <n v="189"/>
    <n v="33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s v="translations"/>
    <d v="2014-07-12T16:08:40"/>
    <d v="2014-09-05T13:39:00"/>
    <n v="2014"/>
    <n v="22"/>
    <n v="473.57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s v="translations"/>
    <d v="2016-12-04T16:02:45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s v="translations"/>
    <d v="2015-10-12T21:30:44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s v="translations"/>
    <d v="2014-07-11T16:56:00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s v="translations"/>
    <d v="2015-11-04T04:54:56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s v="translations"/>
    <d v="2014-10-03T21:31:38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s v="radio &amp; podcasts"/>
    <d v="2014-09-17T15:29:14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s v="radio &amp; podcasts"/>
    <d v="2013-03-11T15:54:31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s v="radio &amp; podcasts"/>
    <d v="2013-02-21T21:52:18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s v="radio &amp; podcasts"/>
    <d v="2013-01-17T15:52:38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s v="radio &amp; podcasts"/>
    <d v="2012-02-20T17:37:32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s v="radio &amp; podcasts"/>
    <d v="2015-12-02T04:07:4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s v="radio &amp; podcasts"/>
    <d v="2012-01-25T19:14:45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s v="radio &amp; podcasts"/>
    <d v="2011-04-13T00:20:49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s v="radio &amp; podcasts"/>
    <d v="2013-01-16T14:21:4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s v="radio &amp; podcasts"/>
    <d v="2012-12-07T19:51:03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s v="radio &amp; podcasts"/>
    <d v="2015-03-10T22:58:54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s v="radio &amp; podcasts"/>
    <d v="2013-09-16T13:01:43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s v="radio &amp; podcasts"/>
    <d v="2012-01-31T23:30:39"/>
    <d v="2012-03-01T23:30:39"/>
    <n v="2012"/>
    <n v="215"/>
    <n v="68.73999999999999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s v="radio &amp; podcasts"/>
    <d v="2013-08-14T17:28:12"/>
    <d v="2013-09-13T17:28:12"/>
    <n v="2013"/>
    <n v="108"/>
    <n v="42.4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s v="radio &amp; podcasts"/>
    <d v="2014-11-17T17:21:03"/>
    <d v="2014-12-20T04:59:00"/>
    <n v="2014"/>
    <n v="22"/>
    <n v="7.32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s v="radio &amp; podcasts"/>
    <d v="2011-08-11T01:00:22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s v="radio &amp; podcasts"/>
    <d v="2011-10-24T14:46:44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s v="radio &amp; podcasts"/>
    <d v="2013-04-30T20:55:13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s v="radio &amp; podcasts"/>
    <d v="2014-04-25T17:53:0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s v="radio &amp; podcasts"/>
    <d v="2013-07-09T22:24:59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s v="fiction"/>
    <d v="2013-10-03T22:09:05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s v="fiction"/>
    <d v="2012-08-15T20:35:36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s v="fiction"/>
    <d v="2016-06-27T04:37:55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s v="fiction"/>
    <d v="2012-05-24T04:49:23"/>
    <d v="2012-07-21T14:51:00"/>
    <n v="2012"/>
    <n v="160"/>
    <n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s v="fiction"/>
    <d v="2015-05-06T19:06:13"/>
    <d v="2015-06-20T19:06:13"/>
    <n v="2015"/>
    <n v="48"/>
    <n v="1066.6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s v="fiction"/>
    <d v="2015-01-28T04:02:41"/>
    <d v="2015-02-27T04:02:41"/>
    <n v="2015"/>
    <n v="16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s v="fiction"/>
    <d v="2016-07-03T22:01:11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s v="fiction"/>
    <d v="2013-12-06T13:31:00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s v="fiction"/>
    <d v="2012-10-16T14:40:52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s v="fiction"/>
    <d v="2013-09-03T13:27:54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s v="fiction"/>
    <d v="2014-12-18T17:07:23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s v="fiction"/>
    <d v="2011-05-19T21:14:06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s v="fiction"/>
    <d v="2013-05-17T20:47:55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s v="fiction"/>
    <d v="2015-03-04T17:20:13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s v="fiction"/>
    <d v="2011-07-28T18:57:11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s v="fiction"/>
    <d v="2014-07-18T11:24:19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s v="fiction"/>
    <d v="2013-06-19T15:25:22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s v="fiction"/>
    <d v="2014-07-20T23:36:1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s v="fiction"/>
    <d v="2016-06-06T00:10:33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s v="fiction"/>
    <d v="2013-04-01T21:42:37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s v="photobooks"/>
    <d v="2015-06-08T14:00:23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s v="photobooks"/>
    <d v="2016-02-26T13:01:20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s v="photobooks"/>
    <d v="2016-08-24T08:20:01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s v="photobooks"/>
    <d v="2014-05-13T15:47: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s v="photobooks"/>
    <d v="2016-02-14T10:38:23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s v="photobooks"/>
    <d v="2014-06-24T18:51:44"/>
    <d v="2014-07-24T18:51:44"/>
    <n v="2014"/>
    <n v="208"/>
    <n v="72.59999999999999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s v="photobooks"/>
    <d v="2010-03-17T10:48:29"/>
    <d v="2010-05-15T08:10:00"/>
    <n v="2010"/>
    <n v="260"/>
    <n v="94.55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s v="photobooks"/>
    <d v="2014-05-27T14:44:41"/>
    <d v="2014-06-27T14:44:41"/>
    <n v="2014"/>
    <n v="17"/>
    <n v="14.7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s v="photobooks"/>
    <d v="2017-01-16T12:48:05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s v="photobooks"/>
    <d v="2014-06-19T09:14:38"/>
    <d v="2014-07-19T09:14:38"/>
    <n v="2014"/>
    <n v="19"/>
    <n v="7.67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s v="photobooks"/>
    <d v="2015-10-19T14:00:04"/>
    <d v="2015-11-18T15:00:04"/>
    <n v="2015"/>
    <n v="22"/>
    <n v="15.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s v="photobooks"/>
    <d v="2017-01-06T16:25:39"/>
    <d v="2017-02-05T16:25:39"/>
    <n v="2017"/>
    <n v="89"/>
    <n v="9.2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s v="photobooks"/>
    <d v="2014-06-16T15:17:46"/>
    <d v="2014-07-16T15:17:46"/>
    <n v="2014"/>
    <n v="39"/>
    <n v="14.42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s v="photobooks"/>
    <d v="2015-08-18T14:20:40"/>
    <d v="2015-09-27T14:20:40"/>
    <n v="2015"/>
    <n v="12"/>
    <n v="17.6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s v="photobooks"/>
    <d v="2016-02-15T06:04:57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s v="photobooks"/>
    <d v="2016-09-06T11:11:32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s v="photobooks"/>
    <d v="2014-11-05T13:35:53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s v="photobooks"/>
    <d v="2014-05-01T19:40:52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s v="photobooks"/>
    <d v="2014-05-23T17:48:03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s v="photobooks"/>
    <d v="2014-11-12T20:35:13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s v="photobooks"/>
    <d v="2016-05-03T04:01:3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s v="photobooks"/>
    <d v="2014-09-17T19:55:39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s v="photobooks"/>
    <d v="2014-11-21T18:01:56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s v="photobooks"/>
    <d v="2017-01-21T12:01:30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s v="photobooks"/>
    <d v="2016-07-19T16:52:18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s v="photobooks"/>
    <d v="2015-12-01T06:37:27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s v="photobooks"/>
    <d v="2017-02-14T14:24:46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s v="photobooks"/>
    <d v="2017-01-01T17:35:22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s v="photobooks"/>
    <d v="2015-02-17T15:05:20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s v="photobooks"/>
    <d v="2015-09-28T18:24:55"/>
    <d v="2015-10-23T18:24:55"/>
    <n v="2015"/>
    <n v="9"/>
    <n v="3.4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s v="photobooks"/>
    <d v="2014-10-29T19:15:26"/>
    <d v="2014-12-01T03:00:00"/>
    <n v="2014"/>
    <n v="130"/>
    <n v="41.7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s v="photobooks"/>
    <d v="2016-01-22T11:24:25"/>
    <d v="2016-02-15T15:00:00"/>
    <n v="2016"/>
    <n v="61"/>
    <n v="10.36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s v="photobooks"/>
    <d v="2016-03-14T00:02:57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s v="photobooks"/>
    <d v="2015-08-05T16:11:02"/>
    <d v="2015-09-04T16:11:02"/>
    <n v="2015"/>
    <n v="40"/>
    <n v="8.23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s v="photobooks"/>
    <d v="2016-04-24T19:53:51"/>
    <d v="2016-05-23T22:00:00"/>
    <n v="2016"/>
    <n v="76"/>
    <n v="27.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s v="photobooks"/>
    <d v="2015-07-28T19:15:10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s v="photobooks"/>
    <d v="2016-07-01T07:33:47"/>
    <d v="2016-08-06T18:00:00"/>
    <n v="2016"/>
    <n v="25"/>
    <n v="13.55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s v="photobooks"/>
    <d v="2014-12-08T18:46:10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s v="photobooks"/>
    <d v="2016-12-01T22:03:39"/>
    <d v="2017-01-03T22:03:39"/>
    <n v="2016"/>
    <n v="15"/>
    <n v="10.6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s v="photobooks"/>
    <d v="2014-10-27T00:10:16"/>
    <d v="2014-11-26T01:15:00"/>
    <n v="2014"/>
    <n v="20"/>
    <n v="30.92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s v="nature"/>
    <d v="2014-12-01T17:05:38"/>
    <d v="2014-12-31T17:05:38"/>
    <n v="2014"/>
    <n v="17"/>
    <n v="1515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s v="nature"/>
    <d v="2015-06-15T23:55:00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s v="nature"/>
    <d v="2014-10-23T12:13:54"/>
    <d v="2014-11-22T13:13:54"/>
    <n v="2014"/>
    <n v="134"/>
    <n v="3022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s v="nature"/>
    <d v="2015-02-18T01:13:44"/>
    <d v="2015-04-01T00:18:00"/>
    <n v="2015"/>
    <n v="302"/>
    <n v="0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s v="nature"/>
    <d v="2015-01-27T21:13:54"/>
    <d v="2015-03-02T21:16:00"/>
    <n v="2015"/>
    <n v="101"/>
    <n v="3017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s v="nature"/>
    <d v="2014-07-19T05:06:39"/>
    <d v="2014-09-17T05:06:39"/>
    <n v="2014"/>
    <n v="302"/>
    <n v="274.16000000000003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s v="nature"/>
    <d v="2017-02-16T10:14:42"/>
    <d v="2017-02-23T10:14:42"/>
    <n v="2017"/>
    <n v="15075"/>
    <n v="0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s v="nature"/>
    <d v="2015-10-09T21:10:20"/>
    <d v="2015-11-08T22:10:20"/>
    <n v="2015"/>
    <n v="431"/>
    <n v="3015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s v="nature"/>
    <d v="2015-10-04T03:15:5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s v="nature"/>
    <d v="2016-04-12T10:47:14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s v="nature"/>
    <d v="2015-04-27T19:47:19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s v="nature"/>
    <d v="2014-09-10T16:31:48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s v="nature"/>
    <d v="2015-08-03T06:47:27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s v="nature"/>
    <d v="2015-07-03T06:03:10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s v="nature"/>
    <d v="2015-08-25T14:43:52"/>
    <d v="2015-09-17T17:00:00"/>
    <n v="2015"/>
    <n v="400"/>
    <n v="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s v="nature"/>
    <d v="2016-06-04T03:40:24"/>
    <d v="2016-07-04T03:40:24"/>
    <n v="2016"/>
    <n v="200"/>
    <n v="25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s v="nature"/>
    <d v="2014-08-20T15:40:33"/>
    <d v="2014-09-20T15:40:33"/>
    <n v="2014"/>
    <n v="120"/>
    <n v="300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s v="nature"/>
    <d v="2015-06-30T09:32:39"/>
    <d v="2015-08-28T12:12:00"/>
    <n v="2015"/>
    <n v="400"/>
    <n v="100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s v="nature"/>
    <d v="2015-04-14T01:16:39"/>
    <d v="2015-04-29T01:16:39"/>
    <n v="2015"/>
    <n v="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s v="nature"/>
    <d v="2014-10-24T00:29:53"/>
    <d v="2014-11-13T01:29:53"/>
    <n v="2014"/>
    <n v="120"/>
    <n v="7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s v="art books"/>
    <d v="2013-10-08T01:00:03"/>
    <d v="2013-11-07T02:00:03"/>
    <n v="2013"/>
    <n v="30"/>
    <n v="30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s v="art books"/>
    <d v="2009-09-23T13:35:16"/>
    <d v="2009-12-02T00:50:00"/>
    <n v="2009"/>
    <n v="7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s v="art books"/>
    <d v="2014-01-13T17:49:11"/>
    <d v="2014-03-14T16:49:11"/>
    <n v="2014"/>
    <n v="50"/>
    <n v="15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s v="art books"/>
    <d v="2015-04-27T08:48:29"/>
    <d v="2015-05-28T20:05:00"/>
    <n v="2015"/>
    <n v="30"/>
    <n v="3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s v="art books"/>
    <d v="2011-05-09T17:31:01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s v="art books"/>
    <d v="2016-06-28T22:00:04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s v="art books"/>
    <d v="2014-02-01T22:29:05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s v="art books"/>
    <d v="2014-11-19T01:29:45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s v="art books"/>
    <d v="2013-04-25T16:18:34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s v="art books"/>
    <d v="2016-03-09T19:31:22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s v="art books"/>
    <d v="2015-05-20T18:28:03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s v="art books"/>
    <d v="2016-02-04T00:47:39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s v="art books"/>
    <d v="2017-02-20T00:00:02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s v="art books"/>
    <d v="2015-01-13T22:15:29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s v="art books"/>
    <d v="2014-06-09T12:34:56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s v="art books"/>
    <d v="2015-05-16T21:06:08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s v="art books"/>
    <d v="2012-05-25T20:20:48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s v="art books"/>
    <d v="2010-08-09T01:34:51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s v="art books"/>
    <d v="2013-07-26T23:54:51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s v="art books"/>
    <d v="2012-03-22T01:12:06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s v="places"/>
    <d v="2015-11-17T10:46:30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s v="places"/>
    <d v="2015-08-30T18:57:33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s v="places"/>
    <d v="2014-08-26T21:43:11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s v="places"/>
    <d v="2014-05-20T15:35:01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s v="places"/>
    <d v="2016-12-03T21:29:28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s v="places"/>
    <d v="2015-03-06T02:30:22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s v="places"/>
    <d v="2014-11-13T22:49:25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s v="places"/>
    <d v="2015-01-01T05:59:59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s v="places"/>
    <d v="2015-09-09T23:38:06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s v="places"/>
    <d v="2015-08-24T20:34:24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s v="places"/>
    <d v="2016-03-04T17:25:4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s v="places"/>
    <d v="2015-02-11T01:44:45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s v="places"/>
    <d v="2015-01-29T20:17:35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s v="places"/>
    <d v="2016-03-16T17:06:22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s v="places"/>
    <d v="2014-05-21T01:12:08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s v="places"/>
    <d v="2014-10-29T10:19:29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s v="places"/>
    <d v="2016-08-21T08:29:5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s v="places"/>
    <d v="2015-05-27T16:00:5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s v="places"/>
    <d v="2016-03-09T12:56:16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s v="places"/>
    <d v="2014-06-01T01:22:32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s v="rock"/>
    <d v="2011-04-05T02:13:53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s v="rock"/>
    <d v="2011-09-02T07:08:37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s v="rock"/>
    <d v="2011-11-29T04:04:19"/>
    <d v="2012-01-28T04:04:19"/>
    <n v="2011"/>
    <n v="140"/>
    <n v="93.4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s v="rock"/>
    <d v="2012-02-06T20:17:15"/>
    <d v="2012-03-17T19:17:15"/>
    <n v="2012"/>
    <n v="100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s v="rock"/>
    <d v="2011-07-23T00:18:33"/>
    <d v="2011-08-01T07:00:00"/>
    <n v="2011"/>
    <n v="47"/>
    <n v="63.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s v="rock"/>
    <d v="2010-12-24T02:40:38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s v="rock"/>
    <d v="2012-05-24T19:24:11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s v="rock"/>
    <d v="2013-11-29T19:56:26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s v="rock"/>
    <d v="2011-09-10T00:01:4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s v="rock"/>
    <d v="2012-11-15T22:11:5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s v="rock"/>
    <d v="2013-05-15T00:00:32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s v="rock"/>
    <d v="2012-12-03T20:59:44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s v="rock"/>
    <d v="2012-06-22T01:40:02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s v="rock"/>
    <d v="2014-06-04T23:32:49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s v="rock"/>
    <d v="2011-10-29T01:13:16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s v="rock"/>
    <d v="2012-10-12T17:10:21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s v="rock"/>
    <d v="2013-09-29T15:56:28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s v="rock"/>
    <d v="2013-01-27T15:42:15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s v="rock"/>
    <d v="2014-08-25T04:28:06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s v="rock"/>
    <d v="2013-02-16T08:09:0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s v="rock"/>
    <d v="2012-04-04T14:33:35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s v="rock"/>
    <d v="2014-11-07T07:04:34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s v="rock"/>
    <d v="2013-06-28T16:31:29"/>
    <d v="2013-08-27T16:31:29"/>
    <n v="2013"/>
    <n v="361"/>
    <n v="150.28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s v="rock"/>
    <d v="2012-11-30T08:48:55"/>
    <d v="2013-01-09T08:48:55"/>
    <n v="2012"/>
    <n v="270"/>
    <n v="108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s v="rock"/>
    <d v="2012-08-14T16:47:33"/>
    <d v="2012-09-11T16:47:33"/>
    <n v="2012"/>
    <n v="36"/>
    <n v="25.9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s v="rock"/>
    <d v="2013-11-01T20:21:07"/>
    <d v="2013-12-01T21:21:07"/>
    <n v="2013"/>
    <n v="34"/>
    <n v="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s v="rock"/>
    <d v="2012-10-23T16:58:09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s v="rock"/>
    <d v="2014-05-15T17:41:22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s v="rock"/>
    <d v="2014-01-06T20:48:53"/>
    <d v="2014-02-20T20:48:53"/>
    <n v="2014"/>
    <n v="45"/>
    <n v="32.79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s v="rock"/>
    <d v="2012-01-31T20:06:15"/>
    <d v="2012-03-02T06:59:00"/>
    <n v="2012"/>
    <n v="67"/>
    <n v="21.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s v="rock"/>
    <d v="2012-09-12T20:37:41"/>
    <d v="2012-10-12T20:37:41"/>
    <n v="2012"/>
    <n v="27"/>
    <n v="20.16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s v="rock"/>
    <d v="2011-07-26T08:10:54"/>
    <d v="2011-09-24T08:10:54"/>
    <n v="2011"/>
    <n v="67"/>
    <n v="56.8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s v="rock"/>
    <d v="2011-12-19T21:12:36"/>
    <d v="2012-01-16T05:00:00"/>
    <n v="2011"/>
    <n v="27"/>
    <n v="46.03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s v="rock"/>
    <d v="2011-04-25T04:33:21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s v="rock"/>
    <d v="2016-05-12T20:51:01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s v="rock"/>
    <d v="2011-04-30T02:04:48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s v="rock"/>
    <d v="2009-11-05T18:02:20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s v="rock"/>
    <d v="2013-01-14T16:29:2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s v="rock"/>
    <d v="2012-02-02T15:39:25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s v="rock"/>
    <d v="2010-07-20T05:32:35"/>
    <d v="2010-08-03T01:59:00"/>
    <n v="2010"/>
    <n v="659"/>
    <n v="155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s v="pop"/>
    <d v="2014-11-19T14:19:04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s v="pop"/>
    <d v="2011-05-25T00:35:27"/>
    <d v="2011-06-14T00:35:27"/>
    <n v="2011"/>
    <n v="219"/>
    <n v="93.93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s v="pop"/>
    <d v="2012-08-25T19:46:52"/>
    <d v="2012-09-24T19:46:52"/>
    <n v="2012"/>
    <n v="53"/>
    <n v="71.08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s v="pop"/>
    <d v="2012-09-23T01:26:00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s v="pop"/>
    <d v="2013-09-04T14:49:00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s v="pop"/>
    <d v="2014-07-13T10:48:23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s v="pop"/>
    <d v="2012-05-10T09:49:3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s v="pop"/>
    <d v="2011-02-18T16:54:42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s v="pop"/>
    <d v="2014-04-08T16:25:55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s v="pop"/>
    <d v="2013-09-09T10:27:17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s v="pop"/>
    <d v="2011-03-23T21:37:00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s v="pop"/>
    <d v="2013-10-25T11:49:53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s v="pop"/>
    <d v="2011-03-24T20:01:36"/>
    <d v="2011-04-24T20:01:36"/>
    <n v="2011"/>
    <n v="52"/>
    <n v="15.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s v="pop"/>
    <d v="2012-03-19T21:22:40"/>
    <d v="2012-04-18T21:22:40"/>
    <n v="2012"/>
    <n v="236"/>
    <n v="76.4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s v="pop"/>
    <d v="2012-03-06T19:00:20"/>
    <d v="2012-04-05T18:00:20"/>
    <n v="2012"/>
    <n v="173"/>
    <n v="54.1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s v="pop"/>
    <d v="2012-11-13T22:17:32"/>
    <d v="2012-12-13T22:17:32"/>
    <n v="2012"/>
    <n v="35"/>
    <n v="54.1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s v="pop"/>
    <d v="2012-04-24T18:46:08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s v="pop"/>
    <d v="2012-11-10T05:19:27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s v="pop"/>
    <d v="2013-11-18T21:55:21"/>
    <d v="2013-12-17T12:00:00"/>
    <n v="2013"/>
    <n v="519"/>
    <n v="57.6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s v="pop"/>
    <d v="2016-03-30T16:39:10"/>
    <d v="2016-04-30T21:59:00"/>
    <n v="2016"/>
    <n v="3231"/>
    <n v="71.81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s v="pop"/>
    <d v="2015-12-05T23:57:11"/>
    <d v="2016-01-17T21:00:00"/>
    <n v="2015"/>
    <n v="33"/>
    <n v="25.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s v="pop"/>
    <d v="2011-11-01T04:45:36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s v="pop"/>
    <d v="2015-01-02T00:31:47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s v="pop"/>
    <d v="2012-01-31T18:16:58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s v="pop"/>
    <d v="2011-01-21T15:35:13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s v="pop"/>
    <d v="2013-02-26T06:04:33"/>
    <d v="2013-03-28T05:04:33"/>
    <n v="2013"/>
    <n v="103"/>
    <n v="26.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s v="pop"/>
    <d v="2014-02-12T01:41:38"/>
    <d v="2014-03-11T06:59:00"/>
    <n v="2014"/>
    <n v="75"/>
    <n v="31.28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s v="pop"/>
    <d v="2011-10-29T03:35:39"/>
    <d v="2011-11-28T04:35:39"/>
    <n v="2011"/>
    <n v="32"/>
    <n v="22.11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s v="pop"/>
    <d v="2016-04-01T21:14:36"/>
    <d v="2016-05-31T21:14:36"/>
    <n v="2016"/>
    <n v="128"/>
    <n v="49.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s v="pop"/>
    <d v="2010-05-15T22:19:59"/>
    <d v="2010-07-05T04:00:00"/>
    <n v="2010"/>
    <n v="256"/>
    <n v="111.3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s v="pop"/>
    <d v="2016-07-02T13:03:34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s v="pop"/>
    <d v="2012-05-05T15:45:30"/>
    <d v="2012-06-04T15:45:30"/>
    <n v="2012"/>
    <n v="151"/>
    <n v="52.2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s v="pop"/>
    <d v="2015-02-04T21:04:52"/>
    <d v="2015-03-06T21:04:52"/>
    <n v="2015"/>
    <n v="122"/>
    <n v="43.39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s v="pop"/>
    <d v="2016-07-18T14:31:46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s v="pop"/>
    <d v="2011-09-16T17:35:40"/>
    <d v="2011-10-16T22:03:00"/>
    <n v="2011"/>
    <n v="256"/>
    <n v="75.150000000000006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s v="pop"/>
    <d v="2012-03-05T17:25:47"/>
    <d v="2012-04-21T03:59:00"/>
    <n v="2012"/>
    <n v="85"/>
    <n v="60.71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s v="pop"/>
    <d v="2016-02-16T09:46:16"/>
    <d v="2016-04-16T05:59:00"/>
    <n v="2016"/>
    <n v="43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s v="pop"/>
    <d v="2014-01-23T20:31:11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s v="pop"/>
    <d v="2011-06-29T01:39:05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s v="pop"/>
    <d v="2014-06-12T18:11:07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s v="faith"/>
    <d v="2017-02-08T02:54:44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s v="faith"/>
    <d v="2017-02-13T05:07:40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s v="faith"/>
    <d v="2017-03-14T18:45:38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s v="faith"/>
    <d v="2017-02-17T19:34:01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s v="faith"/>
    <d v="2017-02-22T06:00:23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s v="faith"/>
    <d v="2017-02-26T20:15:19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s v="faith"/>
    <d v="2017-03-08T01:07:25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s v="faith"/>
    <d v="2017-03-10T12:49:54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s v="faith"/>
    <d v="2017-02-14T22:37:10"/>
    <d v="2017-03-16T21:37:10"/>
    <n v="2017"/>
    <n v="105"/>
    <n v="180.29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s v="faith"/>
    <d v="2017-03-07T10:20:42"/>
    <d v="2017-04-06T09:20:42"/>
    <n v="2017"/>
    <n v="101"/>
    <n v="229.1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s v="faith"/>
    <d v="2017-03-01T16:50:08"/>
    <d v="2017-04-03T01:00:00"/>
    <n v="2017"/>
    <n v="8"/>
    <n v="66.3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s v="faith"/>
    <d v="2017-02-22T03:37:47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s v="faith"/>
    <d v="2017-03-09T22:05:12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s v="faith"/>
    <d v="2017-02-25T16:04:3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s v="faith"/>
    <d v="2017-03-07T00:45:14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s v="faith"/>
    <d v="2017-03-02T01:40:11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s v="faith"/>
    <d v="2017-03-11T00:47:28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s v="faith"/>
    <d v="2017-03-02T04:59:20"/>
    <d v="2017-03-26T03:33:00"/>
    <n v="2017"/>
    <n v="2"/>
    <n v="0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s v="faith"/>
    <d v="2017-03-12T20:44:05"/>
    <d v="2017-04-11T20:44:05"/>
    <n v="2017"/>
    <n v="49"/>
    <n v="625.7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s v="faith"/>
    <d v="2017-03-02T01:43:10"/>
    <d v="2017-04-01T04:00:00"/>
    <n v="2017"/>
    <n v="13"/>
    <n v="31.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s v="faith"/>
    <d v="2014-12-16T15:56:45"/>
    <d v="2015-01-15T15:56:45"/>
    <n v="2014"/>
    <n v="50"/>
    <n v="1250.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s v="faith"/>
    <d v="2015-02-28T20:52:30"/>
    <d v="2015-03-30T19:52:30"/>
    <n v="2015"/>
    <n v="15"/>
    <n v="25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s v="faith"/>
    <d v="2015-07-02T06:45:37"/>
    <d v="2015-08-31T06:45:37"/>
    <n v="2015"/>
    <n v="50"/>
    <n v="1250.1300000000001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s v="faith"/>
    <d v="2015-01-17T03:21:13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s v="faith"/>
    <d v="2015-08-29T00:24:06"/>
    <d v="2015-09-09T16:00:00"/>
    <n v="2015"/>
    <n v="125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s v="faith"/>
    <d v="2015-06-24T07:21:12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s v="faith"/>
    <d v="2016-02-27T17:18:15"/>
    <d v="2016-03-28T16:18:15"/>
    <n v="2016"/>
    <n v="50"/>
    <n v="277.77999999999997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s v="faith"/>
    <d v="2016-03-22T20:48:26"/>
    <d v="2016-05-01T20:48:26"/>
    <n v="2016"/>
    <n v="36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s v="faith"/>
    <d v="2014-07-21T13:31:54"/>
    <d v="2014-08-31T19:39:00"/>
    <n v="2014"/>
    <n v="143"/>
    <n v="625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s v="faith"/>
    <d v="2015-12-03T14:11:28"/>
    <d v="2016-01-18T13:00:00"/>
    <n v="2015"/>
    <n v="50"/>
    <n v="25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s v="faith"/>
    <d v="2014-08-01T15:30:34"/>
    <d v="2014-09-01T15:30:34"/>
    <n v="2014"/>
    <n v="25"/>
    <n v="125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s v="faith"/>
    <d v="2015-05-01T21:55:53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s v="faith"/>
    <d v="2014-09-05T19:13:32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s v="faith"/>
    <d v="2015-04-01T22:02:41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s v="faith"/>
    <d v="2015-03-01T05:13:0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s v="faith"/>
    <d v="2016-10-30T13:51:39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s v="faith"/>
    <d v="2016-03-31T23:33:58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s v="faith"/>
    <d v="2016-03-31T14:39:09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s v="faith"/>
    <d v="2014-08-18T12:49:51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s v="faith"/>
    <d v="2014-10-10T18:47:51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s v="faith"/>
    <d v="2015-11-11T11:04:23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s v="faith"/>
    <d v="2016-02-25T23:03:49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s v="faith"/>
    <d v="2015-05-05T19:48:35"/>
    <d v="2015-07-01T06:00:00"/>
    <n v="2015"/>
    <n v="24"/>
    <n v="803.3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s v="faith"/>
    <d v="2014-09-30T22:22:42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s v="faith"/>
    <d v="2014-07-25T23:14:09"/>
    <d v="2014-08-24T23:14:09"/>
    <n v="2014"/>
    <n v="44"/>
    <n v="267.2200000000000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s v="faith"/>
    <d v="2014-05-29T22:04:24"/>
    <d v="2014-06-27T22:04:24"/>
    <n v="2014"/>
    <n v="37"/>
    <n v="150.31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s v="faith"/>
    <d v="2015-02-09T22:16:1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s v="faith"/>
    <d v="2015-09-21T15:01:14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s v="faith"/>
    <d v="2016-04-11T01:15:06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s v="faith"/>
    <d v="2015-09-25T02:06:23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s v="faith"/>
    <d v="2015-05-28T21:45:52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s v="faith"/>
    <d v="2015-11-17T16:24:41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s v="faith"/>
    <d v="2016-09-01T16:12:54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s v="faith"/>
    <d v="2015-04-08T00:52:36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s v="faith"/>
    <d v="2016-07-08T19:32:2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s v="faith"/>
    <d v="2015-10-09T20:40:33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s v="faith"/>
    <d v="2015-06-20T22:46:32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s v="faith"/>
    <d v="2014-09-02T20:59:02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s v="faith"/>
    <d v="2016-03-06T20:58:52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s v="faith"/>
    <d v="2015-06-16T19:37:02"/>
    <d v="2015-07-16T19:37:02"/>
    <n v="2015"/>
    <n v="79"/>
    <n v="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s v="photobooks"/>
    <d v="2015-04-26T15:04:31"/>
    <d v="2015-06-10T15:04:31"/>
    <n v="2015"/>
    <n v="196"/>
    <n v="45.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s v="photobooks"/>
    <d v="2016-12-06T21:02:50"/>
    <d v="2017-01-07T21:00:00"/>
    <n v="2016"/>
    <n v="118"/>
    <n v="69.260000000000005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s v="photobooks"/>
    <d v="2016-08-04T22:12:55"/>
    <d v="2016-08-27T03:59:00"/>
    <n v="2016"/>
    <n v="39"/>
    <n v="35.15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s v="photobooks"/>
    <d v="2015-01-22T14:31:17"/>
    <d v="2015-03-08T13:31:17"/>
    <n v="2015"/>
    <n v="43"/>
    <n v="33.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s v="photobooks"/>
    <d v="2016-11-16T06:13:58"/>
    <d v="2016-12-22T02:00:00"/>
    <n v="2016"/>
    <n v="33"/>
    <n v="26.29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s v="photobooks"/>
    <d v="2016-10-25T04:14:27"/>
    <d v="2016-11-24T02:00:00"/>
    <n v="2016"/>
    <n v="16"/>
    <n v="21.87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s v="photobooks"/>
    <d v="2015-10-15T10:27:10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s v="photobooks"/>
    <d v="2015-08-03T22:49:03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s v="photobooks"/>
    <d v="2017-01-23T23:25:21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s v="photobooks"/>
    <d v="2016-03-25T20:05:04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s v="photobooks"/>
    <d v="2015-02-17T18:45:23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s v="photobooks"/>
    <d v="2016-09-14T06:04:4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s v="photobooks"/>
    <d v="2016-02-20T17:59:28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s v="photobooks"/>
    <d v="2015-03-04T21:02:33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s v="photobooks"/>
    <d v="2015-09-05T18:56:01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s v="photobooks"/>
    <d v="2016-07-20T04:01:09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s v="photobooks"/>
    <d v="2016-12-29T19:51:23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s v="photobooks"/>
    <d v="2016-05-15T22:56:32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s v="photobooks"/>
    <d v="2015-03-05T19:53:4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s v="photobooks"/>
    <d v="2016-02-05T16:08:33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s v="photobooks"/>
    <d v="2015-07-24T13:37:40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s v="photobooks"/>
    <d v="2016-02-10T23:34:05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s v="photobooks"/>
    <d v="2016-09-23T20:50:40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s v="photobooks"/>
    <d v="2014-07-05T11:39:39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s v="photobooks"/>
    <d v="2014-07-14T23:31:52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s v="photobooks"/>
    <d v="2014-08-04T20:38:08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s v="photobooks"/>
    <d v="2014-07-04T15:48:04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s v="photobooks"/>
    <d v="2014-07-29T13:27:24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s v="photobooks"/>
    <d v="2014-12-14T19:39:1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s v="photobooks"/>
    <d v="2014-09-09T18:43:14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s v="photobooks"/>
    <d v="2014-09-23T23:30:40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s v="photobooks"/>
    <d v="2014-05-07T17:13:56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s v="photobooks"/>
    <d v="2014-12-05T18:14:58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s v="photobooks"/>
    <d v="2014-10-18T05:14:52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s v="photobooks"/>
    <d v="2014-09-09T23:26:00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s v="photobooks"/>
    <d v="2014-09-23T22:57:51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s v="photobooks"/>
    <d v="2015-01-21T08:34:13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s v="photobooks"/>
    <d v="2015-02-10T20:43:15"/>
    <d v="2015-03-27T19:43:15"/>
    <n v="2015"/>
    <n v="4"/>
    <n v="147.66999999999999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s v="photobooks"/>
    <d v="2016-08-03T16:36:20"/>
    <d v="2016-09-02T16:36:20"/>
    <n v="2016"/>
    <n v="20"/>
    <n v="58.16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s v="photobooks"/>
    <d v="2016-05-03T14:25:10"/>
    <d v="2016-07-02T14:25:10"/>
    <n v="2016"/>
    <n v="7"/>
    <n v="14.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s v="photobooks"/>
    <d v="2016-08-15T14:49:05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s v="photobooks"/>
    <d v="2016-01-19T13:48:09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s v="photobooks"/>
    <d v="2015-04-21T22:47:58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s v="photobooks"/>
    <d v="2014-12-30T15:44:00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s v="photobooks"/>
    <d v="2014-09-15T03:14:1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s v="photobooks"/>
    <d v="2014-11-15T13:12:57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s v="photobooks"/>
    <d v="2015-03-05T15:43:57"/>
    <d v="2015-04-04T14:43:57"/>
    <n v="2015"/>
    <n v="22"/>
    <n v="91.3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s v="photobooks"/>
    <d v="2014-10-01T22:45:42"/>
    <d v="2014-10-31T22:45:42"/>
    <n v="2014"/>
    <n v="40"/>
    <n v="547.75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s v="photobooks"/>
    <d v="2014-11-13T06:00:03"/>
    <d v="2015-01-12T06:00:03"/>
    <n v="2014"/>
    <n v="27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s v="photobooks"/>
    <d v="2015-01-06T16:11:18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s v="photobooks"/>
    <d v="2014-11-30T17:46:05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s v="photobooks"/>
    <d v="2015-07-04T00:44:4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s v="photobooks"/>
    <d v="2014-10-28T21:24:00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s v="photobooks"/>
    <d v="2015-01-07T13:13:42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s v="photobooks"/>
    <d v="2016-09-15T06:55:41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s v="photobooks"/>
    <d v="2016-05-25T10:32:4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s v="photobooks"/>
    <d v="2016-11-15T13:39:49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s v="photobooks"/>
    <d v="2015-12-06T07:50:33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s v="photobooks"/>
    <d v="2014-10-22T20:13:28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s v="photobooks"/>
    <d v="2016-09-10T14:32:5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s v="photobooks"/>
    <d v="2015-11-13T15:51:08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s v="photobooks"/>
    <d v="2015-06-04T11:20:30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s v="photobooks"/>
    <d v="2015-01-14T01:43:02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s v="photobooks"/>
    <d v="2015-10-05T16:16:4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s v="photobooks"/>
    <d v="2015-08-31T19:17:38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s v="photobooks"/>
    <d v="2014-08-26T15:19:09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s v="photobooks"/>
    <d v="2014-08-29T01:38:33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s v="photobooks"/>
    <d v="2017-01-07T16:20:30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s v="photobooks"/>
    <d v="2015-01-25T21:47:1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s v="photobooks"/>
    <d v="2014-08-09T21:50:26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s v="photobooks"/>
    <d v="2014-08-25T10:24:30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s v="photobooks"/>
    <d v="2016-06-03T07:38:56"/>
    <d v="2016-07-03T07:38:56"/>
    <n v="2016"/>
    <n v="33"/>
    <n v="93.04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s v="photobooks"/>
    <d v="2014-07-09T21:20:12"/>
    <d v="2014-08-08T21:20:12"/>
    <n v="2014"/>
    <n v="24"/>
    <n v="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s v="photobooks"/>
    <d v="2015-01-29T07:32:16"/>
    <d v="2015-02-28T07:32:16"/>
    <n v="2015"/>
    <n v="18"/>
    <n v="15.2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s v="photobooks"/>
    <d v="2015-06-17T21:45:37"/>
    <d v="2015-07-01T21:45:37"/>
    <n v="2015"/>
    <n v="71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s v="photobooks"/>
    <d v="2016-06-27T21:01:43"/>
    <d v="2016-07-25T19:00:00"/>
    <n v="2016"/>
    <n v="9"/>
    <n v="35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s v="photobooks"/>
    <d v="2016-12-01T15:53:2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s v="photobooks"/>
    <d v="2015-03-04T05:37:30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s v="photobooks"/>
    <d v="2014-06-30T18:03:16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s v="photobooks"/>
    <d v="2015-03-02T02:01:3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s v="rock"/>
    <d v="2012-01-18T07:39:27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s v="rock"/>
    <d v="2013-12-26T19:07:4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s v="rock"/>
    <d v="2012-09-24T16:26:16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s v="rock"/>
    <d v="2013-12-18T21:59:27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s v="rock"/>
    <d v="2013-06-18T20:01:43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s v="rock"/>
    <d v="2014-01-18T22:10:17"/>
    <d v="2014-02-17T22:10:17"/>
    <n v="2014"/>
    <n v="105"/>
    <n v="55.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s v="rock"/>
    <d v="2011-01-12T07:49:21"/>
    <d v="2011-03-03T07:49:21"/>
    <n v="2011"/>
    <n v="26"/>
    <n v="21.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s v="rock"/>
    <d v="2014-04-07T21:35:30"/>
    <d v="2014-05-09T22:00:00"/>
    <n v="2014"/>
    <n v="11"/>
    <n v="43.7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s v="rock"/>
    <d v="2010-12-04T02:06:11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s v="rock"/>
    <d v="2014-01-25T16:25:07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s v="rock"/>
    <d v="2012-04-27T23:54:23"/>
    <d v="2012-05-12T23:54:23"/>
    <n v="2012"/>
    <n v="210"/>
    <n v="15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s v="rock"/>
    <d v="2011-02-02T12:57:07"/>
    <d v="2011-03-04T12:57:07"/>
    <n v="2011"/>
    <n v="600"/>
    <n v="10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s v="rock"/>
    <d v="2013-01-29T01:03:23"/>
    <d v="2013-03-02T07:59:00"/>
    <n v="2013"/>
    <n v="525"/>
    <n v="8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s v="rock"/>
    <d v="2014-12-15T23:08:15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s v="rock"/>
    <d v="2016-03-01T16:51:11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s v="rock"/>
    <d v="2013-01-31T19:25:29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s v="rock"/>
    <d v="2012-01-18T01:08:55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s v="rock"/>
    <d v="2011-09-02T18:52:37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s v="rock"/>
    <d v="2016-09-01T17:19:42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s v="rock"/>
    <d v="2013-04-18T02:18:3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s v="rock"/>
    <d v="2014-04-16T20:17:25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s v="rock"/>
    <d v="2015-01-27T15:09:41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s v="rock"/>
    <d v="2011-01-21T23:52:34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s v="rock"/>
    <d v="2011-05-03T23:21:5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s v="rock"/>
    <d v="2016-06-02T07:59:58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s v="rock"/>
    <d v="2012-11-15T15:36:17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s v="rock"/>
    <d v="2015-03-31T05:40:32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s v="rock"/>
    <d v="2011-05-28T18:54: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s v="rock"/>
    <d v="2012-09-17T20:17:3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s v="rock"/>
    <d v="2014-06-10T23:01:40"/>
    <d v="2014-07-10T23:01:40"/>
    <n v="2014"/>
    <n v="23"/>
    <n v="11.5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s v="rock"/>
    <d v="2014-07-07T21:45:38"/>
    <d v="2014-07-28T01:00:00"/>
    <n v="2014"/>
    <n v="158"/>
    <n v="79.2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s v="rock"/>
    <d v="2015-03-18T18:30:52"/>
    <d v="2015-04-25T00:00:00"/>
    <n v="2015"/>
    <n v="14"/>
    <n v="15.7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s v="rock"/>
    <d v="2012-09-25T01:26:57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s v="rock"/>
    <d v="2013-04-24T00:30:37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s v="rock"/>
    <d v="2013-11-22T12:55:40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s v="rock"/>
    <d v="2014-06-27T20:31:12"/>
    <d v="2014-07-18T20:31:12"/>
    <n v="2014"/>
    <n v="103"/>
    <n v="54.0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s v="rock"/>
    <d v="2014-08-13T18:26:53"/>
    <d v="2014-09-12T18:26:53"/>
    <n v="2014"/>
    <n v="68"/>
    <n v="93.32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s v="rock"/>
    <d v="2011-10-17T04:48:41"/>
    <d v="2011-12-16T05:48:41"/>
    <n v="2011"/>
    <n v="37"/>
    <n v="13.78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s v="rock"/>
    <d v="2011-08-23T18:28:49"/>
    <d v="2011-09-22T18:28:49"/>
    <n v="2011"/>
    <n v="68"/>
    <n v="36.6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s v="rock"/>
    <d v="2014-01-16T17:01:24"/>
    <d v="2014-02-06T17:01:24"/>
    <n v="2014"/>
    <n v="273"/>
    <n v="107.8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s v="mobile games"/>
    <d v="2014-12-27T07:12:21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s v="mobile games"/>
    <d v="2017-01-20T11:49:34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s v="mobile games"/>
    <d v="2014-05-13T19:08:05"/>
    <d v="2014-06-12T19:08:05"/>
    <n v="2014"/>
    <n v="82"/>
    <n v="102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s v="mobile games"/>
    <d v="2014-04-04T17:11:40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s v="mobile games"/>
    <d v="2016-10-02T08:49:07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s v="mobile games"/>
    <d v="2017-01-07T05:54:57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s v="mobile games"/>
    <d v="2016-10-06T22:11:52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s v="mobile games"/>
    <d v="2015-11-20T18:42:05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s v="mobile games"/>
    <d v="2016-12-05T00:04:0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s v="mobile games"/>
    <d v="2016-01-02T08:32:15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s v="mobile games"/>
    <d v="2014-10-11T18:48:2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s v="mobile games"/>
    <d v="2015-05-31T03:06:4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s v="mobile games"/>
    <d v="2015-06-09T14:46:50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s v="mobile games"/>
    <d v="2016-06-08T23:15:33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s v="mobile games"/>
    <d v="2016-06-07T21:35:08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s v="mobile games"/>
    <d v="2014-05-17T06:50:05"/>
    <d v="2014-06-16T06:50:05"/>
    <n v="2014"/>
    <n v="724"/>
    <n v="0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s v="mobile games"/>
    <d v="2015-01-31T00:42:05"/>
    <d v="2015-03-01T00:42:05"/>
    <n v="2015"/>
    <n v="3375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s v="mobile games"/>
    <d v="2014-05-14T00:12:35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s v="mobile games"/>
    <d v="2016-02-13T15:35:29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s v="mobile games"/>
    <d v="2016-03-01T13:36:20"/>
    <d v="2016-03-30T12:36:20"/>
    <n v="2016"/>
    <n v="41"/>
    <n v="84.3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s v="indie rock"/>
    <d v="2015-02-08T03:39:49"/>
    <d v="2015-03-10T02:39:49"/>
    <n v="2015"/>
    <n v="101"/>
    <n v="28.86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s v="indie rock"/>
    <d v="2012-06-07T22:46:52"/>
    <d v="2012-07-10T23:48:00"/>
    <n v="2012"/>
    <n v="60"/>
    <n v="24.9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s v="indie rock"/>
    <d v="2012-03-09T22:45:08"/>
    <d v="2012-04-08T21:45:08"/>
    <n v="2012"/>
    <n v="202"/>
    <n v="63.1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s v="indie rock"/>
    <d v="2012-10-23T04:45:35"/>
    <d v="2012-11-27T12:00:00"/>
    <n v="2012"/>
    <n v="202"/>
    <n v="77.69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s v="indie rock"/>
    <d v="2012-07-09T02:15:10"/>
    <d v="2012-08-10T22:00:00"/>
    <n v="2012"/>
    <n v="44"/>
    <n v="19.239999999999998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s v="indie rock"/>
    <d v="2014-10-13T21:45:38"/>
    <d v="2014-11-12T22:45:38"/>
    <n v="2014"/>
    <n v="168"/>
    <n v="69.66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s v="indie rock"/>
    <d v="2015-11-15T19:12:12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s v="indie rock"/>
    <d v="2010-05-01T05:45:32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s v="indie rock"/>
    <d v="2013-01-25T19:02:26"/>
    <d v="2013-03-11T18:02:26"/>
    <n v="2013"/>
    <n v="101"/>
    <n v="45.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s v="indie rock"/>
    <d v="2012-11-15T18:52:08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s v="indie rock"/>
    <d v="2010-06-06T19:09:14"/>
    <d v="2010-07-22T06:00:00"/>
    <n v="2010"/>
    <n v="20"/>
    <n v="16.79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s v="indie rock"/>
    <d v="2011-05-08T15:18:01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s v="indie rock"/>
    <d v="2011-03-30T22:36:25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s v="indie rock"/>
    <d v="2012-01-12T21:43:03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s v="indie rock"/>
    <d v="2015-09-20T17:55:22"/>
    <d v="2015-10-20T17:55:22"/>
    <n v="2015"/>
    <n v="22"/>
    <n v="42.7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s v="indie rock"/>
    <d v="2012-03-13T17:02:45"/>
    <d v="2012-04-12T17:02:45"/>
    <n v="2012"/>
    <n v="445"/>
    <n v="154.22999999999999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s v="indie rock"/>
    <d v="2014-02-10T14:00:0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s v="indie rock"/>
    <d v="2015-12-28T04:37:53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s v="indie rock"/>
    <d v="2015-02-23T22:36:06"/>
    <d v="2015-03-25T21:36:06"/>
    <n v="2015"/>
    <n v="223"/>
    <n v="47.7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s v="indie rock"/>
    <d v="2012-09-08T20:55:31"/>
    <d v="2012-10-06T09:59:00"/>
    <n v="2012"/>
    <n v="80"/>
    <n v="37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s v="gadgets"/>
    <d v="2015-04-22T13:02:09"/>
    <d v="2015-05-22T13:00:00"/>
    <n v="2015"/>
    <n v="2"/>
    <n v="80.16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s v="gadgets"/>
    <d v="2015-02-02T18:57:27"/>
    <d v="2015-03-04T18:57:27"/>
    <n v="2015"/>
    <n v="200"/>
    <n v="667.4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s v="gadgets"/>
    <d v="2016-11-28T18:29:51"/>
    <d v="2017-01-27T18:29:51"/>
    <n v="2016"/>
    <n v="67"/>
    <n v="48.8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s v="gadgets"/>
    <d v="2015-11-18T16:27:01"/>
    <d v="2016-01-02T16:27:01"/>
    <n v="2015"/>
    <n v="4"/>
    <n v="100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s v="gadgets"/>
    <d v="2014-08-08T22:13:14"/>
    <d v="2014-09-07T22:13:14"/>
    <n v="2014"/>
    <n v="8"/>
    <n v="500.17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s v="gadgets"/>
    <d v="2016-05-24T16:06:23"/>
    <d v="2016-06-23T16:06:23"/>
    <n v="2016"/>
    <n v="4"/>
    <n v="20.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s v="gadgets"/>
    <d v="2014-05-08T14:05:25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s v="gadgets"/>
    <d v="2016-11-29T22:01:40"/>
    <d v="2016-12-29T22:01:40"/>
    <n v="2016"/>
    <n v="8"/>
    <n v="5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s v="gadgets"/>
    <d v="2014-09-23T10:17:59"/>
    <d v="2014-10-23T10:17:59"/>
    <n v="2014"/>
    <n v="6"/>
    <n v="52.6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s v="gadgets"/>
    <d v="2015-09-17T23:06:57"/>
    <d v="2015-10-31T22:45:00"/>
    <n v="2015"/>
    <n v="2"/>
    <n v="7.0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s v="gadgets"/>
    <d v="2014-07-10T00:48:54"/>
    <d v="2014-08-09T00:48:54"/>
    <n v="2014"/>
    <n v="5"/>
    <n v="200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s v="gadgets"/>
    <d v="2015-05-05T05:26:00"/>
    <d v="2015-06-04T05:26:00"/>
    <n v="2015"/>
    <n v="40"/>
    <n v="47.6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s v="gadgets"/>
    <d v="2014-09-08T12:16:18"/>
    <d v="2014-10-08T12:16:18"/>
    <n v="2014"/>
    <n v="4"/>
    <n v="76.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s v="gadgets"/>
    <d v="2014-10-17T04:11:13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s v="gadgets"/>
    <d v="2014-08-13T01:10:22"/>
    <d v="2014-09-02T01:10:22"/>
    <n v="2014"/>
    <n v="400"/>
    <n v="500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s v="gadgets"/>
    <d v="2016-10-13T17:12:55"/>
    <d v="2016-11-07T18:12:55"/>
    <n v="2016"/>
    <n v="10"/>
    <n v="333.33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s v="gadgets"/>
    <d v="2017-01-11T06:28:53"/>
    <d v="2017-02-10T06:28:53"/>
    <n v="2017"/>
    <n v="1"/>
    <n v="28.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s v="gadgets"/>
    <d v="2014-07-08T18:57:31"/>
    <d v="2014-08-12T18:57:31"/>
    <n v="2014"/>
    <n v="8"/>
    <n v="222.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s v="gadgets"/>
    <d v="2015-04-19T21:00:4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s v="gadgets"/>
    <d v="2015-09-23T21:01:01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s v="indie rock"/>
    <d v="2012-06-14T05:19:03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s v="indie rock"/>
    <d v="2013-11-12T06:08:27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s v="indie rock"/>
    <d v="2011-08-17T20:22:12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s v="indie rock"/>
    <d v="2013-12-18T18:15:55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s v="indie rock"/>
    <d v="2013-09-18T21:38:08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s v="indie rock"/>
    <d v="2010-10-05T22:54:1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s v="indie rock"/>
    <d v="2012-02-21T20:40:39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s v="indie rock"/>
    <d v="2013-04-07T15:33:14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s v="indie rock"/>
    <d v="2011-05-24T00:31:06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s v="indie rock"/>
    <d v="2013-05-08T13:24:42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s v="indie rock"/>
    <d v="2012-05-08T21:25:09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s v="indie rock"/>
    <d v="2012-01-03T19:26:13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s v="indie rock"/>
    <d v="2014-08-28T03:08:27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s v="indie rock"/>
    <d v="2011-11-18T20:48:41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s v="indie rock"/>
    <d v="2014-05-14T22:22:51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s v="indie rock"/>
    <d v="2011-11-05T21:21:10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s v="indie rock"/>
    <d v="2012-05-30T02:51:21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s v="indie rock"/>
    <d v="2013-06-01T06:13:51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s v="indie rock"/>
    <d v="2013-02-08T23:38:28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s v="indie rock"/>
    <d v="2011-05-07T12:10:33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s v="hardware"/>
    <d v="2014-04-15T06:58:5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s v="hardware"/>
    <d v="2011-04-05T19:52:20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s v="hardware"/>
    <d v="2016-06-27T06:28:36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s v="hardware"/>
    <d v="2014-04-01T14:01:30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s v="hardware"/>
    <d v="2015-06-02T06:02:38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s v="hardware"/>
    <d v="2014-02-19T03:36:01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s v="hardware"/>
    <d v="2009-10-16T22:02:00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s v="hardware"/>
    <d v="2016-04-13T14:30:09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s v="hardware"/>
    <d v="2014-06-10T10:09:11"/>
    <d v="2014-07-10T10:09:11"/>
    <n v="2014"/>
    <n v="4"/>
    <n v="1.97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s v="hardware"/>
    <d v="2011-03-22T04:21:13"/>
    <d v="2011-04-22T04:21:13"/>
    <n v="2011"/>
    <n v="4"/>
    <n v="0.9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s v="hardware"/>
    <d v="2016-10-08T10:05:37"/>
    <d v="2016-11-07T11:05:37"/>
    <n v="2016"/>
    <n v="4"/>
    <n v="2.23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s v="hardware"/>
    <d v="2013-09-09T14:33:35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s v="hardware"/>
    <d v="2012-02-02T04:47:45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s v="hardware"/>
    <d v="2016-01-25T13:56:16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s v="hardware"/>
    <d v="2012-04-21T06:31:21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s v="hardware"/>
    <d v="2015-03-04T22:10:05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s v="hardware"/>
    <d v="2012-09-27T02:21:53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s v="hardware"/>
    <d v="2013-02-21T23:42:41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s v="hardware"/>
    <d v="2014-08-20T20:17:40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s v="hardware"/>
    <d v="2014-11-21T08:42:21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s v="hardware"/>
    <d v="2012-08-27T04:40:17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s v="hardware"/>
    <d v="2014-04-13T18:43:56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s v="hardware"/>
    <d v="2014-08-12T10:18:54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s v="hardware"/>
    <d v="2016-03-23T06:32:52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s v="hardware"/>
    <d v="2011-12-21T02:08:30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s v="hardware"/>
    <d v="2014-07-15T12:58:18"/>
    <d v="2014-08-14T12:58:18"/>
    <n v="2014"/>
    <n v="2"/>
    <n v="1.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s v="hardware"/>
    <d v="2014-04-01T15:55:29"/>
    <d v="2014-05-01T15:55:29"/>
    <n v="2014"/>
    <n v="9"/>
    <n v="4.4400000000000004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s v="hardware"/>
    <d v="2016-11-02T14:05:15"/>
    <d v="2016-12-03T15:05:15"/>
    <n v="2016"/>
    <n v="4"/>
    <n v="3.5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s v="hardware"/>
    <d v="2016-07-06T19:01:08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s v="hardware"/>
    <d v="2013-02-19T04:38:21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s v="hardware"/>
    <d v="2013-10-14T12:01:01"/>
    <d v="2013-11-15T04:00:00"/>
    <n v="2013"/>
    <n v="0"/>
    <n v="0.46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s v="hardware"/>
    <d v="2012-10-19T00:17:24"/>
    <d v="2012-11-18T01:17:24"/>
    <n v="2012"/>
    <n v="71"/>
    <n v="7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s v="hardware"/>
    <d v="2016-06-28T17:21:04"/>
    <d v="2016-08-06T07:00:00"/>
    <n v="2016"/>
    <n v="1"/>
    <n v="0.87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s v="hardware"/>
    <d v="2013-06-20T08:01:09"/>
    <d v="2013-08-19T08:01:09"/>
    <n v="2013"/>
    <n v="9"/>
    <n v="4.4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s v="hardware"/>
    <d v="2013-02-08T18:07:31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s v="hardware"/>
    <d v="2013-06-13T21:35:25"/>
    <d v="2013-07-13T21:35:25"/>
    <n v="2013"/>
    <n v="44"/>
    <n v="3.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s v="hardware"/>
    <d v="2015-11-03T05:12:20"/>
    <d v="2015-12-19T07:59:00"/>
    <n v="2015"/>
    <n v="4"/>
    <n v="2.1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s v="hardware"/>
    <d v="2012-05-10T05:24:52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s v="hardware"/>
    <d v="2015-10-13T11:02:26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s v="hardware"/>
    <d v="2016-02-23T13:01:02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s v="people"/>
    <d v="2014-06-09T17:24:25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s v="people"/>
    <d v="2016-11-04T14:04:47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s v="people"/>
    <d v="2016-08-11T00:16:58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s v="people"/>
    <d v="2014-10-01T18:58:01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s v="people"/>
    <d v="2016-07-04T16:46:11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s v="people"/>
    <d v="2016-02-13T10:24:43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s v="people"/>
    <d v="2015-01-30T15:21:16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s v="people"/>
    <d v="2015-07-21T18:19:02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s v="people"/>
    <d v="2016-11-11T16:20:08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s v="people"/>
    <d v="2016-01-29T04:42:12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s v="people"/>
    <d v="2015-06-12T21:26:26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s v="people"/>
    <d v="2015-01-19T03:26:31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s v="people"/>
    <d v="2015-11-21T14:07:17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s v="people"/>
    <d v="2016-10-08T00:09:02"/>
    <d v="2016-12-07T01:09:02"/>
    <n v="2016"/>
    <n v="53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s v="people"/>
    <d v="2015-06-26T21:38:56"/>
    <d v="2015-07-16T21:38:56"/>
    <n v="2015"/>
    <n v="171"/>
    <n v="569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s v="people"/>
    <d v="2014-06-10T19:40:11"/>
    <d v="2014-07-10T19:40:11"/>
    <n v="2014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s v="people"/>
    <d v="2014-07-27T22:20:12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s v="people"/>
    <d v="2014-06-17T02:50:3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s v="people"/>
    <d v="2014-10-14T11:35:08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s v="people"/>
    <d v="2015-12-07T22:50:13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s v="hardware"/>
    <d v="2015-05-12T05:01:56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s v="hardware"/>
    <d v="2016-12-24T17:05:43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s v="hardware"/>
    <d v="2010-06-18T03:00:52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s v="hardware"/>
    <d v="2014-06-10T14:31:03"/>
    <d v="2014-07-10T14:31:03"/>
    <n v="2014"/>
    <n v="3"/>
    <n v="4.769999999999999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s v="hardware"/>
    <d v="2013-09-18T19:30:18"/>
    <d v="2013-10-16T03:59:00"/>
    <n v="2013"/>
    <n v="6"/>
    <n v="8.8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s v="hardware"/>
    <d v="2014-10-29T12:00:45"/>
    <d v="2014-12-03T13:00:45"/>
    <n v="2014"/>
    <n v="3"/>
    <n v="5.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s v="hardware"/>
    <d v="2010-06-18T20:06:26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s v="hardware"/>
    <d v="2011-08-06T14:30:22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s v="hardware"/>
    <d v="2016-10-18T07:45:43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s v="hardware"/>
    <d v="2016-07-19T23:54:51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s v="hardware"/>
    <d v="2015-12-09T08:36:13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s v="hardware"/>
    <d v="2015-01-06T19:44:01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s v="hardware"/>
    <d v="2016-05-09T23:03:34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s v="hardware"/>
    <d v="2013-02-19T05:08:59"/>
    <d v="2013-03-25T04:08:59"/>
    <n v="2013"/>
    <n v="6"/>
    <n v="0.06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s v="hardware"/>
    <d v="2011-08-10T21:02:43"/>
    <d v="2011-09-09T21:02:43"/>
    <n v="2011"/>
    <n v="23"/>
    <n v="10.25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s v="hardware"/>
    <d v="2013-02-07T21:08:19"/>
    <d v="2013-03-09T21:08:19"/>
    <n v="2013"/>
    <n v="17"/>
    <n v="3.47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s v="hardware"/>
    <d v="2012-02-22T01:22:35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s v="hardware"/>
    <d v="2015-07-14T08:46:49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s v="hardware"/>
    <d v="2016-08-23T17:00:21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s v="hardware"/>
    <d v="2014-04-08T02:20:24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s v="hardware"/>
    <d v="2014-08-10T01:41:37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s v="hardware"/>
    <d v="2016-05-12T13:39:3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s v="hardware"/>
    <d v="2015-05-12T10:05:5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s v="hardware"/>
    <d v="2012-07-09T23:12: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s v="hardware"/>
    <d v="2015-05-12T04:25:46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s v="hardware"/>
    <d v="2014-03-06T17:39:45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s v="hardware"/>
    <d v="2015-02-13T19:31:59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s v="hardware"/>
    <d v="2010-02-06T22:03:26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s v="hardware"/>
    <d v="2014-07-28T00:31:21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s v="hardware"/>
    <d v="2012-10-30T23:54:56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s v="hardware"/>
    <d v="2014-12-02T07:54:13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s v="hardware"/>
    <d v="2016-11-15T13:34:34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s v="hardware"/>
    <d v="2014-03-27T01:58:38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s v="hardware"/>
    <d v="2015-03-13T03:07:13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s v="hardware"/>
    <d v="2015-11-03T15:00:07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s v="hardware"/>
    <d v="2014-04-09T20:45:19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s v="hardware"/>
    <d v="2013-10-31T05:02:33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s v="hardware"/>
    <d v="2013-05-30T06:30:21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s v="hardware"/>
    <d v="2016-11-01T10:32:05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s v="hardware"/>
    <d v="2013-10-31T22:15:03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s v="hardware"/>
    <d v="2016-10-11T12:37:07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s v="hardware"/>
    <d v="2015-11-23T16:59:34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s v="hardware"/>
    <d v="2016-10-18T04:14:37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s v="hardware"/>
    <d v="2015-05-14T16:25:14"/>
    <d v="2015-06-13T16:25:14"/>
    <n v="2015"/>
    <n v="11"/>
    <n v="8.7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s v="hardware"/>
    <d v="2012-06-09T02:07:27"/>
    <d v="2012-07-09T02:07:27"/>
    <n v="2012"/>
    <n v="32"/>
    <n v="5.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s v="hardware"/>
    <d v="2013-04-23T04:07:24"/>
    <d v="2013-05-23T04:07:24"/>
    <n v="2013"/>
    <n v="16"/>
    <n v="7.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s v="hardware"/>
    <d v="2015-03-18T21:41:10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s v="hardware"/>
    <d v="2013-04-23T15:38:11"/>
    <d v="2013-05-23T15:38:11"/>
    <n v="2013"/>
    <n v="2"/>
    <n v="1.14999999999999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s v="hardware"/>
    <d v="2013-10-28T12:39:23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s v="hardware"/>
    <d v="2015-04-21T01:42:58"/>
    <d v="2015-05-31T01:42:58"/>
    <n v="2015"/>
    <n v="16"/>
    <n v="9.24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s v="hardware"/>
    <d v="2013-11-26T00:32:17"/>
    <d v="2013-12-26T00:32:17"/>
    <n v="2013"/>
    <n v="20"/>
    <n v="6.49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s v="hardware"/>
    <d v="2016-01-06T02:00:53"/>
    <d v="2016-02-20T02:00:53"/>
    <n v="2016"/>
    <n v="3"/>
    <n v="2.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s v="hardware"/>
    <d v="2015-10-26T14:49:11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s v="hardware"/>
    <d v="2014-04-02T12:30:10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s v="hardware"/>
    <d v="2014-11-03T16:10:43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s v="hardware"/>
    <d v="2013-03-18T18:15:42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s v="hardware"/>
    <d v="2016-01-27T11:52:12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s v="hardware"/>
    <d v="2015-01-22T08:53:50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s v="hardware"/>
    <d v="2015-12-23T14:27:34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s v="hardware"/>
    <d v="2014-05-24T15:25:5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s v="hardware"/>
    <d v="2016-12-01T18:20:54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s v="hardware"/>
    <d v="2016-02-23T09:11:38"/>
    <d v="2016-03-24T08:11:38"/>
    <n v="2016"/>
    <n v="2"/>
    <n v="7.65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s v="hardware"/>
    <d v="2016-04-12T17:35:01"/>
    <d v="2016-05-15T17:35:01"/>
    <n v="2016"/>
    <n v="39"/>
    <n v="31.63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s v="hardware"/>
    <d v="2013-04-25T08:45:23"/>
    <d v="2013-05-31T12:00:00"/>
    <n v="2013"/>
    <n v="1"/>
    <n v="0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s v="hardware"/>
    <d v="2013-11-25T08:00:29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s v="hardware"/>
    <d v="2014-07-24T18:31:23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s v="hardware"/>
    <d v="2015-04-21T20:29:36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s v="hardware"/>
    <d v="2016-09-20T20:11:55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s v="hardware"/>
    <d v="2015-12-02T23:19:51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s v="hardware"/>
    <d v="2016-05-29T15:45:23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s v="hardware"/>
    <d v="2016-08-18T06:41:24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s v="hardware"/>
    <d v="2016-04-07T13:57:1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s v="hardware"/>
    <d v="2015-03-24T16:01:58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s v="hardware"/>
    <d v="2016-04-06T19:49:42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s v="hardware"/>
    <d v="2013-06-25T16:21:28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s v="hardware"/>
    <d v="2014-06-13T21:08:09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s v="hardware"/>
    <d v="2015-04-09T01:01:16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s v="hardware"/>
    <d v="2016-11-18T18:30:57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s v="hardware"/>
    <d v="2015-05-26T17:03:13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s v="hardware"/>
    <d v="2015-10-12T22:58:2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s v="indie rock"/>
    <d v="2012-04-05T03:45:55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s v="indie rock"/>
    <d v="2011-09-25T02:53:16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s v="indie rock"/>
    <d v="2012-05-05T17:19:55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s v="indie rock"/>
    <d v="2014-04-02T19:59:42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s v="indie rock"/>
    <d v="2012-06-15T20:03:07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s v="indie rock"/>
    <d v="2011-11-13T16:05:32"/>
    <d v="2011-12-14T04:59:00"/>
    <n v="2011"/>
    <n v="38"/>
    <n v="43.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s v="indie rock"/>
    <d v="2011-08-09T04:54:18"/>
    <d v="2011-09-08T04:54:18"/>
    <n v="2011"/>
    <n v="101"/>
    <n v="60.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s v="indie rock"/>
    <d v="2010-08-05T17:09:12"/>
    <d v="2010-09-11T03:59:00"/>
    <n v="2010"/>
    <n v="50"/>
    <n v="20.13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s v="indie rock"/>
    <d v="2013-06-28T01:49:54"/>
    <d v="2013-08-02T01:49:54"/>
    <n v="2013"/>
    <n v="60"/>
    <n v="24.29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s v="indie rock"/>
    <d v="2013-01-25T09:09:15"/>
    <d v="2013-02-24T09:09:15"/>
    <n v="2013"/>
    <n v="19"/>
    <n v="9.41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s v="indie rock"/>
    <d v="2011-01-12T07:44:38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s v="indie rock"/>
    <d v="2011-08-08T16:58:5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s v="indie rock"/>
    <d v="2012-10-23T20:30:32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s v="indie rock"/>
    <d v="2012-01-31T00:28:50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s v="indie rock"/>
    <d v="2011-08-03T17:36:13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s v="indie rock"/>
    <d v="2012-10-10T18:12:15"/>
    <d v="2012-10-26T03:59:00"/>
    <n v="2012"/>
    <n v="250"/>
    <n v="107.16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s v="indie rock"/>
    <d v="2011-10-02T14:02:15"/>
    <d v="2011-12-01T15:02:15"/>
    <n v="2011"/>
    <n v="50"/>
    <n v="39.47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s v="indie rock"/>
    <d v="2012-02-07T02:43:55"/>
    <d v="2012-03-08T02:43:55"/>
    <n v="2012"/>
    <n v="25"/>
    <n v="46.88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s v="indie rock"/>
    <d v="2015-06-18T17:54:44"/>
    <d v="2015-07-02T03:40:00"/>
    <n v="2015"/>
    <n v="50"/>
    <n v="23.81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s v="indie rock"/>
    <d v="2012-06-14T20:02:21"/>
    <d v="2012-06-30T03:59:00"/>
    <n v="2012"/>
    <n v="250"/>
    <n v="55.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s v="indie rock"/>
    <d v="2011-12-15T03:35:14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s v="indie rock"/>
    <d v="2011-04-05T20:50:48"/>
    <d v="2011-05-05T20:50:48"/>
    <n v="2011"/>
    <n v="150"/>
    <n v="39.47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s v="indie rock"/>
    <d v="2012-10-10T18:07:07"/>
    <d v="2012-11-09T19:07:07"/>
    <n v="2012"/>
    <n v="19"/>
    <n v="13.0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s v="indie rock"/>
    <d v="2013-04-30T01:47:14"/>
    <d v="2013-05-31T00:00:00"/>
    <n v="2013"/>
    <n v="188"/>
    <n v="40.5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s v="indie rock"/>
    <d v="2014-11-08T18:55:53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s v="indie rock"/>
    <d v="2012-12-27T05:09:34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s v="indie rock"/>
    <d v="2014-10-22T17:03:13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s v="indie rock"/>
    <d v="2012-08-14T04:13:00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s v="indie rock"/>
    <d v="2015-06-05T17:00:17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s v="indie rock"/>
    <d v="2014-04-30T16:06:09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s v="indie rock"/>
    <d v="2011-06-09T04:43:45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s v="indie rock"/>
    <d v="2013-04-01T22:16:33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s v="indie rock"/>
    <d v="2014-08-19T20:46:16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s v="indie rock"/>
    <d v="2010-10-07T19:34:30"/>
    <d v="2010-12-09T04:59:00"/>
    <n v="2010"/>
    <n v="29"/>
    <n v="9.9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s v="indie rock"/>
    <d v="2011-01-21T01:56:41"/>
    <d v="2011-02-20T01:56:41"/>
    <n v="2011"/>
    <n v="97"/>
    <n v="40.4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s v="indie rock"/>
    <d v="2012-08-15T18:40:03"/>
    <d v="2012-10-02T18:40:03"/>
    <n v="2012"/>
    <n v="3"/>
    <n v="15.8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s v="indie rock"/>
    <d v="2015-10-13T01:25:49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s v="indie rock"/>
    <d v="2011-06-24T20:08:56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s v="indie rock"/>
    <d v="2012-07-17T03:07:25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s v="indie rock"/>
    <d v="2013-11-13T23:08:56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s v="video games"/>
    <d v="2016-12-12T17:49:08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s v="video games"/>
    <d v="2016-12-08T07:12:49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s v="video games"/>
    <d v="2010-01-20T10:11:47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s v="video games"/>
    <d v="2010-10-13T00:40:35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s v="video games"/>
    <d v="2015-07-06T00:33:53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s v="video games"/>
    <d v="2014-11-08T23:21:27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s v="video games"/>
    <d v="2015-02-10T12:07:43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s v="video games"/>
    <d v="2014-07-23T18:32:49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s v="video games"/>
    <d v="2016-02-09T00:35:00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s v="video games"/>
    <d v="2014-07-12T02:04:23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s v="video games"/>
    <d v="2015-06-12T04:58:1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s v="video games"/>
    <d v="2014-01-04T11:41:32"/>
    <d v="2014-02-03T11:41:32"/>
    <n v="2014"/>
    <n v="1"/>
    <n v="14.1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s v="video games"/>
    <d v="2011-03-17T02:19:59"/>
    <d v="2011-04-24T06:59:00"/>
    <n v="2011"/>
    <n v="140"/>
    <n v="465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s v="video games"/>
    <d v="2013-03-28T21:16:31"/>
    <d v="2013-04-27T21:16:31"/>
    <n v="2013"/>
    <n v="23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s v="video games"/>
    <d v="2012-09-04T23:07:13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s v="video games"/>
    <d v="2013-09-19T12:13:0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s v="video games"/>
    <d v="2014-11-05T18:30:29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s v="video games"/>
    <d v="2013-10-10T00:18:59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s v="video games"/>
    <d v="2016-10-04T18:00:08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s v="video games"/>
    <d v="2012-12-12T20:00:24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s v="video games"/>
    <d v="2014-10-15T05:39:19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s v="video games"/>
    <d v="2015-12-02T16:50:10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s v="video games"/>
    <d v="2010-06-03T21:16:52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s v="video games"/>
    <d v="2013-08-13T13:07:20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s v="video games"/>
    <d v="2013-10-28T05:41:54"/>
    <d v="2013-11-27T06:41:54"/>
    <n v="2013"/>
    <n v="9"/>
    <n v="15.3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s v="video games"/>
    <d v="2016-01-28T16:18:30"/>
    <d v="2016-02-11T16:18:30"/>
    <n v="2016"/>
    <n v="27"/>
    <n v="136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s v="video games"/>
    <d v="2014-10-15T07:05:48"/>
    <d v="2014-11-16T08:05:48"/>
    <n v="2014"/>
    <n v="0"/>
    <n v="24.84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s v="video games"/>
    <d v="2015-03-03T17:36:22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s v="video games"/>
    <d v="2010-06-26T00:35:56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s v="video games"/>
    <d v="2016-06-13T06:49:59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s v="video games"/>
    <d v="2016-05-30T20:20:14"/>
    <d v="2016-06-29T20:20:14"/>
    <n v="2016"/>
    <n v="3"/>
    <n v="226.83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s v="video games"/>
    <d v="2014-02-13T19:58:29"/>
    <d v="2014-03-15T18:58:29"/>
    <n v="2014"/>
    <n v="5"/>
    <n v="340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s v="video games"/>
    <d v="2014-12-01T21:51:58"/>
    <d v="2015-01-10T07:59:00"/>
    <n v="2014"/>
    <n v="0"/>
    <n v="340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s v="video games"/>
    <d v="2014-01-08T15:10:27"/>
    <d v="2014-01-28T15:10:27"/>
    <n v="2014"/>
    <n v="540"/>
    <n v="675.5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s v="video games"/>
    <d v="2016-03-01T17:56:25"/>
    <d v="2016-03-31T16:56:25"/>
    <n v="2016"/>
    <n v="27"/>
    <n v="270.2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s v="video games"/>
    <d v="2013-08-02T20:30:06"/>
    <d v="2013-09-16T20:30:06"/>
    <n v="2013"/>
    <n v="2"/>
    <n v="16.28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s v="video games"/>
    <d v="2016-11-20T23:33:03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s v="video games"/>
    <d v="2012-12-21T20:29:34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s v="video games"/>
    <d v="2011-06-16T17:32:54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s v="video games"/>
    <d v="2012-04-19T17:05:05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s v="rock"/>
    <d v="2015-08-24T20:27:39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s v="rock"/>
    <d v="2014-06-23T18:23:11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s v="rock"/>
    <d v="2015-04-17T21:35:20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s v="rock"/>
    <d v="2016-05-25T17:13:3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s v="rock"/>
    <d v="2016-03-09T16:00:3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s v="rock"/>
    <d v="2014-10-21T20:06:58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s v="rock"/>
    <d v="2012-09-01T01:35:3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s v="rock"/>
    <d v="2017-01-10T14:24:21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s v="rock"/>
    <d v="2017-02-27T16:49:11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s v="rock"/>
    <d v="2015-07-13T18:00:22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s v="rock"/>
    <d v="2015-05-17T22:58:15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s v="rock"/>
    <d v="2015-03-19T13:55:20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s v="rock"/>
    <d v="2013-08-09T16:37:2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s v="rock"/>
    <d v="2016-04-05T13:01:47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s v="rock"/>
    <d v="2016-07-14T00:13:06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s v="rock"/>
    <d v="2015-04-02T15:11:49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s v="rock"/>
    <d v="2016-05-12T06:01:0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s v="rock"/>
    <d v="2016-12-19T15:16:37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s v="rock"/>
    <d v="2015-03-12T04:06:32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s v="rock"/>
    <d v="2015-10-02T16:04:28"/>
    <d v="2015-11-13T17:04:28"/>
    <n v="2015"/>
    <n v="26"/>
    <n v="16.6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s v="tabletop games"/>
    <d v="2017-02-07T00:07:33"/>
    <d v="2017-02-21T00:07:33"/>
    <n v="2017"/>
    <n v="65"/>
    <n v="24.45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s v="tabletop games"/>
    <d v="2014-08-28T21:37:05"/>
    <d v="2014-10-02T21:37:05"/>
    <n v="2014"/>
    <n v="43"/>
    <n v="3.6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s v="tabletop games"/>
    <d v="2017-01-10T08:46:17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s v="tabletop games"/>
    <d v="2016-01-11T16:34:01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s v="tabletop games"/>
    <d v="2013-02-14T08:23:59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s v="tabletop games"/>
    <d v="2016-08-01T14:45:43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s v="tabletop games"/>
    <d v="2015-03-05T05:01:06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s v="tabletop games"/>
    <d v="2016-09-20T14:04:01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s v="tabletop games"/>
    <d v="2016-04-07T18:55:00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s v="tabletop games"/>
    <d v="2016-02-17T15:00:04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s v="tabletop games"/>
    <d v="2017-02-02T20:00:27"/>
    <d v="2017-02-14T20:00:27"/>
    <n v="2017"/>
    <n v="170"/>
    <n v="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s v="tabletop games"/>
    <d v="2016-11-17T20:25:44"/>
    <d v="2016-12-15T23:00:00"/>
    <n v="2016"/>
    <n v="11"/>
    <n v="0.39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s v="tabletop games"/>
    <d v="2016-10-21T09:44:32"/>
    <d v="2016-11-21T04:59:00"/>
    <n v="2016"/>
    <n v="8"/>
    <n v="1.4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s v="tabletop games"/>
    <d v="2016-02-25T18:11:30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s v="tabletop games"/>
    <d v="2015-07-12T18:31:40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s v="tabletop games"/>
    <d v="2016-11-01T11:41:42"/>
    <d v="2016-12-02T07:00:00"/>
    <n v="2016"/>
    <n v="9"/>
    <n v="5.39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s v="tabletop games"/>
    <d v="2015-01-29T14:00:59"/>
    <d v="2015-02-28T14:00:59"/>
    <n v="2015"/>
    <n v="4"/>
    <n v="0.28999999999999998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s v="tabletop games"/>
    <d v="2015-10-15T12:20:00"/>
    <d v="2015-11-14T13:20:00"/>
    <n v="2015"/>
    <n v="3"/>
    <n v="1.94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s v="tabletop games"/>
    <d v="2015-09-15T09:59:58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s v="tabletop games"/>
    <d v="2015-06-08T15:01:08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s v="electronic music"/>
    <d v="2013-01-02T20:19:25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s v="electronic music"/>
    <d v="2012-10-02T20:22:48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s v="electronic music"/>
    <d v="2015-08-25T20:38:02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s v="electronic music"/>
    <d v="2013-02-07T07:28:39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s v="electronic music"/>
    <d v="2012-05-02T19:43:09"/>
    <d v="2012-06-01T19:43:09"/>
    <n v="2012"/>
    <n v="166"/>
    <n v="46.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s v="electronic music"/>
    <d v="2012-03-29T06:10:24"/>
    <d v="2012-04-16T06:10:24"/>
    <n v="2012"/>
    <n v="113"/>
    <n v="36.619999999999997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s v="electronic music"/>
    <d v="2013-10-17T04:39:33"/>
    <d v="2013-11-16T05:39:33"/>
    <n v="2013"/>
    <n v="62"/>
    <n v="177.8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s v="electronic music"/>
    <d v="2012-02-07T21:10:26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s v="electronic music"/>
    <d v="2014-04-03T11:30:44"/>
    <d v="2014-04-14T23:00:00"/>
    <n v="2014"/>
    <n v="247"/>
    <n v="82.3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s v="electronic music"/>
    <d v="2012-02-17T01:35:10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s v="electronic music"/>
    <d v="2014-03-18T18:50:25"/>
    <d v="2014-04-10T06:59:00"/>
    <n v="2014"/>
    <n v="49"/>
    <n v="10.210000000000001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s v="electronic music"/>
    <d v="2013-10-01T17:56:17"/>
    <d v="2013-11-04T01:00:00"/>
    <n v="2013"/>
    <n v="20"/>
    <n v="9.9600000000000009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s v="electronic music"/>
    <d v="2015-04-15T19:49:39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s v="electronic music"/>
    <d v="2014-01-07T19:00:48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s v="electronic music"/>
    <d v="2012-02-19T17:12:52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s v="electronic music"/>
    <d v="2015-07-09T18:02:25"/>
    <d v="2015-07-23T18:02:25"/>
    <n v="2015"/>
    <n v="406"/>
    <n v="8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s v="electronic music"/>
    <d v="2015-10-22T18:38:33"/>
    <d v="2015-11-02T08:00:00"/>
    <n v="2015"/>
    <n v="290"/>
    <n v="135.22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s v="electronic music"/>
    <d v="2012-08-06T19:29:43"/>
    <d v="2012-08-29T00:00:00"/>
    <n v="2012"/>
    <n v="61"/>
    <n v="16.01000000000000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s v="electronic music"/>
    <d v="2015-07-20T17:15:12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s v="electronic music"/>
    <d v="2013-06-27T01:27:16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s v="tabletop games"/>
    <d v="2016-03-23T16:00:09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s v="tabletop games"/>
    <d v="2011-12-29T18:54:07"/>
    <d v="2012-01-28T18:54:07"/>
    <n v="2011"/>
    <n v="240"/>
    <n v="40.0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s v="tabletop games"/>
    <d v="2015-05-28T15:22:48"/>
    <d v="2015-06-27T15:22:48"/>
    <n v="2015"/>
    <n v="6"/>
    <n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s v="tabletop games"/>
    <d v="2016-10-01T16:01:15"/>
    <d v="2016-10-29T19:00:00"/>
    <n v="2016"/>
    <n v="12"/>
    <n v="4.05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s v="tabletop games"/>
    <d v="2014-08-22T19:00:15"/>
    <d v="2014-09-21T19:00:15"/>
    <n v="2014"/>
    <n v="6"/>
    <n v="1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s v="tabletop games"/>
    <d v="2016-01-12T19:10:22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s v="tabletop games"/>
    <d v="2013-10-14T19:22:35"/>
    <d v="2013-11-13T20:22:35"/>
    <n v="2013"/>
    <n v="9"/>
    <n v="3.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s v="tabletop games"/>
    <d v="2015-07-17T06:40:36"/>
    <d v="2015-08-16T06:40:36"/>
    <n v="2015"/>
    <n v="120"/>
    <n v="8.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s v="tabletop games"/>
    <d v="2013-07-29T15:56:31"/>
    <d v="2013-09-03T04:00:00"/>
    <n v="2013"/>
    <n v="15"/>
    <n v="2.2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s v="tabletop games"/>
    <d v="2014-03-26T21:08:47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s v="tabletop games"/>
    <d v="2013-05-29T21:51:4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s v="tabletop games"/>
    <d v="2014-06-16T19:03:28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s v="tabletop games"/>
    <d v="2015-11-23T09:05:39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s v="tabletop games"/>
    <d v="2016-12-06T19:47:27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s v="tabletop games"/>
    <d v="2015-02-27T00:31:51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s v="tabletop games"/>
    <d v="2016-01-02T14:48:43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s v="tabletop games"/>
    <d v="2014-10-03T00:04:43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s v="tabletop games"/>
    <d v="2017-02-08T14:55:16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s v="tabletop games"/>
    <d v="2013-10-25T23:00:14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s v="tabletop games"/>
    <d v="2016-03-23T19:49:04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s v="tabletop games"/>
    <d v="2017-01-31T19:51:40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s v="tabletop games"/>
    <d v="2013-10-22T13:48:53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s v="tabletop games"/>
    <d v="2017-03-06T18:01:30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s v="tabletop games"/>
    <d v="2016-10-04T19:39:06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s v="tabletop games"/>
    <d v="2014-01-21T17:00:17"/>
    <d v="2014-02-21T18:00:00"/>
    <n v="2014"/>
    <n v="29"/>
    <n v="0.5799999999999999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s v="tabletop games"/>
    <d v="2015-08-05T19:00:10"/>
    <d v="2015-09-04T19:00:10"/>
    <n v="2015"/>
    <n v="46"/>
    <n v="20.18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s v="tabletop games"/>
    <d v="2015-07-15T15:59:25"/>
    <d v="2015-07-29T15:59:25"/>
    <n v="2015"/>
    <n v="6"/>
    <n v="3.03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s v="tabletop games"/>
    <d v="2016-11-14T21:01:1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s v="tabletop games"/>
    <d v="2013-03-03T16:52:45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s v="tabletop games"/>
    <d v="2016-11-03T00:07:53"/>
    <d v="2016-12-03T01:07:53"/>
    <n v="2016"/>
    <n v="5"/>
    <n v="2.0099999999999998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s v="tabletop games"/>
    <d v="2014-07-26T08:17:57"/>
    <d v="2014-08-16T08:17:57"/>
    <n v="2014"/>
    <n v="13"/>
    <n v="2.39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s v="tabletop games"/>
    <d v="2016-07-22T07:52:18"/>
    <d v="2016-08-06T07:52:18"/>
    <n v="2016"/>
    <n v="13"/>
    <n v="4.599999999999999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s v="tabletop games"/>
    <d v="2015-10-19T15:09:07"/>
    <d v="2015-11-18T16:09:07"/>
    <n v="2015"/>
    <n v="14"/>
    <n v="13.63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s v="tabletop games"/>
    <d v="2017-01-17T15:32:48"/>
    <d v="2017-01-24T15:32:48"/>
    <n v="2017"/>
    <n v="228"/>
    <n v="5.8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s v="tabletop games"/>
    <d v="2016-04-07T22:50:51"/>
    <d v="2016-05-07T22:50:51"/>
    <n v="2016"/>
    <n v="29"/>
    <n v="4.21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s v="tabletop games"/>
    <d v="2016-11-08T10:50:4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s v="tabletop games"/>
    <d v="2016-05-15T22:28:49"/>
    <d v="2016-06-19T23:00:00"/>
    <n v="2016"/>
    <n v="45"/>
    <n v="6.7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s v="tabletop games"/>
    <d v="2015-05-12T18:01:27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s v="tabletop games"/>
    <d v="2016-11-28T19:18:56"/>
    <d v="2016-12-08T19:18:56"/>
    <n v="2016"/>
    <n v="113"/>
    <n v="5.49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s v="tabletop games"/>
    <d v="2014-02-25T00:24:10"/>
    <d v="2014-03-26T23:24:10"/>
    <n v="2014"/>
    <n v="45"/>
    <n v="13.45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s v="tabletop games"/>
    <d v="2017-01-24T17:23:40"/>
    <d v="2017-02-14T17:23:40"/>
    <n v="2017"/>
    <n v="113"/>
    <n v="5.38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s v="tabletop games"/>
    <d v="2014-10-14T14:02:38"/>
    <d v="2014-11-18T00:00:00"/>
    <n v="2014"/>
    <n v="34"/>
    <n v="6.2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s v="tabletop games"/>
    <d v="2015-01-10T19:58:33"/>
    <d v="2015-01-31T19:58:33"/>
    <n v="2015"/>
    <n v="15"/>
    <n v="18.7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s v="tabletop games"/>
    <d v="2016-05-06T13:58:3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s v="tabletop games"/>
    <d v="2016-11-15T20:28:27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s v="tabletop games"/>
    <d v="2016-04-09T20:59:52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s v="tabletop games"/>
    <d v="2014-11-25T19:54:5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s v="tabletop games"/>
    <d v="2017-02-10T01:58:35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s v="tabletop games"/>
    <d v="2017-02-10T16:54:23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s v="tabletop games"/>
    <d v="2016-12-21T20:51:53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s v="tabletop games"/>
    <d v="2016-11-10T00:00:04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s v="tabletop games"/>
    <d v="2015-11-07T16:47:16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s v="tabletop games"/>
    <d v="2017-02-15T13:10:42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s v="tabletop games"/>
    <d v="2014-01-24T12:00:57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s v="tabletop games"/>
    <d v="2014-11-22T14:47:59"/>
    <d v="2014-12-22T14:47:59"/>
    <n v="2014"/>
    <n v="170"/>
    <n v="13.9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s v="tabletop games"/>
    <d v="2013-12-06T15:38:09"/>
    <d v="2014-01-05T15:38:09"/>
    <n v="2013"/>
    <n v="24"/>
    <n v="14.6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s v="tabletop games"/>
    <d v="2012-01-28T16:17:03"/>
    <d v="2012-02-27T16:17:03"/>
    <n v="2012"/>
    <n v="13"/>
    <n v="5.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s v="tabletop games"/>
    <d v="2015-11-30T17:01:07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s v="tabletop games"/>
    <d v="2015-01-16T19:21:39"/>
    <d v="2015-02-04T04:00:00"/>
    <n v="2015"/>
    <n v="110"/>
    <n v="34.380000000000003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s v="tabletop games"/>
    <d v="2015-08-18T14:59:51"/>
    <d v="2015-09-17T14:59:51"/>
    <n v="2015"/>
    <n v="11"/>
    <n v="2.2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s v="rock"/>
    <d v="2011-05-24T06:51:37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s v="rock"/>
    <d v="2015-11-15T04:11:26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s v="rock"/>
    <d v="2012-03-10T03:00:04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s v="rock"/>
    <d v="2011-02-11T19:07:25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s v="rock"/>
    <d v="2012-05-30T04:27:23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s v="rock"/>
    <d v="2013-08-08T23:07:34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s v="rock"/>
    <d v="2014-06-02T16:01:00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s v="rock"/>
    <d v="2012-06-07T19:51:29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s v="rock"/>
    <d v="2013-10-24T23:57:40"/>
    <d v="2013-12-06T23:22:00"/>
    <n v="2013"/>
    <n v="72"/>
    <n v="43.2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s v="rock"/>
    <d v="2009-09-14T06:05:30"/>
    <d v="2009-12-01T17:00:00"/>
    <n v="2009"/>
    <n v="72"/>
    <n v="37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s v="rock"/>
    <d v="2012-03-19T23:26:58"/>
    <d v="2012-04-23T04:00:00"/>
    <n v="2012"/>
    <n v="43"/>
    <n v="25.12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s v="rock"/>
    <d v="2012-03-19T16:44:36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s v="rock"/>
    <d v="2012-08-30T16:59:59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s v="rock"/>
    <d v="2012-12-21T17:21:20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s v="rock"/>
    <d v="2012-12-27T22:54:16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s v="rock"/>
    <d v="2012-01-19T17:33:46"/>
    <d v="2012-02-23T17:33:46"/>
    <n v="2012"/>
    <n v="15"/>
    <n v="7.36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s v="rock"/>
    <d v="2012-02-09T01:00:49"/>
    <d v="2012-03-14T03:59:00"/>
    <n v="2012"/>
    <n v="107"/>
    <n v="56.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s v="rock"/>
    <d v="2014-02-24T20:10:33"/>
    <d v="2014-03-26T19:10:33"/>
    <n v="2014"/>
    <n v="4"/>
    <n v="3.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s v="rock"/>
    <d v="2011-01-22T00:46:4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s v="rock"/>
    <d v="2012-06-14T17:26:56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s v="indie rock"/>
    <d v="2013-05-22T03:31:36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s v="indie rock"/>
    <d v="2013-11-27T20:50:34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s v="indie rock"/>
    <d v="2011-11-03T02:39:56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s v="indie rock"/>
    <d v="2010-11-20T19:34:51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s v="indie rock"/>
    <d v="2014-07-14T16:41:12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s v="indie rock"/>
    <d v="2012-02-09T04:02:09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s v="indie rock"/>
    <d v="2012-04-05T19:15:33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s v="indie rock"/>
    <d v="2014-07-31T23:06:36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s v="indie rock"/>
    <d v="2013-02-02T23:42:17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s v="indie rock"/>
    <d v="2013-02-19T19:03:35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s v="indie rock"/>
    <d v="2014-04-07T00:06:29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s v="indie rock"/>
    <d v="2014-03-18T15:11:18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s v="indie rock"/>
    <d v="2012-04-03T23:00:26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s v="indie rock"/>
    <d v="2012-05-08T13:14:17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s v="indie rock"/>
    <d v="2012-04-05T17:25:43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s v="indie rock"/>
    <d v="2009-09-23T17:24:10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s v="indie rock"/>
    <d v="2010-01-14T13:00:49"/>
    <d v="2010-02-15T05:00:00"/>
    <n v="2010"/>
    <n v="260"/>
    <n v="47.33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s v="indie rock"/>
    <d v="2009-08-25T15:26:54"/>
    <d v="2009-09-26T03:59:00"/>
    <n v="2009"/>
    <n v="21"/>
    <n v="6.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s v="indie rock"/>
    <d v="2013-11-15T01:58:05"/>
    <d v="2013-12-15T01:58:05"/>
    <n v="2013"/>
    <n v="35"/>
    <n v="13.51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s v="indie rock"/>
    <d v="2014-02-26T19:36:40"/>
    <d v="2014-04-02T18:36:40"/>
    <n v="2014"/>
    <n v="21"/>
    <n v="11.69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s v="small batch"/>
    <d v="2017-03-05T06:15:01"/>
    <d v="2017-04-04T05:15:01"/>
    <n v="2017"/>
    <n v="10"/>
    <n v="16.25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s v="small batch"/>
    <d v="2017-03-10T21:29:29"/>
    <d v="2017-04-09T20:29:29"/>
    <n v="2017"/>
    <n v="38"/>
    <n v="259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s v="small batch"/>
    <d v="2017-03-13T18:07:27"/>
    <d v="2017-03-20T18:07:27"/>
    <n v="2017"/>
    <n v="414"/>
    <n v="258.7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s v="small batch"/>
    <d v="2017-02-24T21:14:45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s v="small batch"/>
    <d v="2017-02-28T00:32:11"/>
    <d v="2017-03-29T23:32:11"/>
    <n v="2017"/>
    <n v="104"/>
    <n v="147.860000000000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s v="small batch"/>
    <d v="2017-03-10T00:49:08"/>
    <d v="2017-04-30T17:00:00"/>
    <n v="2017"/>
    <n v="7"/>
    <n v="103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s v="small batch"/>
    <d v="2014-07-22T22:00:40"/>
    <d v="2014-08-26T22:00:40"/>
    <n v="2014"/>
    <n v="3"/>
    <n v="0.3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s v="small batch"/>
    <d v="2015-05-15T18:45:37"/>
    <d v="2015-06-14T18:45:37"/>
    <n v="2015"/>
    <n v="10"/>
    <n v="1.92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s v="small batch"/>
    <d v="2014-06-17T14:59:06"/>
    <d v="2014-07-17T14:59:06"/>
    <n v="2014"/>
    <n v="4"/>
    <n v="8.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s v="small batch"/>
    <d v="2015-11-24T21:35:43"/>
    <d v="2015-12-25T00:00:00"/>
    <n v="2015"/>
    <n v="3"/>
    <n v="6.29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s v="small batch"/>
    <d v="2014-07-19T00:08:10"/>
    <d v="2014-08-18T00:08:10"/>
    <n v="2014"/>
    <n v="13"/>
    <n v="3.6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s v="small batch"/>
    <d v="2015-01-07T15:04:31"/>
    <d v="2015-02-06T15:04:31"/>
    <n v="2015"/>
    <n v="4"/>
    <n v="2.9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s v="small batch"/>
    <d v="2014-05-08T15:36:30"/>
    <d v="2014-05-29T17:50:00"/>
    <n v="2014"/>
    <n v="171"/>
    <n v="10.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s v="small batch"/>
    <d v="2014-10-06T16:04:58"/>
    <d v="2014-11-05T17:34:00"/>
    <n v="2014"/>
    <n v="26"/>
    <n v="15.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s v="small batch"/>
    <d v="2014-05-12T13:44:03"/>
    <d v="2014-06-11T13:44:03"/>
    <n v="2014"/>
    <n v="4"/>
    <n v="4.639999999999999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s v="small batch"/>
    <d v="2014-01-27T22:11:35"/>
    <d v="2014-03-08T22:11:35"/>
    <n v="2014"/>
    <n v="5"/>
    <n v="0.4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s v="small batch"/>
    <d v="2014-05-27T15:22:23"/>
    <d v="2014-06-26T15:22:23"/>
    <n v="2014"/>
    <n v="9"/>
    <n v="5.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s v="small batch"/>
    <d v="2014-05-30T21:31:24"/>
    <d v="2014-06-29T21:31:24"/>
    <n v="2014"/>
    <n v="7"/>
    <n v="8.2899999999999991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s v="small batch"/>
    <d v="2016-11-18T19:11:49"/>
    <d v="2016-12-19T07:59:00"/>
    <n v="2016"/>
    <n v="4"/>
    <n v="0.92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s v="small batch"/>
    <d v="2016-09-30T15:25:38"/>
    <d v="2016-10-30T15:25:38"/>
    <n v="2016"/>
    <n v="3"/>
    <n v="2.52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s v="web"/>
    <d v="2015-06-12T19:31:44"/>
    <d v="2015-07-12T19:31:44"/>
    <n v="2015"/>
    <n v="2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s v="web"/>
    <d v="2014-09-15T16:51:10"/>
    <d v="2014-10-06T05:00:00"/>
    <n v="2014"/>
    <n v="18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s v="web"/>
    <d v="2015-11-19T19:48:25"/>
    <d v="2016-01-08T19:47:00"/>
    <n v="2015"/>
    <n v="10"/>
    <n v="10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s v="web"/>
    <d v="2016-05-25T17:27:49"/>
    <d v="2016-06-24T17:27:49"/>
    <n v="2016"/>
    <n v="101"/>
    <n v="1010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s v="web"/>
    <d v="2015-02-25T00:02:36"/>
    <d v="2015-03-31T23:39:00"/>
    <n v="2015"/>
    <n v="34"/>
    <n v="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s v="web"/>
    <d v="2016-09-02T19:10:31"/>
    <d v="2016-10-17T19:10:31"/>
    <n v="2016"/>
    <n v="2"/>
    <n v="335.33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s v="web"/>
    <d v="2016-07-26T14:34:36"/>
    <d v="2016-08-25T14:34:36"/>
    <n v="2016"/>
    <n v="101"/>
    <n v="100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s v="web"/>
    <d v="2015-12-22T22:22:18"/>
    <d v="2016-02-20T22:22:18"/>
    <n v="2015"/>
    <n v="1"/>
    <n v="2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s v="web"/>
    <d v="2015-07-13T18:37:08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s v="web"/>
    <d v="2016-12-04T20:12: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s v="web"/>
    <d v="2015-03-31T02:25:39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s v="web"/>
    <d v="2015-04-07T15:12:3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s v="web"/>
    <d v="2015-04-09T16:13:42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s v="web"/>
    <d v="2014-11-11T17:21:00"/>
    <d v="2015-01-10T17:21:00"/>
    <n v="2014"/>
    <n v="3"/>
    <n v="1001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s v="web"/>
    <d v="2015-04-02T22:02:16"/>
    <d v="2015-05-02T22:02:16"/>
    <n v="2015"/>
    <n v="13"/>
    <n v="500.5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s v="web"/>
    <d v="2015-05-06T18:48:24"/>
    <d v="2015-06-05T18:48:24"/>
    <n v="2015"/>
    <n v="10"/>
    <n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s v="web"/>
    <d v="2015-09-17T14:52:58"/>
    <d v="2015-10-17T14:52:58"/>
    <n v="2015"/>
    <n v="4"/>
    <n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s v="web"/>
    <d v="2014-12-05T22:20:36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s v="web"/>
    <d v="2015-06-04T15:35:24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s v="web"/>
    <d v="2016-01-08T16:58:00"/>
    <d v="2016-02-07T16:58:00"/>
    <n v="2016"/>
    <n v="20"/>
    <n v="1000.01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s v="web"/>
    <d v="2016-04-06T20:36:48"/>
    <d v="2016-04-30T22:00:00"/>
    <n v="2016"/>
    <n v="5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s v="web"/>
    <d v="2014-11-11T16:31:10"/>
    <d v="2014-12-11T16:31:10"/>
    <n v="2014"/>
    <n v="238"/>
    <n v="5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s v="web"/>
    <d v="2015-11-14T00:16:40"/>
    <d v="2015-12-29T00:16:40"/>
    <n v="2015"/>
    <n v="1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s v="web"/>
    <d v="2015-09-01T22:25:56"/>
    <d v="2015-10-26T22:25:56"/>
    <n v="2015"/>
    <n v="781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s v="web"/>
    <d v="2015-12-08T17:40:25"/>
    <d v="2016-01-17T23:00:00"/>
    <n v="2015"/>
    <n v="1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s v="web"/>
    <d v="2015-09-21T12:45:33"/>
    <d v="2015-10-21T12:45:33"/>
    <n v="2015"/>
    <n v="4"/>
    <n v="37.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s v="web"/>
    <d v="2016-02-25T23:16:56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s v="web"/>
    <d v="2015-02-28T17:19:25"/>
    <d v="2015-04-14T16:19:25"/>
    <n v="2015"/>
    <n v="3"/>
    <n v="5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s v="web"/>
    <d v="2016-01-11T19:30:11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s v="web"/>
    <d v="2014-11-18T04:32:21"/>
    <d v="2014-12-18T04:32:21"/>
    <n v="2014"/>
    <n v="4"/>
    <n v="25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s v="web"/>
    <d v="2015-05-26T18:39:56"/>
    <d v="2015-06-25T18:39:56"/>
    <n v="2015"/>
    <n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s v="web"/>
    <d v="2015-03-25T01:39:31"/>
    <d v="2015-04-24T01:39:31"/>
    <n v="2015"/>
    <n v="18"/>
    <n v="166.6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s v="web"/>
    <d v="2015-07-30T15:53:44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s v="web"/>
    <d v="2015-01-13T20:14:20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s v="web"/>
    <d v="2016-08-10T20:03:57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s v="web"/>
    <d v="2015-11-10T22:12:46"/>
    <d v="2015-12-10T22:12:46"/>
    <n v="2015"/>
    <n v="33"/>
    <n v="246.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s v="web"/>
    <d v="2016-10-26T20:53:03"/>
    <d v="2016-11-25T21:53:03"/>
    <n v="2016"/>
    <n v="39"/>
    <n v="0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s v="web"/>
    <d v="2015-07-28T00:18:50"/>
    <d v="2015-08-26T00:18:50"/>
    <n v="2015"/>
    <n v="1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s v="web"/>
    <d v="2015-08-21T00:23:36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s v="web"/>
    <d v="2015-09-01T19:02:22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s v="web"/>
    <d v="2015-03-11T22:27:28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s v="web"/>
    <d v="2015-07-10T04:30:03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s v="web"/>
    <d v="2015-01-23T01:21:47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s v="web"/>
    <d v="2014-10-15T01:37:23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s v="web"/>
    <d v="2015-07-06T16:50:32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s v="web"/>
    <d v="2014-11-11T20:07:04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s v="web"/>
    <d v="2016-06-07T15:02:20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s v="web"/>
    <d v="2014-12-16T20:29:19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s v="web"/>
    <d v="2015-06-24T15:40:52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s v="web"/>
    <d v="2014-11-25T06:17:44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s v="web"/>
    <d v="2015-03-01T19:04:04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s v="web"/>
    <d v="2015-09-29T02:53:43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s v="web"/>
    <d v="2015-07-09T15:33:37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s v="web"/>
    <d v="2015-01-27T08:41:33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s v="web"/>
    <d v="2016-12-13T02:54:47"/>
    <d v="2017-01-10T08:57:00"/>
    <n v="2016"/>
    <n v="3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s v="web"/>
    <d v="2015-09-15T20:22:38"/>
    <d v="2015-10-15T20:22:38"/>
    <n v="2015"/>
    <n v="18"/>
    <n v="909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s v="web"/>
    <d v="2014-12-03T21:14:16"/>
    <d v="2015-01-02T21:14:16"/>
    <n v="2014"/>
    <n v="1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s v="web"/>
    <d v="2015-06-02T21:59:44"/>
    <d v="2015-07-02T21:59:44"/>
    <n v="2015"/>
    <n v="2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s v="web"/>
    <d v="2014-11-13T20:28:26"/>
    <d v="2014-12-18T20:28:26"/>
    <n v="2014"/>
    <n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s v="web"/>
    <d v="2016-03-15T06:26:04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s v="food trucks"/>
    <d v="2016-01-05T19:44:56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s v="food trucks"/>
    <d v="2015-04-13T16:18:51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s v="food trucks"/>
    <d v="2016-01-30T21:10:58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s v="food trucks"/>
    <d v="2015-12-04T00:56:47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s v="food trucks"/>
    <d v="2016-08-13T14:02:5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s v="food trucks"/>
    <d v="2014-12-10T02:39:50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s v="food trucks"/>
    <d v="2015-03-19T13:48:48"/>
    <d v="2015-04-11T06:00:00"/>
    <n v="2015"/>
    <n v="4"/>
    <n v="2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s v="food trucks"/>
    <d v="2014-10-07T03:22:37"/>
    <d v="2014-11-06T04:22:37"/>
    <n v="2014"/>
    <n v="6"/>
    <n v="445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s v="food trucks"/>
    <d v="2015-07-19T21:01:15"/>
    <d v="2015-08-18T21:01:15"/>
    <n v="2015"/>
    <n v="4"/>
    <n v="148.33000000000001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s v="food trucks"/>
    <d v="2015-08-08T09:47:55"/>
    <d v="2015-09-07T09:47:55"/>
    <n v="2015"/>
    <n v="6"/>
    <n v="0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s v="food trucks"/>
    <d v="2015-07-26T17:34:42"/>
    <d v="2015-08-25T17:34:42"/>
    <n v="2015"/>
    <n v="4"/>
    <n v="295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s v="food trucks"/>
    <d v="2016-10-12T17:41:13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s v="food trucks"/>
    <d v="2014-05-01T02:38:02"/>
    <d v="2014-05-31T23:30:00"/>
    <n v="2014"/>
    <n v="30"/>
    <n v="29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s v="food trucks"/>
    <d v="2015-07-13T16:41:00"/>
    <d v="2015-08-22T03:59:00"/>
    <n v="2015"/>
    <n v="6"/>
    <n v="67.7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s v="food trucks"/>
    <d v="2016-06-15T20:42:26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s v="food trucks"/>
    <d v="2015-01-15T17:42:23"/>
    <d v="2015-03-14T15:00:00"/>
    <n v="2015"/>
    <n v="4"/>
    <n v="881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s v="food trucks"/>
    <d v="2014-07-11T21:13:0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s v="food trucks"/>
    <d v="2015-01-23T20:34:04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s v="food trucks"/>
    <d v="2014-12-20T17:43:0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s v="food trucks"/>
    <d v="2014-09-11T00:41:35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s v="food trucks"/>
    <d v="2015-01-22T16:29:56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s v="food trucks"/>
    <d v="2015-02-09T17:23:56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s v="food trucks"/>
    <d v="2014-12-01T16:54:50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s v="food trucks"/>
    <d v="2014-09-27T21:25:08"/>
    <d v="2014-10-27T21:25:08"/>
    <n v="2014"/>
    <n v="3"/>
    <n v="96.11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s v="food trucks"/>
    <d v="2016-05-12T21:55:49"/>
    <d v="2016-05-27T22:04:00"/>
    <n v="2016"/>
    <n v="25"/>
    <n v="86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s v="food trucks"/>
    <d v="2015-06-09T04:04:52"/>
    <d v="2015-08-08T04:04:52"/>
    <n v="2015"/>
    <n v="4"/>
    <n v="0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s v="food trucks"/>
    <d v="2016-02-12T07:38:53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s v="food trucks"/>
    <d v="2015-02-10T18:49:11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s v="food trucks"/>
    <d v="2016-12-30T21:06:06"/>
    <d v="2017-02-05T16:44:00"/>
    <n v="2016"/>
    <n v="1"/>
    <n v="213.75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s v="food trucks"/>
    <d v="2016-01-13T03:08:24"/>
    <d v="2016-02-12T03:08:24"/>
    <n v="2016"/>
    <n v="28"/>
    <n v="426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s v="food trucks"/>
    <d v="2016-04-29T02:23:33"/>
    <d v="2016-06-28T02:23:33"/>
    <n v="2016"/>
    <n v="1"/>
    <n v="426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s v="food trucks"/>
    <d v="2015-02-06T05:14:57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s v="food trucks"/>
    <d v="2016-01-28T21:35:43"/>
    <d v="2016-02-27T21:35:43"/>
    <n v="2016"/>
    <n v="9"/>
    <n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s v="food trucks"/>
    <d v="2015-06-25T04:27:54"/>
    <d v="2015-08-04T04:27:54"/>
    <n v="2015"/>
    <n v="4"/>
    <n v="4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s v="food trucks"/>
    <d v="2015-09-05T06:39:46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s v="food trucks"/>
    <d v="2015-11-30T14:46:10"/>
    <d v="2016-01-29T14:46:10"/>
    <n v="2015"/>
    <n v="1"/>
    <n v="425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s v="food trucks"/>
    <d v="2015-01-27T23:09:48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s v="food trucks"/>
    <d v="2015-10-08T21:57:42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s v="food trucks"/>
    <d v="2015-09-18T19:38:4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s v="food trucks"/>
    <d v="2016-01-14T21:35:13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s v="small batch"/>
    <d v="2015-07-02T03:00:54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s v="small batch"/>
    <d v="2015-02-17T16:00:28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s v="small batch"/>
    <d v="2014-07-16T15:00:22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s v="small batch"/>
    <d v="2016-04-25T18:06:31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s v="small batch"/>
    <d v="2015-08-27T04:33:41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s v="small batch"/>
    <d v="2016-10-27T14:27:51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s v="small batch"/>
    <d v="2016-10-11T11:16:33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s v="small batch"/>
    <d v="2016-08-25T07:35:13"/>
    <d v="2016-08-31T05:36:00"/>
    <n v="2016"/>
    <n v="204"/>
    <n v="90.5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s v="small batch"/>
    <d v="2014-10-31T03:25:15"/>
    <d v="2014-11-30T04:25:15"/>
    <n v="2014"/>
    <n v="8"/>
    <n v="6.78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s v="small batch"/>
    <d v="2014-09-20T01:44:16"/>
    <d v="2014-10-28T03:11:00"/>
    <n v="2014"/>
    <n v="5"/>
    <n v="7.9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s v="small batch"/>
    <d v="2017-02-13T21:48:10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s v="small batch"/>
    <d v="2015-11-30T20:15:00"/>
    <d v="2015-12-29T23:00:00"/>
    <n v="2015"/>
    <n v="135"/>
    <n v="54.0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s v="small batch"/>
    <d v="2017-01-03T16:36:49"/>
    <d v="2017-02-02T16:36:49"/>
    <n v="2017"/>
    <n v="27"/>
    <n v="12.0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s v="small batch"/>
    <d v="2017-02-04T04:50:08"/>
    <d v="2017-03-11T04:50:08"/>
    <n v="2017"/>
    <n v="2"/>
    <n v="6.2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s v="small batch"/>
    <d v="2016-03-23T18:45:50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s v="small batch"/>
    <d v="2017-01-26T23:03:59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s v="small batch"/>
    <d v="2016-02-23T14:27:36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s v="small batch"/>
    <d v="2016-05-05T20:55:1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s v="small batch"/>
    <d v="2016-02-07T15:18:05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s v="small batch"/>
    <d v="2016-11-30T04:29:27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s v="indie rock"/>
    <d v="2011-08-29T00:18:17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s v="indie rock"/>
    <d v="2012-06-29T04:28:16"/>
    <d v="2012-07-19T04:28:16"/>
    <n v="2012"/>
    <n v="27"/>
    <n v="6.96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s v="indie rock"/>
    <d v="2013-03-08T02:40:25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s v="indie rock"/>
    <d v="2015-09-01T21:36:37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s v="indie rock"/>
    <d v="2012-08-24T17:15:48"/>
    <d v="2012-09-23T17:15:48"/>
    <n v="2012"/>
    <n v="114"/>
    <n v="16.67000000000000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s v="indie rock"/>
    <d v="2013-04-09T02:27:33"/>
    <d v="2013-05-09T02:27:33"/>
    <n v="2013"/>
    <n v="32"/>
    <n v="15.38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s v="indie rock"/>
    <d v="2012-04-26T20:58:51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s v="indie rock"/>
    <d v="2012-09-22T03:42:01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s v="indie rock"/>
    <d v="2011-01-14T10:18:4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s v="indie rock"/>
    <d v="2012-04-24T01:47:35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s v="indie rock"/>
    <d v="2011-12-16T23:49:52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s v="indie rock"/>
    <d v="2010-06-25T02:46:20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s v="indie rock"/>
    <d v="2012-10-11T17:57:49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s v="indie rock"/>
    <d v="2010-08-27T00:16:16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s v="indie rock"/>
    <d v="2010-05-12T06:54:15"/>
    <d v="2010-07-10T22:00:00"/>
    <n v="2010"/>
    <n v="31"/>
    <n v="9.67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s v="indie rock"/>
    <d v="2014-10-01T07:52:50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s v="indie rock"/>
    <d v="2012-06-28T16:35:45"/>
    <d v="2012-08-12T16:35:45"/>
    <n v="2012"/>
    <n v="104"/>
    <n v="19.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s v="indie rock"/>
    <d v="2012-12-14T22:48:33"/>
    <d v="2013-01-13T22:48:33"/>
    <n v="2012"/>
    <n v="10"/>
    <n v="9.869999999999999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s v="indie rock"/>
    <d v="2012-07-17T17:26:34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s v="indie rock"/>
    <d v="2015-08-11T22:28:04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s v="indie rock"/>
    <d v="2012-03-31T15:30:08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s v="indie rock"/>
    <d v="2011-06-17T18:46:23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s v="indie rock"/>
    <d v="2012-03-02T18:00:0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s v="indie rock"/>
    <d v="2011-08-16T22:00:03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s v="indie rock"/>
    <d v="2011-09-07T23:57:59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s v="indie rock"/>
    <d v="2012-03-23T16:59:3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s v="indie rock"/>
    <d v="2012-04-27T01:59:5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s v="indie rock"/>
    <d v="2011-10-17T15:11:4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s v="indie rock"/>
    <d v="2013-04-09T16:33:5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s v="indie rock"/>
    <d v="2012-04-24T05:27:56"/>
    <d v="2012-06-23T05:27:56"/>
    <n v="2012"/>
    <n v="150"/>
    <n v="4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s v="indie rock"/>
    <d v="2010-12-30T20:08:34"/>
    <d v="2011-01-16T01:51:00"/>
    <n v="2010"/>
    <n v="150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d v="2012-06-16T09:59:00"/>
    <n v="2012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s v="indie rock"/>
    <d v="2013-03-15T04:02:20"/>
    <d v="2013-04-29T04:02:20"/>
    <n v="2013"/>
    <n v="4"/>
    <n v="2.9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s v="indie rock"/>
    <d v="2012-04-23T15:29:0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s v="indie rock"/>
    <d v="2012-05-07T22:42:5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s v="indie rock"/>
    <d v="2013-02-22T23:54:52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s v="indie rock"/>
    <d v="2011-07-06T21:05:38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s v="indie rock"/>
    <d v="2015-01-13T23:13:07"/>
    <d v="2015-01-27T23:13:07"/>
    <n v="2015"/>
    <n v="73"/>
    <n v="36.54999999999999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s v="indie rock"/>
    <d v="2012-11-13T15:33:57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s v="indie rock"/>
    <d v="2012-05-24T18:32:55"/>
    <d v="2012-06-23T18:32:55"/>
    <n v="2012"/>
    <n v="122"/>
    <n v="25.1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s v="restaurants"/>
    <d v="2015-08-28T18:38:24"/>
    <d v="2015-09-27T18:38:24"/>
    <n v="2015"/>
    <n v="7"/>
    <n v="104.29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s v="restaurants"/>
    <d v="2014-08-07T19:48:38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s v="restaurants"/>
    <d v="2016-05-08T21:35:08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s v="restaurants"/>
    <d v="2014-10-16T00:22:1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s v="restaurants"/>
    <d v="2015-02-12T01:20:16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s v="restaurants"/>
    <d v="2015-09-11T07:07:49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s v="restaurants"/>
    <d v="2015-04-11T01:45:04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s v="restaurants"/>
    <d v="2014-07-15T22:50:34"/>
    <d v="2014-08-14T22:50:34"/>
    <n v="2014"/>
    <n v="4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s v="restaurants"/>
    <d v="2015-02-23T19:25:49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s v="restaurants"/>
    <d v="2015-03-15T23:56:12"/>
    <d v="2015-05-14T23:56:12"/>
    <n v="2015"/>
    <n v="1"/>
    <n v="357.5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s v="restaurants"/>
    <d v="2016-01-02T10:43:33"/>
    <d v="2016-02-01T10:43:33"/>
    <n v="2016"/>
    <n v="1"/>
    <n v="0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s v="restaurants"/>
    <d v="2014-11-28T21:02:41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s v="restaurants"/>
    <d v="2016-12-28T00:09:49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s v="restaurants"/>
    <d v="2014-08-03T09:21:17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s v="restaurants"/>
    <d v="2015-01-23T20:09:13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s v="restaurants"/>
    <d v="2014-10-30T15:40:52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s v="restaurants"/>
    <d v="2015-02-17T19:15:30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s v="restaurants"/>
    <d v="2014-10-14T16:20:2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s v="restaurants"/>
    <d v="2014-06-19T03:43:24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s v="restaurants"/>
    <d v="2016-08-30T14:24:45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s v="classical music"/>
    <d v="2015-09-22T23:13:4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s v="classical music"/>
    <d v="2016-03-31T13:46:00"/>
    <d v="2016-04-22T14:52:00"/>
    <n v="2016"/>
    <n v="14"/>
    <n v="25.56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s v="classical music"/>
    <d v="2014-10-18T23:24:52"/>
    <d v="2014-11-18T00:24:52"/>
    <n v="2014"/>
    <n v="76"/>
    <n v="26.31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s v="classical music"/>
    <d v="2014-11-18T19:22:37"/>
    <d v="2014-12-21T04:30:00"/>
    <n v="2014"/>
    <n v="9"/>
    <n v="15.9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s v="classical music"/>
    <d v="2012-05-29T20:16:11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s v="classical music"/>
    <d v="2014-11-10T02:11:14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s v="classical music"/>
    <d v="2013-09-29T18:01:31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s v="classical music"/>
    <d v="2015-08-01T20:01:43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s v="classical music"/>
    <d v="2012-02-09T01:56:15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s v="classical music"/>
    <d v="2015-03-18T20:45:05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s v="classical music"/>
    <d v="2015-07-23T16:19:14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s v="classical music"/>
    <d v="2012-07-17T20:22:46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s v="classical music"/>
    <d v="2013-01-30T18:01:51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s v="classical music"/>
    <d v="2009-11-10T16:48:32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s v="classical music"/>
    <d v="2014-10-31T18:59:0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s v="classical music"/>
    <d v="2013-07-09T02:32:4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s v="classical music"/>
    <d v="2011-06-02T15:34:15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s v="classical music"/>
    <d v="2013-01-24T12:14:21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s v="classical music"/>
    <d v="2014-12-04T21:39:12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s v="classical music"/>
    <d v="2011-08-30T16:12:01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s v="classical music"/>
    <d v="2013-07-28T10:46:58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s v="classical music"/>
    <d v="2013-08-23T10:14:17"/>
    <d v="2013-10-01T03:59:00"/>
    <n v="2013"/>
    <n v="93"/>
    <n v="50.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s v="classical music"/>
    <d v="2010-12-02T02:34:58"/>
    <d v="2011-01-02T03:00:00"/>
    <n v="2010"/>
    <n v="260"/>
    <n v="5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s v="classical music"/>
    <d v="2012-06-08T12:29:29"/>
    <d v="2012-07-08T12:29:29"/>
    <n v="2012"/>
    <n v="13"/>
    <n v="11.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s v="classical music"/>
    <d v="2015-01-23T03:18:58"/>
    <d v="2015-02-27T00:30:00"/>
    <n v="2015"/>
    <n v="33"/>
    <n v="10.66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s v="classical music"/>
    <d v="2013-09-07T20:36:19"/>
    <d v="2013-10-05T05:00:00"/>
    <n v="2013"/>
    <n v="19"/>
    <n v="1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s v="classical music"/>
    <d v="2012-03-05T18:33:23"/>
    <d v="2012-04-04T17:33:23"/>
    <n v="2012"/>
    <n v="12"/>
    <n v="4.8499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s v="classical music"/>
    <d v="2016-09-05T15:00:37"/>
    <d v="2016-09-30T04:27:00"/>
    <n v="2016"/>
    <n v="11"/>
    <n v="17.57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s v="classical music"/>
    <d v="2013-04-26T18:11:10"/>
    <d v="2013-05-31T17:00:00"/>
    <n v="2013"/>
    <n v="41"/>
    <n v="17.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s v="classical music"/>
    <d v="2015-08-12T15:13:26"/>
    <d v="2015-10-08T03:59:00"/>
    <n v="2015"/>
    <n v="10"/>
    <n v="4.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s v="classical music"/>
    <d v="2012-02-22T06:03:05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s v="classical music"/>
    <d v="2017-02-03T19:26:21"/>
    <d v="2017-03-05T19:26:21"/>
    <n v="2017"/>
    <n v="21"/>
    <n v="35.6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s v="classical music"/>
    <d v="2012-07-23T04:46:47"/>
    <d v="2012-09-21T04:46:47"/>
    <n v="2012"/>
    <n v="43"/>
    <n v="10.68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s v="classical music"/>
    <d v="2015-05-01T01:52:4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s v="classical music"/>
    <d v="2012-04-27T15:43:13"/>
    <d v="2012-05-28T15:43:13"/>
    <n v="2012"/>
    <n v="32"/>
    <n v="18.309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s v="classical music"/>
    <d v="2012-11-09T23:47:37"/>
    <d v="2012-12-24T23:47:37"/>
    <n v="2012"/>
    <n v="86"/>
    <n v="18.82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s v="classical music"/>
    <d v="2014-04-15T17:53:06"/>
    <d v="2014-05-15T17:53:06"/>
    <n v="2014"/>
    <n v="71"/>
    <n v="17.7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s v="classical music"/>
    <d v="2015-03-30T20:38:26"/>
    <d v="2015-05-01T13:59:00"/>
    <n v="2015"/>
    <n v="51"/>
    <n v="35.56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s v="classical music"/>
    <d v="2011-10-13T20:58:04"/>
    <d v="2011-11-15T19:37:00"/>
    <n v="2011"/>
    <n v="80"/>
    <n v="25.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s v="classical music"/>
    <d v="2015-02-04T22:49:34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s v="food trucks"/>
    <d v="2015-09-13T12:41:29"/>
    <d v="2015-10-13T12:41:29"/>
    <n v="2015"/>
    <n v="1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s v="food trucks"/>
    <d v="2016-08-12T12:35:39"/>
    <d v="2016-10-11T12:35:39"/>
    <n v="2016"/>
    <n v="6"/>
    <n v="212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s v="food trucks"/>
    <d v="2015-05-31T03:20:51"/>
    <d v="2015-07-30T03:20:51"/>
    <n v="2015"/>
    <n v="3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s v="food trucks"/>
    <d v="2014-07-02T00:58:19"/>
    <d v="2014-08-01T00:58:19"/>
    <n v="2014"/>
    <n v="2"/>
    <n v="0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s v="food trucks"/>
    <d v="2016-03-11T15:36:29"/>
    <d v="2016-05-09T20:50:00"/>
    <n v="2016"/>
    <n v="6"/>
    <n v="63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s v="food trucks"/>
    <d v="2014-07-22T23:32:28"/>
    <d v="2014-08-21T23:32:28"/>
    <n v="2014"/>
    <n v="2"/>
    <n v="0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s v="food trucks"/>
    <d v="2015-03-24T21:05:38"/>
    <d v="2015-04-23T21:05:38"/>
    <n v="2015"/>
    <n v="1"/>
    <n v="316.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s v="food trucks"/>
    <d v="2016-08-02T15:59:54"/>
    <d v="2016-09-01T15:59:54"/>
    <n v="2016"/>
    <n v="6"/>
    <n v="632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s v="food trucks"/>
    <d v="2015-08-18T02:31:52"/>
    <d v="2015-09-17T02:31:52"/>
    <n v="2015"/>
    <n v="10"/>
    <n v="315.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s v="food trucks"/>
    <d v="2017-01-09T21:40:35"/>
    <d v="2017-02-08T21:40:35"/>
    <n v="2017"/>
    <n v="9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s v="food trucks"/>
    <d v="2016-03-20T08:12:0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s v="food trucks"/>
    <d v="2015-03-14T02:51:57"/>
    <d v="2015-04-13T02:51:57"/>
    <n v="2015"/>
    <n v="2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s v="food trucks"/>
    <d v="2014-07-09T14:12:29"/>
    <d v="2014-08-23T14:12:29"/>
    <n v="2014"/>
    <n v="8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s v="food trucks"/>
    <d v="2016-04-27T19:49:05"/>
    <d v="2016-05-18T19:49:05"/>
    <n v="2016"/>
    <n v="6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s v="food trucks"/>
    <d v="2014-12-13T02:36:34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s v="food trucks"/>
    <d v="2015-02-25T00:14:07"/>
    <d v="2015-04-10T23:14:07"/>
    <n v="2015"/>
    <n v="6"/>
    <n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s v="food trucks"/>
    <d v="2014-07-10T19:41:37"/>
    <d v="2014-08-04T19:41:37"/>
    <n v="2014"/>
    <n v="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s v="food trucks"/>
    <d v="2015-08-22T00:32:59"/>
    <d v="2015-10-09T17:00:00"/>
    <n v="2015"/>
    <n v="1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s v="food trucks"/>
    <d v="2014-07-17T19:55:03"/>
    <d v="2014-09-15T19:55:03"/>
    <n v="2014"/>
    <n v="0"/>
    <n v="51.6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s v="food trucks"/>
    <d v="2015-04-16T07:50:03"/>
    <d v="2015-05-16T03:00:00"/>
    <n v="2015"/>
    <n v="7"/>
    <n v="31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s v="food trucks"/>
    <d v="2015-10-17T15:04:58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s v="food trucks"/>
    <d v="2016-09-29T23:43:54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s v="food trucks"/>
    <d v="2015-01-15T18:28:00"/>
    <d v="2015-03-16T17:28:00"/>
    <n v="2015"/>
    <n v="61"/>
    <n v="122.2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s v="food trucks"/>
    <d v="2015-05-16T04:09:29"/>
    <d v="2015-06-15T04:09:29"/>
    <n v="2015"/>
    <n v="6"/>
    <n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s v="food trucks"/>
    <d v="2014-06-05T23:07:12"/>
    <d v="2014-07-05T23:07:12"/>
    <n v="2014"/>
    <n v="2"/>
    <n v="61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s v="food trucks"/>
    <d v="2015-11-25T07:55:36"/>
    <d v="2015-12-25T07:55:36"/>
    <n v="2015"/>
    <n v="20"/>
    <n v="61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s v="food trucks"/>
    <d v="2015-11-30T16:12:33"/>
    <d v="2015-12-30T16:12:33"/>
    <n v="2015"/>
    <n v="1"/>
    <n v="101.6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s v="food trucks"/>
    <d v="2015-02-07T16:13:46"/>
    <d v="2015-03-31T13:14:00"/>
    <n v="2015"/>
    <n v="10"/>
    <n v="75.88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s v="food trucks"/>
    <d v="2016-02-22T12:52:07"/>
    <d v="2016-03-23T11:52:07"/>
    <n v="2016"/>
    <n v="1"/>
    <n v="6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s v="food trucks"/>
    <d v="2016-01-19T14:08:17"/>
    <d v="2016-01-26T14:08:17"/>
    <n v="2016"/>
    <n v="20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s v="food trucks"/>
    <d v="2016-01-13T21:45:24"/>
    <d v="2016-03-13T20:45:24"/>
    <n v="2016"/>
    <n v="40"/>
    <n v="302.5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s v="food trucks"/>
    <d v="2014-09-05T19:13:4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s v="food trucks"/>
    <d v="2015-03-26T20:17:06"/>
    <d v="2015-04-25T20:17:06"/>
    <n v="2015"/>
    <n v="6"/>
    <n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s v="food trucks"/>
    <d v="2014-07-08T23:13:48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s v="food trucks"/>
    <d v="2017-01-25T05:51:40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s v="food trucks"/>
    <d v="2014-07-08T15:56:49"/>
    <d v="2014-08-07T15:56:49"/>
    <n v="2014"/>
    <n v="2"/>
    <n v="22.22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s v="food trucks"/>
    <d v="2016-05-20T08:11:57"/>
    <d v="2016-06-19T08:11:57"/>
    <n v="2016"/>
    <n v="40"/>
    <n v="85.71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s v="food trucks"/>
    <d v="2015-08-24T20:10:01"/>
    <d v="2015-09-23T20:10:01"/>
    <n v="2015"/>
    <n v="20"/>
    <n v="42.86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s v="food trucks"/>
    <d v="2014-06-19T18:05:47"/>
    <d v="2014-08-03T18:05:47"/>
    <n v="2014"/>
    <n v="7"/>
    <n v="120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s v="food trucks"/>
    <d v="2016-01-25T21:36:4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s v="space exploration"/>
    <d v="2012-08-29T21:39:09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s v="space exploration"/>
    <d v="2014-10-03T17:56:08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s v="space exploration"/>
    <d v="2013-12-09T21:54:14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s v="space exploration"/>
    <d v="2012-03-30T01:13:43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s v="space exploration"/>
    <d v="2016-05-18T12:59:50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s v="space exploration"/>
    <d v="2014-03-28T17:06:22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s v="space exploration"/>
    <d v="2015-06-29T20:59:32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s v="space exploration"/>
    <d v="2017-02-01T19:14:2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s v="space exploration"/>
    <d v="2012-06-15T05:42:31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s v="space exploration"/>
    <d v="2016-07-13T21:08:45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s v="space exploration"/>
    <d v="2016-11-30T08:03:34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s v="space exploration"/>
    <d v="2014-12-09T03:26:10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s v="space exploration"/>
    <d v="2012-08-22T19:38:14"/>
    <d v="2012-09-21T19:38:14"/>
    <n v="2012"/>
    <n v="8"/>
    <n v="2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s v="space exploration"/>
    <d v="2014-04-01T17:00:12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s v="space exploration"/>
    <d v="2016-03-24T11:56:04"/>
    <d v="2016-04-30T12:00:00"/>
    <n v="2016"/>
    <n v="28"/>
    <n v="7.9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s v="space exploration"/>
    <d v="2015-07-26T23:52:09"/>
    <d v="2015-08-25T23:52:09"/>
    <n v="2015"/>
    <n v="2"/>
    <n v="2.3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s v="space exploration"/>
    <d v="2014-09-20T20:59:11"/>
    <d v="2014-10-20T20:59:11"/>
    <n v="2014"/>
    <n v="114"/>
    <n v="3.58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s v="space exploration"/>
    <d v="2015-10-02T19:01:01"/>
    <d v="2015-12-01T20:01:01"/>
    <n v="2015"/>
    <n v="4"/>
    <n v="7.4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s v="space exploration"/>
    <d v="2015-09-26T21:13:24"/>
    <d v="2015-10-23T11:00:00"/>
    <n v="2015"/>
    <n v="57"/>
    <n v="10.6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s v="space exploration"/>
    <d v="2015-09-04T04:00:42"/>
    <d v="2015-10-11T01:00:00"/>
    <n v="2015"/>
    <n v="1"/>
    <n v="0.4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s v="space exploration"/>
    <d v="2015-04-21T17:56:28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s v="space exploration"/>
    <d v="2016-11-15T17:50:16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s v="space exploration"/>
    <d v="2016-11-18T06:09:26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s v="space exploration"/>
    <d v="2012-08-23T10:07:02"/>
    <d v="2012-09-13T10:07:02"/>
    <n v="2012"/>
    <n v="7"/>
    <n v="0.1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s v="space exploration"/>
    <d v="2016-10-15T19:26:48"/>
    <d v="2016-11-09T20:26:48"/>
    <n v="2016"/>
    <n v="373"/>
    <n v="10.77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s v="space exploration"/>
    <d v="2015-05-04T15:04:29"/>
    <d v="2015-06-03T15:04:29"/>
    <n v="2015"/>
    <n v="22"/>
    <n v="11.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s v="space exploration"/>
    <d v="2015-10-27T19:54:21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s v="space exploration"/>
    <d v="2014-11-10T23:11:07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s v="space exploration"/>
    <d v="2015-04-14T12:55:22"/>
    <d v="2015-05-14T12:55:22"/>
    <n v="2015"/>
    <n v="11"/>
    <n v="5.5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s v="space exploration"/>
    <d v="2016-06-03T02:31:52"/>
    <d v="2016-06-30T10:00:00"/>
    <n v="2016"/>
    <n v="28"/>
    <n v="6.83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s v="space exploration"/>
    <d v="2015-08-02T04:03:47"/>
    <d v="2015-08-30T04:03:47"/>
    <n v="2015"/>
    <n v="3"/>
    <n v="1.9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s v="space exploration"/>
    <d v="2016-05-04T01:28:59"/>
    <d v="2016-05-29T01:28:59"/>
    <n v="2016"/>
    <n v="51"/>
    <n v="13.1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s v="space exploration"/>
    <d v="2014-01-28T19:45:32"/>
    <d v="2014-02-27T23:00:00"/>
    <n v="2014"/>
    <n v="11"/>
    <n v="2.7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s v="space exploration"/>
    <d v="2016-08-30T15:45:21"/>
    <d v="2016-09-29T15:45:21"/>
    <n v="2016"/>
    <n v="59"/>
    <n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s v="space exploration"/>
    <d v="2015-02-02T22:49:21"/>
    <d v="2015-03-09T21:49:21"/>
    <n v="2015"/>
    <n v="5"/>
    <n v="6.5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s v="space exploration"/>
    <d v="2016-09-23T14:45:14"/>
    <d v="2016-10-16T01:00:00"/>
    <n v="2016"/>
    <n v="55"/>
    <n v="11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s v="space exploration"/>
    <d v="2016-09-26T13:11:15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s v="space exploration"/>
    <d v="2014-12-16T21:54:55"/>
    <d v="2015-01-15T21:54:55"/>
    <n v="2014"/>
    <n v="157"/>
    <n v="39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s v="space exploration"/>
    <d v="2015-01-20T20:45:48"/>
    <d v="2015-02-19T20:45:48"/>
    <n v="2015"/>
    <n v="182"/>
    <n v="11.1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s v="space exploration"/>
    <d v="2015-04-09T03:51:14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s v="space exploration"/>
    <d v="2014-08-29T19:51:03"/>
    <d v="2014-09-15T20:09:00"/>
    <n v="2014"/>
    <n v="36"/>
    <n v="545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s v="space exploration"/>
    <d v="2016-06-15T05:55:08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s v="space exploration"/>
    <d v="2016-11-15T13:58:35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s v="space exploration"/>
    <d v="2017-02-08T19:00:35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s v="space exploration"/>
    <d v="2014-10-09T20:13:23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s v="space exploration"/>
    <d v="2015-08-10T07:31:09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s v="space exploration"/>
    <d v="2015-07-15T06:16:59"/>
    <d v="2015-08-14T06:16:59"/>
    <n v="2015"/>
    <n v="21"/>
    <n v="176.7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s v="space exploration"/>
    <d v="2016-02-08T17:09:20"/>
    <d v="2016-03-09T17:09:20"/>
    <n v="2016"/>
    <n v="4"/>
    <n v="88.33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s v="space exploration"/>
    <d v="2015-12-03T23:55:41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s v="space exploration"/>
    <d v="2016-11-21T14:59:03"/>
    <d v="2016-12-21T14:59:03"/>
    <n v="2016"/>
    <n v="1"/>
    <n v="10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s v="space exploration"/>
    <d v="2015-11-19T19:20:09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s v="space exploration"/>
    <d v="2014-11-10T03:48:45"/>
    <d v="2014-12-10T03:48:45"/>
    <n v="2014"/>
    <n v="1"/>
    <n v="47.91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s v="space exploration"/>
    <d v="2014-05-12T15:38:47"/>
    <d v="2014-06-13T04:00:00"/>
    <n v="2014"/>
    <n v="1"/>
    <n v="7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s v="space exploration"/>
    <d v="2015-02-20T14:25:26"/>
    <d v="2015-04-21T13:25:26"/>
    <n v="2015"/>
    <n v="1"/>
    <n v="8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s v="space exploration"/>
    <d v="2016-01-12T20:47:27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s v="space exploration"/>
    <d v="2017-02-01T16:31:28"/>
    <d v="2017-03-12T19:00:00"/>
    <n v="2017"/>
    <n v="0"/>
    <n v="3.4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s v="space exploration"/>
    <d v="2016-06-30T22:17:33"/>
    <d v="2016-08-03T01:30:00"/>
    <n v="2016"/>
    <n v="2"/>
    <n v="8.8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s v="space exploration"/>
    <d v="2016-06-30T21:13:14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s v="space exploration"/>
    <d v="2015-03-19T01:40:10"/>
    <d v="2015-04-18T01:40:10"/>
    <n v="2015"/>
    <n v="1"/>
    <n v="5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s v="space exploration"/>
    <d v="2015-09-25T17:06:58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s v="makerspaces"/>
    <d v="2013-09-25T23:00:10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s v="makerspaces"/>
    <d v="2015-07-22T17:55:13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s v="makerspaces"/>
    <d v="2015-08-06T14:56:47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s v="makerspaces"/>
    <d v="2015-11-05T00:36:37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s v="makerspaces"/>
    <d v="2015-03-20T21:29:34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s v="makerspaces"/>
    <d v="2015-08-19T18:20:39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s v="makerspaces"/>
    <d v="2016-01-11T22:13:36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s v="makerspaces"/>
    <d v="2015-09-28T14:07:45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s v="makerspaces"/>
    <d v="2015-11-11T00:51:36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s v="makerspaces"/>
    <d v="2014-07-01T00:29:4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s v="makerspaces"/>
    <d v="2014-11-19T17:58:36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s v="makerspaces"/>
    <d v="2015-12-06T21:13:10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s v="makerspaces"/>
    <d v="2014-09-30T12:59:59"/>
    <d v="2014-10-29T22:45:00"/>
    <n v="2014"/>
    <n v="1"/>
    <n v="7.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s v="makerspaces"/>
    <d v="2016-06-08T15:11:10"/>
    <d v="2016-07-05T04:59:00"/>
    <n v="2016"/>
    <n v="1"/>
    <n v="2.9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s v="makerspaces"/>
    <d v="2014-10-11T20:34:49"/>
    <d v="2014-11-10T21:34:49"/>
    <n v="2014"/>
    <n v="2"/>
    <n v="17.239999999999998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s v="makerspaces"/>
    <d v="2016-04-22T14:59:34"/>
    <d v="2016-05-22T14:59:34"/>
    <n v="2016"/>
    <n v="24"/>
    <n v="55.56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s v="makerspaces"/>
    <d v="2014-06-03T00:42:23"/>
    <d v="2014-07-03T00:42:23"/>
    <n v="2014"/>
    <n v="3"/>
    <n v="18.5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s v="makerspaces"/>
    <d v="2015-08-25T19:09:25"/>
    <d v="2015-09-24T19:09:25"/>
    <n v="2015"/>
    <n v="0"/>
    <n v="25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s v="makerspaces"/>
    <d v="2015-01-29T00:01:34"/>
    <d v="2015-02-28T00:01:34"/>
    <n v="2015"/>
    <n v="1"/>
    <n v="166.6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s v="makerspaces"/>
    <d v="2016-03-07T05:04:51"/>
    <d v="2016-04-06T04:04:51"/>
    <n v="2016"/>
    <n v="2"/>
    <n v="125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s v="food trucks"/>
    <d v="2014-06-15T21:29:10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s v="food trucks"/>
    <d v="2014-10-20T20:55:40"/>
    <d v="2014-11-22T05:59:00"/>
    <n v="2014"/>
    <n v="8"/>
    <n v="25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s v="food trucks"/>
    <d v="2015-01-30T18:07:20"/>
    <d v="2015-03-01T18:07:20"/>
    <n v="2015"/>
    <n v="3"/>
    <n v="166.6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s v="food trucks"/>
    <d v="2014-06-30T21:57:0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s v="food trucks"/>
    <d v="2015-02-26T16:42:10"/>
    <d v="2015-04-27T15:42:10"/>
    <n v="2015"/>
    <n v="1"/>
    <n v="5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s v="food trucks"/>
    <d v="2014-09-10T23:23:43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s v="food trucks"/>
    <d v="2015-05-30T15:21:58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s v="food trucks"/>
    <d v="2015-01-24T02:51:10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s v="food trucks"/>
    <d v="2016-06-30T23:04:50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s v="food trucks"/>
    <d v="2015-04-19T02:31:16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s v="food trucks"/>
    <d v="2015-03-26T17:22:37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s v="food trucks"/>
    <d v="2015-02-23T08:01:00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s v="food trucks"/>
    <d v="2014-07-14T03:19:26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s v="food trucks"/>
    <d v="2014-08-27T03:22:19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s v="food trucks"/>
    <d v="2015-02-13T04:21:58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s v="food trucks"/>
    <d v="2014-11-21T20:16:00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s v="food trucks"/>
    <d v="2015-07-02T22:33:43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s v="food trucks"/>
    <d v="2014-05-28T21:33:2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s v="food trucks"/>
    <d v="2014-07-09T21:31:03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s v="food trucks"/>
    <d v="2014-08-19T20:59:32"/>
    <d v="2014-09-18T20:59:32"/>
    <n v="2014"/>
    <n v="5"/>
    <n v="117.25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s v="spaces"/>
    <d v="2017-03-07T18:35:34"/>
    <d v="2017-04-07T17:35:34"/>
    <n v="2017"/>
    <n v="14"/>
    <n v="10.1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s v="spaces"/>
    <d v="2017-03-06T19:14:37"/>
    <d v="2017-04-05T18:14:37"/>
    <n v="2017"/>
    <n v="5"/>
    <n v="17.96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s v="spaces"/>
    <d v="2017-01-21T16:33:50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s v="spaces"/>
    <d v="2017-02-21T20:41:54"/>
    <d v="2017-04-05T19:41:54"/>
    <n v="2017"/>
    <n v="2"/>
    <n v="66.1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s v="spaces"/>
    <d v="2017-02-07T21:59:18"/>
    <d v="2017-03-24T20:59:18"/>
    <n v="2017"/>
    <n v="3"/>
    <n v="57.5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s v="spaces"/>
    <d v="2014-09-17T07:04:43"/>
    <d v="2014-10-16T06:59:00"/>
    <n v="2014"/>
    <n v="1"/>
    <n v="1.7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s v="spaces"/>
    <d v="2013-04-27T18:47:23"/>
    <d v="2013-05-27T06:59:00"/>
    <n v="2013"/>
    <n v="6"/>
    <n v="1.17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s v="spaces"/>
    <d v="2016-05-22T16:45:26"/>
    <d v="2016-07-21T16:45:26"/>
    <n v="2016"/>
    <n v="2"/>
    <n v="0.4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s v="spaces"/>
    <d v="2016-08-30T03:35:41"/>
    <d v="2016-10-04T03:59:00"/>
    <n v="2016"/>
    <n v="1"/>
    <n v="1.49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s v="spaces"/>
    <d v="2014-07-08T05:30:28"/>
    <d v="2014-08-09T02:00:00"/>
    <n v="2014"/>
    <n v="1"/>
    <n v="0.42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s v="spaces"/>
    <d v="2014-05-21T17:53:10"/>
    <d v="2014-06-20T22:01:00"/>
    <n v="2014"/>
    <n v="12"/>
    <n v="6.2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s v="spaces"/>
    <d v="2013-06-07T01:29:20"/>
    <d v="2013-07-13T18:00:00"/>
    <n v="2013"/>
    <n v="8"/>
    <n v="3.17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s v="spaces"/>
    <d v="2015-11-14T15:41:24"/>
    <d v="2015-12-24T15:41:24"/>
    <n v="2015"/>
    <n v="0"/>
    <n v="0.32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s v="spaces"/>
    <d v="2016-09-16T15:43:16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s v="spaces"/>
    <d v="2016-01-18T09:33:48"/>
    <d v="2016-02-21T09:33:48"/>
    <n v="2016"/>
    <n v="4"/>
    <n v="0.8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s v="spaces"/>
    <d v="2015-09-08T07:59:53"/>
    <d v="2015-10-08T07:59:53"/>
    <n v="2015"/>
    <n v="5"/>
    <n v="2.4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s v="spaces"/>
    <d v="2014-10-22T21:57:29"/>
    <d v="2014-12-06T22:57:29"/>
    <n v="2014"/>
    <n v="2"/>
    <n v="1.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s v="spaces"/>
    <d v="2016-04-05T14:19:05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s v="spaces"/>
    <d v="2016-02-18T00:44:54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s v="spaces"/>
    <d v="2016-10-12T11:10:53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s v="hardware"/>
    <d v="2013-08-07T13:03:18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s v="hardware"/>
    <d v="2016-11-30T20:34:13"/>
    <d v="2017-01-29T20:34:13"/>
    <n v="2016"/>
    <n v="9"/>
    <n v="2.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s v="hardware"/>
    <d v="2014-11-01T20:08:08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s v="hardware"/>
    <d v="2015-07-14T07:50:59"/>
    <d v="2015-08-15T07:50:59"/>
    <n v="2015"/>
    <n v="18"/>
    <n v="0.43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s v="hardware"/>
    <d v="2017-01-10T17:52:15"/>
    <d v="2017-03-01T17:52:15"/>
    <n v="2017"/>
    <n v="1"/>
    <n v="3.85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s v="hardware"/>
    <d v="2016-03-23T13:55:11"/>
    <d v="2016-04-22T13:55:11"/>
    <n v="2016"/>
    <n v="0"/>
    <n v="1.07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s v="hardware"/>
    <d v="2015-07-13T16:14:23"/>
    <d v="2015-08-07T16:14:23"/>
    <n v="2015"/>
    <n v="4"/>
    <n v="0.61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s v="hardware"/>
    <d v="2015-11-25T14:23:54"/>
    <d v="2015-12-30T14:23:54"/>
    <n v="2015"/>
    <n v="3"/>
    <n v="1.100000000000000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s v="hardware"/>
    <d v="2015-04-01T05:46:37"/>
    <d v="2015-05-01T05:46:37"/>
    <n v="2015"/>
    <n v="6"/>
    <n v="18.7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s v="hardware"/>
    <d v="2013-03-18T12:59:35"/>
    <d v="2013-04-22T12:59:35"/>
    <n v="2013"/>
    <n v="2"/>
    <n v="0.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s v="hardware"/>
    <d v="2014-08-21T12:37:02"/>
    <d v="2014-10-18T04:00:00"/>
    <n v="2014"/>
    <n v="1"/>
    <n v="11.6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s v="hardware"/>
    <d v="2013-04-25T19:23:48"/>
    <d v="2013-05-28T00:00:00"/>
    <n v="2013"/>
    <n v="4"/>
    <n v="2.95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s v="hardware"/>
    <d v="2015-02-09T06:32:54"/>
    <d v="2015-04-10T05:32:54"/>
    <n v="2015"/>
    <n v="1"/>
    <n v="3.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s v="hardware"/>
    <d v="2016-09-13T16:03:12"/>
    <d v="2016-10-13T21:59:00"/>
    <n v="2016"/>
    <n v="42600"/>
    <n v="2.61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s v="hardware"/>
    <d v="2013-02-11T02:54:10"/>
    <d v="2013-03-13T20:00:00"/>
    <n v="2013"/>
    <n v="57"/>
    <n v="1.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s v="hardware"/>
    <d v="2014-03-24T15:59:33"/>
    <d v="2014-04-23T15:59:33"/>
    <n v="2014"/>
    <n v="5"/>
    <n v="7.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s v="hardware"/>
    <d v="2013-12-03T22:01:27"/>
    <d v="2014-01-15T19:00:00"/>
    <n v="2013"/>
    <n v="1"/>
    <n v="0.9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s v="hardware"/>
    <d v="2016-09-07T03:26:44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s v="hardware"/>
    <d v="2014-03-21T21:18:37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s v="hardware"/>
    <d v="2015-02-10T00:45:52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s v="children's books"/>
    <d v="2014-09-29T15:46:42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s v="children's books"/>
    <d v="2012-05-01T17:16:27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s v="children's books"/>
    <d v="2016-09-19T07:53:27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s v="children's books"/>
    <d v="2012-01-30T01:29:58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s v="children's books"/>
    <d v="2012-05-15T23:42:48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s v="children's books"/>
    <d v="2014-07-30T18:45:11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s v="children's books"/>
    <d v="2012-05-15T15:33:1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s v="children's books"/>
    <d v="2016-08-03T17:03:22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s v="children's books"/>
    <d v="2015-03-05T19:10:37"/>
    <d v="2015-04-04T18:10:37"/>
    <n v="2015"/>
    <n v="4"/>
    <n v="20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s v="children's books"/>
    <d v="2012-06-18T21:35:45"/>
    <d v="2012-06-30T20:00:00"/>
    <n v="2012"/>
    <n v="21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s v="children's books"/>
    <d v="2014-04-18T21:17:22"/>
    <d v="2014-06-17T21:17:22"/>
    <n v="2014"/>
    <n v="13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s v="children's books"/>
    <d v="2011-11-08T18:21:44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s v="children's books"/>
    <d v="2012-07-27T21:37:0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s v="children's books"/>
    <d v="2014-08-12T15:15:51"/>
    <d v="2014-09-11T15:15:51"/>
    <n v="2014"/>
    <n v="4"/>
    <n v="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s v="children's books"/>
    <d v="2015-03-09T18:58:47"/>
    <d v="2015-04-08T18:58:47"/>
    <n v="2015"/>
    <n v="81"/>
    <n v="26.87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s v="children's books"/>
    <d v="2013-12-12T21:36:41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s v="children's books"/>
    <d v="2016-07-22T15:45:32"/>
    <d v="2016-08-06T15:45:32"/>
    <n v="2016"/>
    <n v="27"/>
    <n v="201.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s v="children's books"/>
    <d v="2016-09-26T10:36:23"/>
    <d v="2016-10-10T10:36:23"/>
    <n v="2016"/>
    <n v="20"/>
    <n v="6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s v="children's books"/>
    <d v="2016-06-03T08:47:46"/>
    <d v="2016-07-16T08:47:46"/>
    <n v="2016"/>
    <n v="40"/>
    <n v="20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s v="children's books"/>
    <d v="2013-05-21T11:04:18"/>
    <d v="2013-06-20T11:04:18"/>
    <n v="2013"/>
    <n v="8"/>
    <n v="0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s v="children's books"/>
    <d v="2012-12-04T01:31:33"/>
    <d v="2013-01-03T01:31:33"/>
    <n v="2012"/>
    <n v="8"/>
    <n v="100.08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s v="children's books"/>
    <d v="2012-01-19T00:53:15"/>
    <d v="2012-03-18T23:53:15"/>
    <n v="2012"/>
    <n v="12"/>
    <n v="400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s v="children's books"/>
    <d v="2013-04-09T13:54:44"/>
    <d v="2013-05-24T13:54:44"/>
    <n v="2013"/>
    <n v="1"/>
    <n v="133.33000000000001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s v="children's books"/>
    <d v="2012-05-01T07:00:31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s v="children's books"/>
    <d v="2012-10-12T13:53:48"/>
    <d v="2012-10-28T13:53:48"/>
    <n v="2012"/>
    <n v="10"/>
    <n v="0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s v="children's books"/>
    <d v="2011-07-12T16:01:58"/>
    <d v="2011-08-11T16:01:58"/>
    <n v="2011"/>
    <n v="8"/>
    <n v="1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s v="children's books"/>
    <d v="2015-06-17T23:00:50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s v="children's books"/>
    <d v="2012-02-28T14:45:23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s v="children's books"/>
    <d v="2014-04-16T19:49:50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s v="children's books"/>
    <d v="2014-02-16T16:55:3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s v="children's books"/>
    <d v="2012-12-14T12:45:40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s v="children's books"/>
    <d v="2013-09-20T20:51:34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s v="children's books"/>
    <d v="2016-04-14T20:45:21"/>
    <d v="2016-04-24T20:45:21"/>
    <n v="2016"/>
    <n v="72"/>
    <n v="38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s v="children's books"/>
    <d v="2013-02-06T03:02:08"/>
    <d v="2013-03-08T03:02:08"/>
    <n v="2013"/>
    <n v="10"/>
    <n v="29.2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s v="children's books"/>
    <d v="2011-11-16T00:19:14"/>
    <d v="2011-12-16T00:19:14"/>
    <n v="2011"/>
    <n v="8"/>
    <n v="19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s v="children's books"/>
    <d v="2015-05-12T07:07:56"/>
    <d v="2015-06-12T07:07:56"/>
    <n v="2015"/>
    <n v="2"/>
    <n v="10.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s v="children's books"/>
    <d v="2015-06-17T16:03:24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s v="children's books"/>
    <d v="2014-07-26T23:28:26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s v="children's books"/>
    <d v="2015-10-23T14:03:41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s v="children's books"/>
    <d v="2017-02-08T10:44:48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s v="plays"/>
    <d v="2015-01-14T22:35:54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s v="plays"/>
    <d v="2015-01-22T22:11:58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s v="plays"/>
    <d v="2015-04-09T12:50:46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s v="plays"/>
    <d v="2014-10-08T18:54:03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s v="plays"/>
    <d v="2016-07-07T04:32:47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s v="plays"/>
    <d v="2014-06-25T13:39:40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s v="plays"/>
    <d v="2014-06-18T04:45:52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s v="plays"/>
    <d v="2016-06-29T16:50:43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s v="plays"/>
    <d v="2015-02-21T00:18:54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s v="plays"/>
    <d v="2015-01-12T22:31:43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s v="plays"/>
    <d v="2016-08-09T21:35:59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s v="plays"/>
    <d v="2015-06-28T05:32:39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s v="plays"/>
    <d v="2015-06-21T10:03:25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s v="plays"/>
    <d v="2016-02-16T16:35:59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s v="plays"/>
    <d v="2014-05-21T12:37:21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s v="plays"/>
    <d v="2014-06-05T12:40:28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s v="plays"/>
    <d v="2014-06-08T22:34:00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s v="plays"/>
    <d v="2015-07-16T16:12:01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s v="plays"/>
    <d v="2016-05-17T06:21:10"/>
    <d v="2016-06-17T16:00:00"/>
    <n v="2016"/>
    <n v="7"/>
    <n v="2.6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s v="plays"/>
    <d v="2014-11-05T13:16:06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s v="plays"/>
    <d v="2014-09-18T05:50:09"/>
    <d v="2014-10-10T11:00:00"/>
    <n v="2014"/>
    <n v="70"/>
    <n v="26.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s v="plays"/>
    <d v="2015-07-07T15:31:47"/>
    <d v="2015-08-06T15:31:47"/>
    <n v="2015"/>
    <n v="12"/>
    <n v="3.8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s v="plays"/>
    <d v="2015-06-03T01:34:36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s v="plays"/>
    <d v="2014-08-30T10:53:10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s v="plays"/>
    <d v="2015-07-28T12:07:53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s v="plays"/>
    <d v="2015-06-30T06:24:50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s v="plays"/>
    <d v="2015-05-30T20:57:18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s v="plays"/>
    <d v="2015-07-23T20:18:55"/>
    <d v="2015-08-22T20:18:55"/>
    <n v="2015"/>
    <n v="8"/>
    <n v="4.90000000000000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s v="plays"/>
    <d v="2016-03-22T11:55:25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s v="plays"/>
    <d v="2014-04-30T03:21:04"/>
    <d v="2014-06-01T03:59:00"/>
    <n v="2014"/>
    <n v="13"/>
    <n v="5.88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s v="plays"/>
    <d v="2015-01-24T11:55:03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s v="plays"/>
    <d v="2015-02-19T17:51:38"/>
    <d v="2015-04-06T04:00:00"/>
    <n v="2015"/>
    <n v="7"/>
    <n v="4.04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s v="plays"/>
    <d v="2016-11-19T17:49:21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s v="plays"/>
    <d v="2015-04-09T09:35:15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s v="plays"/>
    <d v="2016-07-08T18:38:29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s v="plays"/>
    <d v="2015-07-03T11:13:12"/>
    <d v="2015-08-02T16:00:00"/>
    <n v="2015"/>
    <n v="11"/>
    <n v="1.9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s v="plays"/>
    <d v="2015-01-19T15:14:22"/>
    <d v="2015-02-28T15:14:22"/>
    <n v="2015"/>
    <n v="54"/>
    <n v="9.85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s v="plays"/>
    <d v="2015-09-03T14:21:26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s v="plays"/>
    <d v="2015-05-15T12:36:49"/>
    <d v="2015-06-14T12:36:49"/>
    <n v="2015"/>
    <n v="7"/>
    <n v="3.13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s v="plays"/>
    <d v="2016-02-01T14:39:49"/>
    <d v="2016-02-26T00:00:00"/>
    <n v="2016"/>
    <n v="163"/>
    <n v="16.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s v="plays"/>
    <d v="2014-08-24T22:08:55"/>
    <d v="2014-09-23T22:08:55"/>
    <n v="2014"/>
    <n v="32"/>
    <n v="9.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s v="plays"/>
    <d v="2015-02-25T16:24:52"/>
    <d v="2015-03-27T15:24:52"/>
    <n v="2015"/>
    <n v="5"/>
    <n v="3.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s v="plays"/>
    <d v="2015-03-04T00:16:46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s v="plays"/>
    <d v="2015-05-12T06:29:56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s v="plays"/>
    <d v="2015-11-04T19:01:26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s v="plays"/>
    <d v="2015-06-16T00:50:12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s v="plays"/>
    <d v="2016-05-04T16:24:26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s v="plays"/>
    <d v="2015-09-07T06:21:09"/>
    <d v="2015-10-02T23:00:00"/>
    <n v="2015"/>
    <n v="3"/>
    <n v="3.2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s v="plays"/>
    <d v="2016-05-05T10:25:18"/>
    <d v="2016-06-02T10:25:18"/>
    <n v="2016"/>
    <n v="12"/>
    <n v="4.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s v="plays"/>
    <d v="2014-04-29T20:09:08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s v="plays"/>
    <d v="2015-06-16T19:47:50"/>
    <d v="2015-07-16T19:47:50"/>
    <n v="2015"/>
    <n v="10"/>
    <n v="5.9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s v="plays"/>
    <d v="2014-10-26T17:01:34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s v="plays"/>
    <d v="2015-09-21T03:03:53"/>
    <d v="2015-10-11T02:00:00"/>
    <n v="2015"/>
    <n v="11"/>
    <n v="8.6300000000000008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s v="plays"/>
    <d v="2015-01-15T23:02:10"/>
    <d v="2015-01-30T23:02:10"/>
    <n v="2015"/>
    <n v="38"/>
    <n v="14.33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s v="plays"/>
    <d v="2015-11-05T16:53:37"/>
    <d v="2015-12-05T00:00:00"/>
    <n v="2015"/>
    <n v="30"/>
    <n v="3.24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s v="plays"/>
    <d v="2017-01-11T06:16:58"/>
    <d v="2017-02-18T04:59:00"/>
    <n v="2017"/>
    <n v="67"/>
    <n v="27.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s v="plays"/>
    <d v="2015-10-30T21:48:04"/>
    <d v="2015-12-09T22:48:04"/>
    <n v="2015"/>
    <n v="35"/>
    <n v="14.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s v="plays"/>
    <d v="2014-07-22T14:34:56"/>
    <d v="2014-08-13T22:00:00"/>
    <n v="2014"/>
    <n v="15"/>
    <n v="5.5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s v="plays"/>
    <d v="2014-08-02T05:45:54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s v="plays"/>
    <d v="2015-02-25T00:51:19"/>
    <d v="2015-03-18T17:00:00"/>
    <n v="2015"/>
    <n v="12"/>
    <n v="2.27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s v="plays"/>
    <d v="2015-10-14T17:44:57"/>
    <d v="2015-12-13T18:44:57"/>
    <n v="2015"/>
    <n v="30"/>
    <n v="30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s v="plays"/>
    <d v="2014-05-25T22:51:3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s v="plays"/>
    <d v="2016-05-02T17:42:30"/>
    <d v="2016-06-13T04:00:00"/>
    <n v="2016"/>
    <n v="25"/>
    <n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s v="plays"/>
    <d v="2016-12-05T13:06:20"/>
    <d v="2017-01-04T13:06:20"/>
    <n v="2016"/>
    <n v="55"/>
    <n v="3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s v="plays"/>
    <d v="2015-04-09T00:23:53"/>
    <d v="2015-06-08T00:23:53"/>
    <n v="2015"/>
    <n v="4"/>
    <n v="7.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s v="plays"/>
    <d v="2015-04-14T16:36:34"/>
    <d v="2015-05-29T16:36:34"/>
    <n v="2015"/>
    <n v="4"/>
    <n v="0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s v="plays"/>
    <d v="2016-03-24T19:21:05"/>
    <d v="2016-05-23T19:21:05"/>
    <n v="2016"/>
    <n v="1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s v="plays"/>
    <d v="2015-04-29T15:34:19"/>
    <d v="2015-05-29T15:34:19"/>
    <n v="2015"/>
    <n v="1"/>
    <n v="1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s v="plays"/>
    <d v="2016-03-24T10:16:40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s v="plays"/>
    <d v="2014-08-07T00:10:11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s v="plays"/>
    <d v="2016-01-21T00:03:49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s v="plays"/>
    <d v="2014-05-22T01:05:03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s v="plays"/>
    <d v="2014-07-16T04:34:57"/>
    <d v="2014-09-14T04:34:57"/>
    <n v="2014"/>
    <n v="3"/>
    <n v="0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s v="plays"/>
    <d v="2015-04-17T17:11:59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s v="plays"/>
    <d v="2016-01-01T00:11:11"/>
    <d v="2016-01-29T23:34:00"/>
    <n v="2016"/>
    <n v="48"/>
    <n v="57.8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s v="plays"/>
    <d v="2015-06-10T00:54:07"/>
    <d v="2015-08-08T21:34:00"/>
    <n v="2015"/>
    <n v="10"/>
    <n v="48.17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s v="plays"/>
    <d v="2016-12-22T22:04:55"/>
    <d v="2017-02-20T18:00:00"/>
    <n v="2016"/>
    <n v="1"/>
    <n v="19.07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s v="plays"/>
    <d v="2014-11-11T13:04:55"/>
    <d v="2014-12-05T11:28:00"/>
    <n v="2014"/>
    <n v="29"/>
    <n v="0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s v="plays"/>
    <d v="2015-08-17T08:41:44"/>
    <d v="2015-10-16T08:41:44"/>
    <n v="2015"/>
    <n v="14"/>
    <n v="28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s v="plays"/>
    <d v="2016-04-20T19:12:56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s v="plays"/>
    <d v="2015-09-10T14:10:48"/>
    <d v="2015-09-24T14:10:48"/>
    <n v="2015"/>
    <n v="112"/>
    <n v="93.6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s v="plays"/>
    <d v="2014-05-25T18:57:09"/>
    <d v="2014-06-24T18:57:09"/>
    <n v="2014"/>
    <n v="2"/>
    <n v="93.33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s v="plays"/>
    <d v="2014-07-11T16:12:03"/>
    <d v="2014-09-09T16:12:03"/>
    <n v="2014"/>
    <n v="1"/>
    <n v="28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s v="plays"/>
    <d v="2015-06-17T14:43:27"/>
    <d v="2015-07-17T13:18:00"/>
    <n v="2015"/>
    <n v="11"/>
    <n v="93.33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s v="plays"/>
    <d v="2014-11-07T02:44:19"/>
    <d v="2015-01-06T02:44:19"/>
    <n v="2014"/>
    <n v="10"/>
    <n v="0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s v="plays"/>
    <d v="2016-09-14T22:55:21"/>
    <d v="2016-10-14T22:00:00"/>
    <n v="2016"/>
    <n v="6"/>
    <n v="140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s v="plays"/>
    <d v="2016-06-10T04:41:12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s v="plays"/>
    <d v="2016-09-05T19:50:54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s v="plays"/>
    <d v="2016-06-19T14:14:41"/>
    <d v="2016-07-19T14:14:41"/>
    <n v="2016"/>
    <n v="1"/>
    <n v="55.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s v="plays"/>
    <d v="2014-04-17T04:32:45"/>
    <d v="2014-05-17T04:32:45"/>
    <n v="2014"/>
    <n v="6"/>
    <n v="30.78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s v="plays"/>
    <d v="2014-12-01T17:43:33"/>
    <d v="2014-12-21T17:43:33"/>
    <n v="2014"/>
    <n v="3"/>
    <n v="21.3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s v="plays"/>
    <d v="2015-04-21T02:47:18"/>
    <d v="2015-06-20T02:47:18"/>
    <n v="2015"/>
    <n v="9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s v="plays"/>
    <d v="2014-12-29T19:37:11"/>
    <d v="2015-01-28T19:37:11"/>
    <n v="2014"/>
    <n v="11"/>
    <n v="34.130000000000003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s v="plays"/>
    <d v="2016-12-18T20:16:26"/>
    <d v="2017-01-17T20:16:26"/>
    <n v="2016"/>
    <n v="5"/>
    <n v="9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s v="plays"/>
    <d v="2016-04-05T03:04:53"/>
    <d v="2016-05-05T03:04:53"/>
    <n v="2016"/>
    <n v="1"/>
    <n v="9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s v="plays"/>
    <d v="2015-06-16T17:51:19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s v="plays"/>
    <d v="2016-10-29T22:55:24"/>
    <d v="2016-11-30T17:00:00"/>
    <n v="2016"/>
    <n v="5"/>
    <n v="45.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s v="plays"/>
    <d v="2015-05-04T14:46:35"/>
    <d v="2015-07-03T14:46:35"/>
    <n v="2015"/>
    <n v="9"/>
    <n v="67.5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s v="plays"/>
    <d v="2015-12-21T17:24:21"/>
    <d v="2016-01-20T17:24:21"/>
    <n v="2015"/>
    <n v="2"/>
    <n v="27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s v="plays"/>
    <d v="2015-07-07T21:44:12"/>
    <d v="2015-08-20T17:05:00"/>
    <n v="2015"/>
    <n v="2"/>
    <n v="9.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s v="plays"/>
    <d v="2014-10-04T14:20:36"/>
    <d v="2014-12-03T15:20:36"/>
    <n v="2014"/>
    <n v="5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s v="plays"/>
    <d v="2016-04-01T14:18:38"/>
    <d v="2016-05-01T14:18:38"/>
    <n v="2016"/>
    <n v="35"/>
    <n v="66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s v="plays"/>
    <d v="2016-01-01T21:40:37"/>
    <d v="2016-02-06T04:59:00"/>
    <n v="2016"/>
    <n v="3"/>
    <n v="53.2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s v="plays"/>
    <d v="2014-11-05T17:27:15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s v="plays"/>
    <d v="2015-02-12T01:50:01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s v="plays"/>
    <d v="2015-09-14T15:11:24"/>
    <d v="2015-09-19T03:59:00"/>
    <n v="2015"/>
    <n v="131"/>
    <n v="26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s v="plays"/>
    <d v="2014-12-12T10:15:24"/>
    <d v="2015-01-11T10:15:24"/>
    <n v="2014"/>
    <n v="9"/>
    <n v="2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s v="plays"/>
    <d v="2014-10-10T12:50:40"/>
    <d v="2014-10-18T04:59:00"/>
    <n v="2014"/>
    <n v="1"/>
    <n v="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s v="plays"/>
    <d v="2014-07-30T20:43:05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s v="plays"/>
    <d v="2014-07-11T17:49:52"/>
    <d v="2014-08-09T03:00:00"/>
    <n v="2014"/>
    <n v="13"/>
    <n v="86.67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s v="plays"/>
    <d v="2016-02-15T21:12:0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s v="plays"/>
    <d v="2014-08-18T17:08:24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s v="plays"/>
    <d v="2014-11-10T18:33:15"/>
    <d v="2015-01-09T02:00:00"/>
    <n v="2014"/>
    <n v="5"/>
    <n v="130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s v="plays"/>
    <d v="2015-02-02T23:40:15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s v="plays"/>
    <d v="2014-06-21T13:19:52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s v="plays"/>
    <d v="2016-11-27T21:48:41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s v="plays"/>
    <d v="2015-09-11T15:30:58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s v="plays"/>
    <d v="2015-10-01T15:57:33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s v="plays"/>
    <d v="2016-05-25T01:52:38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s v="plays"/>
    <d v="2014-07-10T05:37:12"/>
    <d v="2014-08-09T05:37:12"/>
    <n v="2014"/>
    <n v="5"/>
    <n v="35.8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s v="plays"/>
    <d v="2014-12-09T21:42:19"/>
    <d v="2015-02-07T21:42:19"/>
    <n v="2014"/>
    <n v="33"/>
    <n v="125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s v="plays"/>
    <d v="2015-07-25T10:33:16"/>
    <d v="2015-08-24T10:33:16"/>
    <n v="2015"/>
    <n v="0"/>
    <n v="25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s v="plays"/>
    <d v="2015-07-11T04:00:18"/>
    <d v="2015-09-09T04:00:18"/>
    <n v="2015"/>
    <n v="5"/>
    <n v="62.5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s v="plays"/>
    <d v="2014-10-28T23:13:51"/>
    <d v="2014-11-09T12:00:00"/>
    <n v="2014"/>
    <n v="17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s v="plays"/>
    <d v="2016-08-24T01:21:53"/>
    <d v="2016-09-07T01:21:53"/>
    <n v="2016"/>
    <n v="7"/>
    <n v="14.7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s v="plays"/>
    <d v="2015-07-14T15:34:26"/>
    <d v="2015-08-01T01:00:00"/>
    <n v="2015"/>
    <n v="4"/>
    <n v="35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s v="plays"/>
    <d v="2016-03-15T21:03:57"/>
    <d v="2016-05-14T21:03:57"/>
    <n v="2016"/>
    <n v="10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s v="plays"/>
    <d v="2016-05-09T17:33:39"/>
    <d v="2016-06-08T17:33:39"/>
    <n v="2016"/>
    <n v="3"/>
    <n v="50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s v="plays"/>
    <d v="2014-10-17T06:23:21"/>
    <d v="2014-11-25T19:46:00"/>
    <n v="2014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s v="plays"/>
    <d v="2015-04-13T20:11:27"/>
    <d v="2015-06-12T20:11:27"/>
    <n v="2015"/>
    <n v="1"/>
    <n v="2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s v="plays"/>
    <d v="2015-05-18T18:27:06"/>
    <d v="2015-06-27T18:27:06"/>
    <n v="2015"/>
    <n v="14"/>
    <n v="17.8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s v="plays"/>
    <d v="2015-12-16T03:09:34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s v="plays"/>
    <d v="2014-07-08T22:08:59"/>
    <d v="2014-09-06T22:08:59"/>
    <n v="2014"/>
    <n v="3"/>
    <n v="125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s v="plays"/>
    <d v="2015-01-13T21:46:34"/>
    <d v="2015-03-14T20:46:34"/>
    <n v="2015"/>
    <n v="1"/>
    <n v="25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s v="plays"/>
    <d v="2016-02-15T09:33:10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s v="plays"/>
    <d v="2014-04-26T11:26:29"/>
    <d v="2014-05-19T11:26:29"/>
    <n v="2014"/>
    <n v="13"/>
    <n v="34.7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s v="plays"/>
    <d v="2015-08-29T05:37:27"/>
    <d v="2015-09-16T05:37:27"/>
    <n v="2015"/>
    <n v="12"/>
    <n v="26.78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s v="plays"/>
    <d v="2015-10-01T15:06:47"/>
    <d v="2015-10-29T15:06:47"/>
    <n v="2015"/>
    <n v="5"/>
    <n v="12.05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s v="plays"/>
    <d v="2014-07-06T14:52:0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s v="plays"/>
    <d v="2015-02-23T19:01:1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s v="musical"/>
    <d v="2014-08-26T21:16:44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s v="musical"/>
    <d v="2015-04-03T20:58:47"/>
    <d v="2015-05-18T20:58:47"/>
    <n v="2015"/>
    <n v="47"/>
    <n v="39.5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s v="musical"/>
    <d v="2015-01-09T03:39:39"/>
    <d v="2015-01-24T03:00:00"/>
    <n v="2015"/>
    <n v="79"/>
    <n v="23.6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s v="musical"/>
    <d v="2015-04-09T13:21:50"/>
    <d v="2015-05-09T03:59:00"/>
    <n v="2015"/>
    <n v="1"/>
    <n v="1.6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s v="musical"/>
    <d v="2014-08-12T14:01:08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s v="musical"/>
    <d v="2015-02-09T18:22:59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s v="musical"/>
    <d v="2014-06-16T16:03:49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s v="musical"/>
    <d v="2016-02-03T23:57:26"/>
    <d v="2016-03-04T23:57:26"/>
    <n v="2016"/>
    <n v="23"/>
    <n v="9.75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s v="musical"/>
    <d v="2014-04-25T13:32:38"/>
    <d v="2014-05-25T13:32:38"/>
    <n v="2014"/>
    <n v="3"/>
    <n v="7.28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s v="musical"/>
    <d v="2015-04-07T14:01:04"/>
    <d v="2015-05-07T14:01:04"/>
    <n v="2015"/>
    <n v="2"/>
    <n v="3.7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s v="musical"/>
    <d v="2014-08-21T06:59:23"/>
    <d v="2014-09-15T06:08:00"/>
    <n v="2014"/>
    <n v="31"/>
    <n v="25.56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s v="musical"/>
    <d v="2015-01-21T03:57:17"/>
    <d v="2015-02-21T11:00:00"/>
    <n v="2015"/>
    <n v="7"/>
    <n v="6.0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s v="musical"/>
    <d v="2016-05-05T22:57:33"/>
    <d v="2016-06-04T22:57:33"/>
    <n v="2016"/>
    <n v="9"/>
    <n v="4.1900000000000004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s v="musical"/>
    <d v="2014-05-16T15:16:04"/>
    <d v="2014-06-15T15:16:04"/>
    <n v="2014"/>
    <n v="9"/>
    <n v="6.08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s v="musical"/>
    <d v="2016-07-02T14:00:08"/>
    <d v="2016-08-29T17:00:00"/>
    <n v="2016"/>
    <n v="6"/>
    <n v="5.77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s v="musical"/>
    <d v="2014-09-30T15:37:03"/>
    <d v="2014-10-13T04:59:00"/>
    <n v="2014"/>
    <n v="23"/>
    <n v="6.6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s v="musical"/>
    <d v="2014-06-13T10:58:33"/>
    <d v="2014-07-13T10:58:33"/>
    <n v="2014"/>
    <n v="15"/>
    <n v="4.09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s v="musical"/>
    <d v="2014-12-31T16:53:34"/>
    <d v="2015-01-30T16:53:34"/>
    <n v="2014"/>
    <n v="6"/>
    <n v="7.0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s v="musical"/>
    <d v="2014-07-25T19:25:12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s v="musical"/>
    <d v="2014-12-09T18:33:38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s v="spaces"/>
    <d v="2015-01-30T23:02:35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s v="spaces"/>
    <d v="2015-11-26T19:17:39"/>
    <d v="2015-12-16T20:18:00"/>
    <n v="2015"/>
    <n v="0"/>
    <n v="1.07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s v="spaces"/>
    <d v="2015-03-14T03:06:20"/>
    <d v="2015-04-13T03:06:20"/>
    <n v="2015"/>
    <n v="7"/>
    <n v="0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s v="spaces"/>
    <d v="2015-05-08T21:56:38"/>
    <d v="2015-06-07T21:56:38"/>
    <n v="2015"/>
    <n v="2"/>
    <n v="216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s v="spaces"/>
    <d v="2015-04-24T03:21:00"/>
    <d v="2015-05-24T03:21:00"/>
    <n v="2015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s v="spaces"/>
    <d v="2016-07-16T12:44:52"/>
    <d v="2016-08-15T12:44:52"/>
    <n v="2016"/>
    <n v="11"/>
    <n v="10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s v="spaces"/>
    <d v="2016-10-06T13:29:27"/>
    <d v="2016-11-24T17:11:00"/>
    <n v="2016"/>
    <n v="1"/>
    <n v="16.54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s v="spaces"/>
    <d v="2015-04-03T15:34:53"/>
    <d v="2015-06-02T15:34:53"/>
    <n v="2015"/>
    <n v="0"/>
    <n v="23.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s v="spaces"/>
    <d v="2015-10-20T19:45:17"/>
    <d v="2015-11-19T20:45:17"/>
    <n v="2015"/>
    <n v="21"/>
    <n v="106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s v="spaces"/>
    <d v="2015-12-24T08:45:52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s v="spaces"/>
    <d v="2014-08-21T19:16:13"/>
    <d v="2014-10-05T19:16:13"/>
    <n v="2014"/>
    <n v="0"/>
    <n v="3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s v="spaces"/>
    <d v="2016-09-15T16:33:59"/>
    <d v="2016-10-17T04:00:00"/>
    <n v="2016"/>
    <n v="1"/>
    <n v="26.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s v="spaces"/>
    <d v="2015-09-08T19:00:21"/>
    <d v="2015-10-08T19:00:21"/>
    <n v="2015"/>
    <n v="0"/>
    <n v="70.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s v="spaces"/>
    <d v="2017-02-24T14:00:03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s v="spaces"/>
    <d v="2015-05-17T17:47:29"/>
    <d v="2015-06-16T17:47:29"/>
    <n v="2015"/>
    <n v="18"/>
    <n v="19.0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s v="spaces"/>
    <d v="2016-04-04T23:00:50"/>
    <d v="2016-05-04T23:00:50"/>
    <n v="2016"/>
    <n v="3"/>
    <n v="10.25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s v="spaces"/>
    <d v="2015-01-27T00:16:12"/>
    <d v="2015-03-27T23:16:12"/>
    <n v="2015"/>
    <n v="1"/>
    <n v="68.3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s v="spaces"/>
    <d v="2016-03-09T18:41:57"/>
    <d v="2016-05-08T17:41:57"/>
    <n v="201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s v="spaces"/>
    <d v="2016-05-08T00:12:05"/>
    <d v="2016-06-07T00:12:05"/>
    <n v="2016"/>
    <n v="2"/>
    <n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s v="spaces"/>
    <d v="2014-08-12T18:10:23"/>
    <d v="2014-09-11T18:10:23"/>
    <n v="2014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s v="plays"/>
    <d v="2015-02-26T05:05:59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s v="plays"/>
    <d v="2015-02-01T05:51:46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s v="plays"/>
    <d v="2015-06-02T11:17:04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s v="plays"/>
    <d v="2014-07-07T21:50:19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s v="plays"/>
    <d v="2015-06-07T17:30:33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s v="plays"/>
    <d v="2015-08-17T17:43:32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s v="plays"/>
    <d v="2015-02-07T04:44:52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s v="plays"/>
    <d v="2016-08-03T12:34:20"/>
    <d v="2016-08-17T03:59:00"/>
    <n v="2016"/>
    <n v="6"/>
    <n v="4.2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s v="plays"/>
    <d v="2015-04-03T18:52:33"/>
    <d v="2015-05-03T22:51:00"/>
    <n v="2015"/>
    <n v="20"/>
    <n v="11.7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s v="plays"/>
    <d v="2014-06-18T16:04:11"/>
    <d v="2014-07-18T16:04:11"/>
    <n v="2014"/>
    <n v="3"/>
    <n v="2.2000000000000002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s v="plays"/>
    <d v="2014-08-01T15:47:58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s v="plays"/>
    <d v="2016-11-20T02:38:40"/>
    <d v="2016-12-05T01:00:00"/>
    <n v="2016"/>
    <n v="10"/>
    <n v="11.7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s v="plays"/>
    <d v="2015-12-03T19:38:28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s v="plays"/>
    <d v="2014-08-29T01:27:51"/>
    <d v="2014-09-26T01:35:00"/>
    <n v="2014"/>
    <n v="4"/>
    <n v="2.299999999999999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s v="plays"/>
    <d v="2014-10-29T16:24:46"/>
    <d v="2014-11-27T03:00:00"/>
    <n v="2014"/>
    <n v="3"/>
    <n v="1.77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s v="plays"/>
    <d v="2016-02-25T17:32:10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s v="plays"/>
    <d v="2015-01-22T21:08:54"/>
    <d v="2015-03-23T02:14:00"/>
    <n v="2015"/>
    <n v="7"/>
    <n v="6.6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s v="plays"/>
    <d v="2014-10-10T15:22:27"/>
    <d v="2014-10-20T05:59:00"/>
    <n v="2014"/>
    <n v="26"/>
    <n v="12.25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s v="plays"/>
    <d v="2014-12-20T19:47:03"/>
    <d v="2015-01-06T06:00:00"/>
    <n v="2014"/>
    <n v="4"/>
    <n v="4.2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s v="plays"/>
    <d v="2015-08-03T21:58:50"/>
    <d v="2015-08-24T02:00:00"/>
    <n v="2015"/>
    <n v="7"/>
    <n v="8.1300000000000008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s v="spaces"/>
    <d v="2015-08-09T13:25:56"/>
    <d v="2015-09-23T13:25:56"/>
    <n v="2015"/>
    <n v="5"/>
    <n v="2.009999999999999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s v="spaces"/>
    <d v="2016-01-12T16:29:03"/>
    <d v="2016-02-11T16:29:03"/>
    <n v="2016"/>
    <n v="4"/>
    <n v="3.3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s v="spaces"/>
    <d v="2014-09-12T15:10:36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s v="spaces"/>
    <d v="2016-07-25T06:41:21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s v="spaces"/>
    <d v="2016-10-11T23:22:08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s v="spaces"/>
    <d v="2016-03-02T12:00:0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s v="spaces"/>
    <d v="2016-09-14T07:22:31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s v="spaces"/>
    <d v="2016-05-21T08:41:21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s v="spaces"/>
    <d v="2015-11-29T00:29:22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s v="spaces"/>
    <d v="2015-12-03T13:47:0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s v="spaces"/>
    <d v="2017-01-05T20:05:30"/>
    <d v="2017-01-27T20:05:30"/>
    <n v="2017"/>
    <n v="2"/>
    <n v="1.99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s v="spaces"/>
    <d v="2016-09-09T18:25:10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s v="spaces"/>
    <d v="2016-01-21T20:07:47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s v="spaces"/>
    <d v="2014-09-03T11:29:32"/>
    <d v="2014-10-03T11:29:32"/>
    <n v="2014"/>
    <n v="60"/>
    <n v="3.05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s v="spaces"/>
    <d v="2016-12-20T15:57:51"/>
    <d v="2017-01-19T15:57:51"/>
    <n v="2016"/>
    <n v="1"/>
    <n v="0.72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s v="spaces"/>
    <d v="2015-03-27T21:54:00"/>
    <d v="2015-05-26T21:54:00"/>
    <n v="2015"/>
    <n v="1"/>
    <n v="0.46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s v="spaces"/>
    <d v="2017-02-09T17:36:33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s v="spaces"/>
    <d v="2014-05-19T04:38:49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s v="spaces"/>
    <d v="2017-02-14T17:46:00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s v="spaces"/>
    <d v="2017-01-17T19:51:1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s v="spaces"/>
    <d v="2016-06-13T21:29:42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s v="spaces"/>
    <d v="2012-11-26T20:04:1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s v="spaces"/>
    <d v="2016-01-29T20:22:56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s v="spaces"/>
    <d v="2014-10-16T21:08:4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s v="spaces"/>
    <d v="2014-09-06T16:11:4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s v="spaces"/>
    <d v="2014-11-14T18:09:51"/>
    <d v="2014-12-14T18:09:51"/>
    <n v="2014"/>
    <n v="2"/>
    <n v="1.75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s v="spaces"/>
    <d v="2015-04-04T05:11:23"/>
    <d v="2015-04-25T05:11:23"/>
    <n v="2015"/>
    <n v="28"/>
    <n v="8.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s v="spaces"/>
    <d v="2015-12-22T05:05:19"/>
    <d v="2016-01-21T05:05:19"/>
    <n v="2015"/>
    <n v="6"/>
    <n v="6.54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s v="spaces"/>
    <d v="2014-10-27T13:40:40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s v="spaces"/>
    <d v="2014-12-23T19:58:39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s v="spaces"/>
    <d v="2015-11-26T11:15:16"/>
    <d v="2015-12-23T22:59:00"/>
    <n v="2015"/>
    <n v="54"/>
    <n v="6.4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s v="spaces"/>
    <d v="2015-01-20T16:52:10"/>
    <d v="2015-02-10T16:52:10"/>
    <n v="2015"/>
    <n v="4"/>
    <n v="2.9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s v="spaces"/>
    <d v="2015-05-22T20:04:09"/>
    <d v="2015-06-21T20:04:09"/>
    <n v="2015"/>
    <n v="2"/>
    <n v="1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s v="spaces"/>
    <d v="2014-10-08T02:58:00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s v="spaces"/>
    <d v="2014-05-26T17:27:18"/>
    <d v="2014-06-11T04:00:00"/>
    <n v="2014"/>
    <n v="5"/>
    <n v="3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s v="spaces"/>
    <d v="2014-05-19T13:09:12"/>
    <d v="2014-07-18T13:09:12"/>
    <n v="2014"/>
    <n v="2"/>
    <n v="4.25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s v="spaces"/>
    <d v="2014-07-21T20:24:03"/>
    <d v="2014-08-20T20:24:03"/>
    <n v="2014"/>
    <n v="1"/>
    <n v="0.96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s v="spaces"/>
    <d v="2015-06-08T07:09:36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s v="spaces"/>
    <d v="2014-04-29T20:00:20"/>
    <d v="2014-05-27T03:00:00"/>
    <n v="2014"/>
    <n v="1"/>
    <n v="0.67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s v="spaces"/>
    <d v="2015-06-15T20:18:53"/>
    <d v="2015-08-14T20:18:53"/>
    <n v="2015"/>
    <n v="2"/>
    <n v="5.0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s v="spaces"/>
    <d v="2016-10-17T14:51:09"/>
    <d v="2016-11-22T05:59:00"/>
    <n v="2016"/>
    <n v="3"/>
    <n v="1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s v="spaces"/>
    <d v="2016-07-13T22:53:29"/>
    <d v="2016-08-27T22:53:29"/>
    <n v="2016"/>
    <n v="2"/>
    <n v="2.44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s v="spaces"/>
    <d v="2015-04-27T16:13:06"/>
    <d v="2015-06-11T16:13:06"/>
    <n v="2015"/>
    <n v="22"/>
    <n v="25.17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s v="spaces"/>
    <d v="2012-09-06T23:51:15"/>
    <d v="2012-10-06T23:51:15"/>
    <n v="2012"/>
    <n v="3"/>
    <n v="0.83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s v="spaces"/>
    <d v="2014-05-02T12:13:33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s v="spaces"/>
    <d v="2017-02-17T11:01:32"/>
    <d v="2017-03-03T11:01:32"/>
    <n v="2017"/>
    <n v="17"/>
    <n v="6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s v="spaces"/>
    <d v="2015-02-18T16:54:11"/>
    <d v="2015-03-20T15:54:11"/>
    <n v="2015"/>
    <n v="0"/>
    <n v="0.47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s v="spaces"/>
    <d v="2016-07-16T06:20:25"/>
    <d v="2016-08-15T06:20:25"/>
    <n v="2016"/>
    <n v="3"/>
    <n v="1.52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s v="spaces"/>
    <d v="2014-10-20T17:00:47"/>
    <d v="2014-11-18T04:35:00"/>
    <n v="2014"/>
    <n v="1"/>
    <n v="0.4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s v="spaces"/>
    <d v="2015-08-17T17:56:11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s v="spaces"/>
    <d v="2016-08-15T21:10:47"/>
    <d v="2016-10-14T21:10:47"/>
    <n v="2016"/>
    <n v="10"/>
    <n v="5.0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s v="spaces"/>
    <d v="2015-08-12T01:04:19"/>
    <d v="2015-09-11T01:04:19"/>
    <n v="2015"/>
    <n v="15"/>
    <n v="5.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s v="spaces"/>
    <d v="2016-07-19T02:38:45"/>
    <d v="2016-08-18T02:38:45"/>
    <n v="2016"/>
    <n v="5"/>
    <n v="6.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s v="spaces"/>
    <d v="2016-10-01T12:50:55"/>
    <d v="2016-11-01T03:59:00"/>
    <n v="2016"/>
    <n v="0"/>
    <n v="0.12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s v="spaces"/>
    <d v="2013-04-04T13:26:49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s v="spaces"/>
    <d v="2013-07-11T18:50:44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s v="spaces"/>
    <d v="2010-07-19T21:26:13"/>
    <d v="2010-10-02T04:59:00"/>
    <n v="2010"/>
    <n v="28"/>
    <n v="4.4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s v="spaces"/>
    <d v="2016-01-04T06:03:17"/>
    <d v="2016-03-04T06:03:17"/>
    <n v="2016"/>
    <n v="14"/>
    <n v="5.19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s v="spaces"/>
    <d v="2013-12-02T19:03:58"/>
    <d v="2013-12-29T07:59:00"/>
    <n v="2013"/>
    <n v="1"/>
    <n v="0.59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s v="spaces"/>
    <d v="2015-06-22T19:00:21"/>
    <d v="2015-06-26T23:00:00"/>
    <n v="2015"/>
    <n v="5"/>
    <n v="3.33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s v="spaces"/>
    <d v="2015-12-21T20:50:48"/>
    <d v="2016-01-20T20:50:48"/>
    <n v="2015"/>
    <n v="2"/>
    <n v="1.47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s v="spaces"/>
    <d v="2015-09-06T16:30:47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s v="spaces"/>
    <d v="2015-03-20T01:41:39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s v="spaces"/>
    <d v="2016-01-18T17:26:38"/>
    <d v="2016-02-02T17:26:38"/>
    <n v="2016"/>
    <n v="1"/>
    <n v="0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s v="spaces"/>
    <d v="2014-07-23T03:44:15"/>
    <d v="2014-08-22T03:44:15"/>
    <n v="2014"/>
    <n v="3"/>
    <n v="2.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s v="spaces"/>
    <d v="2014-08-11T19:16:26"/>
    <d v="2014-09-10T04:52:00"/>
    <n v="2014"/>
    <n v="2"/>
    <n v="2.33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s v="spaces"/>
    <d v="2016-03-14T23:44:14"/>
    <d v="2016-04-27T13:16:00"/>
    <n v="2016"/>
    <n v="27"/>
    <n v="6.7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s v="spaces"/>
    <d v="2014-12-02T21:37:42"/>
    <d v="2014-12-31T21:22:00"/>
    <n v="2014"/>
    <n v="3"/>
    <n v="2.8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s v="spaces"/>
    <d v="2015-05-15T00:20:55"/>
    <d v="2015-06-14T00:20:55"/>
    <n v="2015"/>
    <n v="4"/>
    <n v="2.4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s v="spaces"/>
    <d v="2016-04-05T04:02:40"/>
    <d v="2016-05-05T04:02:40"/>
    <n v="2016"/>
    <n v="22"/>
    <n v="14.67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s v="spaces"/>
    <d v="2017-01-09T09:59:05"/>
    <d v="2017-02-08T09:59:05"/>
    <n v="2017"/>
    <n v="4"/>
    <n v="3.7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s v="spaces"/>
    <d v="2015-04-28T16:04:54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s v="spaces"/>
    <d v="2014-08-11T18:16: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s v="spaces"/>
    <d v="2015-01-23T19:59:14"/>
    <d v="2015-03-02T01:04:00"/>
    <n v="2015"/>
    <n v="44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s v="spaces"/>
    <d v="2014-11-10T22:59:50"/>
    <d v="2015-01-09T22:59:50"/>
    <n v="2014"/>
    <n v="1"/>
    <n v="13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s v="spaces"/>
    <d v="2014-07-31T15:16:24"/>
    <d v="2014-09-29T15:16:24"/>
    <n v="2014"/>
    <n v="1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s v="spaces"/>
    <d v="2016-03-04T15:36:51"/>
    <d v="2016-04-03T14:36:51"/>
    <n v="201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s v="spaces"/>
    <d v="2016-03-31T08:59:00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s v="spaces"/>
    <d v="2014-07-09T22:27:26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s v="spaces"/>
    <d v="2015-08-29T06:35:34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s v="spaces"/>
    <d v="2014-07-14T18:49:08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s v="spaces"/>
    <d v="2015-09-01T12:51:32"/>
    <d v="2015-09-30T18:00:00"/>
    <n v="2015"/>
    <n v="1"/>
    <n v="1.9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s v="spaces"/>
    <d v="2016-09-17T22:08:58"/>
    <d v="2016-10-22T22:08:58"/>
    <n v="2016"/>
    <n v="4"/>
    <n v="5.4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s v="spaces"/>
    <d v="2015-10-22T03:07:26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s v="spaces"/>
    <d v="2014-07-05T01:19:32"/>
    <d v="2014-07-30T01:19:32"/>
    <n v="2014"/>
    <n v="1"/>
    <n v="63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s v="spaces"/>
    <d v="2016-06-10T05:28:57"/>
    <d v="2016-07-10T05:28:57"/>
    <n v="2016"/>
    <n v="0"/>
    <n v="8.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s v="spaces"/>
    <d v="2015-08-10T22:31:19"/>
    <d v="2015-09-09T22:31:19"/>
    <n v="2015"/>
    <n v="2"/>
    <n v="1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s v="spaces"/>
    <d v="2015-09-16T16:35:52"/>
    <d v="2015-10-16T16:35:52"/>
    <n v="2015"/>
    <n v="0"/>
    <n v="6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s v="spaces"/>
    <d v="2014-11-14T20:00:34"/>
    <d v="2014-12-14T20:00:34"/>
    <n v="2014"/>
    <n v="13"/>
    <n v="17.86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s v="spaces"/>
    <d v="2016-11-16T17:36:09"/>
    <d v="2016-12-07T17:36:09"/>
    <n v="2016"/>
    <n v="1"/>
    <n v="7.8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s v="spaces"/>
    <d v="2015-04-03T17:34:41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s v="spaces"/>
    <d v="2016-10-15T16:34:22"/>
    <d v="2016-10-30T01:46:00"/>
    <n v="2016"/>
    <n v="1"/>
    <n v="62.5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s v="spaces"/>
    <d v="2015-04-17T16:25:00"/>
    <d v="2015-06-14T19:19:00"/>
    <n v="2015"/>
    <n v="0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s v="spaces"/>
    <d v="2016-02-09T13:42:39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s v="spaces"/>
    <d v="2016-06-30T02:27:20"/>
    <d v="2016-08-19T02:27:20"/>
    <n v="2016"/>
    <n v="1"/>
    <n v="6.2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s v="spaces"/>
    <d v="2015-08-10T15:38:43"/>
    <d v="2015-10-09T15:38:43"/>
    <n v="2015"/>
    <n v="1"/>
    <n v="2.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s v="spaces"/>
    <d v="2017-01-31T22:57:58"/>
    <d v="2017-03-02T22:57:58"/>
    <n v="2017"/>
    <n v="1"/>
    <n v="61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s v="spaces"/>
    <d v="2015-01-27T03:19:55"/>
    <d v="2015-02-26T03:19:55"/>
    <n v="2015"/>
    <n v="0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s v="spaces"/>
    <d v="2015-02-20T17:07:15"/>
    <d v="2015-03-22T16:07:15"/>
    <n v="2015"/>
    <n v="0"/>
    <n v="4.440000000000000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s v="spaces"/>
    <d v="2014-10-28T00:40:44"/>
    <d v="2014-12-27T01:40:44"/>
    <n v="2014"/>
    <n v="0"/>
    <n v="17.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s v="spaces"/>
    <d v="2015-08-21T04:21:31"/>
    <d v="2015-09-20T04:21:31"/>
    <n v="2015"/>
    <n v="0"/>
    <n v="24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s v="spaces"/>
    <d v="2015-10-16T22:09:06"/>
    <d v="2015-11-15T23:09:06"/>
    <n v="2015"/>
    <n v="1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s v="spaces"/>
    <d v="2014-08-02T13:31:18"/>
    <d v="2014-09-01T05:00:00"/>
    <n v="2014"/>
    <n v="1"/>
    <n v="4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s v="spaces"/>
    <d v="2015-04-06T17:22:11"/>
    <d v="2015-05-05T18:48:00"/>
    <n v="2015"/>
    <n v="3"/>
    <n v="19.670000000000002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s v="spaces"/>
    <d v="2015-08-30T21:12:39"/>
    <d v="2015-09-29T21:12:39"/>
    <n v="2015"/>
    <n v="0"/>
    <n v="13.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s v="spaces"/>
    <d v="2015-06-18T16:05:59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s v="spaces"/>
    <d v="2016-10-22T03:36:30"/>
    <d v="2016-12-21T04:36:30"/>
    <n v="2016"/>
    <n v="1"/>
    <n v="5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s v="spaces"/>
    <d v="2014-12-08T13:44:07"/>
    <d v="2015-01-08T13:41:00"/>
    <n v="2014"/>
    <n v="0"/>
    <n v="38.67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s v="spaces"/>
    <d v="2016-06-07T13:01:23"/>
    <d v="2016-07-09T01:59:00"/>
    <n v="2016"/>
    <n v="0"/>
    <n v="2.56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s v="spaces"/>
    <d v="2015-03-02T19:39:05"/>
    <d v="2015-05-01T18:39:05"/>
    <n v="2015"/>
    <n v="0"/>
    <n v="12.7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s v="spaces"/>
    <d v="2016-07-15T22:45:43"/>
    <d v="2016-08-14T22:45:43"/>
    <n v="2016"/>
    <n v="2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s v="spaces"/>
    <d v="2015-09-08T14:51:52"/>
    <d v="2015-10-15T22:00:00"/>
    <n v="2015"/>
    <n v="0"/>
    <n v="5.4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s v="spaces"/>
    <d v="2014-05-01T21:49:01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s v="spaces"/>
    <d v="2015-07-22T19:05:56"/>
    <d v="2015-09-20T19:05:56"/>
    <n v="2015"/>
    <n v="0"/>
    <n v="113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s v="spaces"/>
    <d v="2016-06-02T00:36:20"/>
    <d v="2016-08-01T00:36:20"/>
    <n v="2016"/>
    <n v="1"/>
    <n v="11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s v="spaces"/>
    <d v="2015-04-20T19:48:46"/>
    <d v="2015-05-20T19:48:46"/>
    <n v="2015"/>
    <n v="1"/>
    <n v="7.8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s v="spaces"/>
    <d v="2016-09-16T12:05:01"/>
    <d v="2016-10-07T14:00:00"/>
    <n v="2016"/>
    <n v="1"/>
    <n v="2.62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s v="spaces"/>
    <d v="2015-12-21T19:00:49"/>
    <d v="2016-02-08T00:17:00"/>
    <n v="2015"/>
    <n v="0"/>
    <n v="4.0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s v="spaces"/>
    <d v="2016-01-13T04:33:11"/>
    <d v="2016-02-12T04:33:11"/>
    <n v="2016"/>
    <n v="6"/>
    <n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s v="spaces"/>
    <d v="2014-09-20T14:56:15"/>
    <d v="2014-10-20T14:56:15"/>
    <n v="2014"/>
    <n v="1"/>
    <n v="8.4600000000000009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s v="spaces"/>
    <d v="2015-06-16T09:12:17"/>
    <d v="2015-07-16T07:56:00"/>
    <n v="2015"/>
    <n v="4"/>
    <n v="9.17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s v="spaces"/>
    <d v="2016-07-04T08:10:18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s v="spaces"/>
    <d v="2015-04-13T03:45:06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s v="spaces"/>
    <d v="2015-01-02T21:48:31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s v="spaces"/>
    <d v="2014-08-25T17:15:16"/>
    <d v="2014-10-19T05:00:00"/>
    <n v="2014"/>
    <n v="2"/>
    <n v="3.45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s v="spaces"/>
    <d v="2015-08-25T10:17:56"/>
    <d v="2015-09-16T22:00:00"/>
    <n v="2015"/>
    <n v="11"/>
    <n v="26.5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s v="spaces"/>
    <d v="2015-05-04T19:32:31"/>
    <d v="2015-05-11T19:32:31"/>
    <n v="2015"/>
    <n v="0"/>
    <n v="3.66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s v="spaces"/>
    <d v="2015-02-27T16:19:54"/>
    <d v="2015-04-28T15:19:54"/>
    <n v="2015"/>
    <n v="0"/>
    <n v="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s v="spaces"/>
    <d v="2014-07-24T03:00:10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s v="spaces"/>
    <d v="2017-01-10T00:45:1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s v="spaces"/>
    <d v="2014-09-03T14:17:00"/>
    <d v="2014-10-04T14:17:00"/>
    <n v="2014"/>
    <n v="1"/>
    <n v="1.39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s v="spaces"/>
    <d v="2016-09-02T02:55:34"/>
    <d v="2016-11-01T02:55:34"/>
    <n v="2016"/>
    <n v="1"/>
    <n v="11.67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s v="spaces"/>
    <d v="2015-03-18T17:33:0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s v="spaces"/>
    <d v="2014-07-23T15:10:50"/>
    <d v="2014-09-21T15:10:50"/>
    <n v="2014"/>
    <n v="0"/>
    <n v="0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s v="spaces"/>
    <d v="2016-05-06T10:43:47"/>
    <d v="2016-06-05T10:43:47"/>
    <n v="2016"/>
    <n v="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s v="spaces"/>
    <d v="2015-03-18T12:22:05"/>
    <d v="2015-04-01T12:22:05"/>
    <n v="2015"/>
    <n v="14"/>
    <n v="10.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s v="spaces"/>
    <d v="2016-05-19T08:59:20"/>
    <d v="2016-05-27T13:12:00"/>
    <n v="2016"/>
    <n v="11"/>
    <n v="10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s v="spaces"/>
    <d v="2016-06-13T15:35:23"/>
    <d v="2016-07-02T15:35:23"/>
    <n v="2016"/>
    <n v="0"/>
    <n v="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s v="spaces"/>
    <d v="2015-02-25T01:05:32"/>
    <d v="2015-03-27T00:05:32"/>
    <n v="2015"/>
    <n v="1"/>
    <n v="10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s v="spaces"/>
    <d v="2016-03-06T22:36:36"/>
    <d v="2016-05-05T21:36:36"/>
    <n v="2016"/>
    <n v="0"/>
    <n v="10.199999999999999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s v="spaces"/>
    <d v="2014-07-28T16:18:55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s v="spaces"/>
    <d v="2016-11-04T22:22:12"/>
    <d v="2016-11-09T23:22:12"/>
    <n v="2016"/>
    <n v="51"/>
    <n v="50.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s v="spaces"/>
    <d v="2016-06-09T23:49:58"/>
    <d v="2016-07-09T23:49:58"/>
    <n v="2016"/>
    <n v="0"/>
    <n v="0.2899999999999999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s v="spaces"/>
    <d v="2014-12-04T18:43:21"/>
    <d v="2015-02-02T18:43:21"/>
    <n v="2014"/>
    <n v="0"/>
    <n v="25.25"/>
  </r>
  <r>
    <n v="3125"/>
    <s v="N/A (Canceled)"/>
    <s v="N/A"/>
    <n v="1500000"/>
    <n v="100"/>
    <x v="1"/>
    <x v="0"/>
    <s v="USD"/>
    <n v="1452142672"/>
    <n v="1449550672"/>
    <b v="0"/>
    <n v="0"/>
    <b v="0"/>
    <x v="1"/>
    <s v="spaces"/>
    <d v="2015-12-08T04:57:52"/>
    <d v="2016-01-07T04:57:52"/>
    <n v="2015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s v="spaces"/>
    <d v="2016-02-27T00:26:02"/>
    <d v="2016-03-27T23:26:02"/>
    <n v="2016"/>
    <n v="0"/>
    <n v="5.8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s v="spaces"/>
    <d v="2015-01-30T20:33:49"/>
    <d v="2015-03-01T20:33:49"/>
    <n v="2015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s v="plays"/>
    <d v="2017-02-14T19:49:01"/>
    <d v="2017-03-16T18:49:01"/>
    <n v="2017"/>
    <n v="1"/>
    <n v="0.8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s v="plays"/>
    <d v="2017-03-09T20:13:39"/>
    <d v="2017-04-18T19:13:39"/>
    <n v="2017"/>
    <n v="8"/>
    <n v="100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s v="plays"/>
    <d v="2017-03-14T15:21:56"/>
    <d v="2017-04-14T04:59:00"/>
    <n v="2017"/>
    <n v="1"/>
    <n v="25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s v="plays"/>
    <d v="2017-03-09T13:54:05"/>
    <d v="2017-04-08T12:54:05"/>
    <n v="2017"/>
    <n v="2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s v="plays"/>
    <d v="2017-02-20T08:24:20"/>
    <d v="2017-04-21T07:24:20"/>
    <n v="2017"/>
    <n v="0"/>
    <n v="1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s v="plays"/>
    <d v="2017-02-22T13:33:54"/>
    <d v="2017-03-24T12:33:54"/>
    <n v="2017"/>
    <n v="20"/>
    <n v="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s v="plays"/>
    <d v="2017-03-06T17:16:59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s v="plays"/>
    <d v="2017-03-13T03:38:41"/>
    <d v="2017-04-04T03:38:41"/>
    <n v="2017"/>
    <n v="13"/>
    <n v="14.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s v="plays"/>
    <d v="2017-02-23T11:05:54"/>
    <d v="2017-03-31T22:59:00"/>
    <n v="2017"/>
    <n v="20"/>
    <n v="4.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s v="plays"/>
    <d v="2017-03-13T21:14:29"/>
    <d v="2017-05-03T19:12:00"/>
    <n v="2017"/>
    <n v="7"/>
    <n v="100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s v="plays"/>
    <d v="2017-03-15T15:30:07"/>
    <d v="2017-04-03T15:30:07"/>
    <n v="2017"/>
    <n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s v="plays"/>
    <d v="2017-02-19T06:29:20"/>
    <d v="2017-03-25T04:33:00"/>
    <n v="2017"/>
    <n v="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s v="plays"/>
    <d v="2017-03-08T17:15:03"/>
    <d v="2017-04-07T16:15:03"/>
    <n v="2017"/>
    <n v="1"/>
    <n v="2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s v="plays"/>
    <d v="2017-03-06T18:04:48"/>
    <d v="2017-04-16T20:00:00"/>
    <n v="2017"/>
    <n v="20"/>
    <n v="12.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s v="plays"/>
    <d v="2017-02-17T12:18:59"/>
    <d v="2017-03-19T11:18:59"/>
    <n v="2017"/>
    <n v="4"/>
    <n v="33.33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s v="plays"/>
    <d v="2017-03-14T08:35:56"/>
    <d v="2017-04-09T08:35:56"/>
    <n v="2017"/>
    <n v="14"/>
    <n v="0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s v="plays"/>
    <d v="2017-03-02T12:55:07"/>
    <d v="2017-03-19T06:00:00"/>
    <n v="2017"/>
    <n v="1"/>
    <n v="3.33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s v="plays"/>
    <d v="2017-01-27T00:58:54"/>
    <d v="2017-03-27T23:58:54"/>
    <n v="2017"/>
    <n v="0"/>
    <n v="0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s v="plays"/>
    <d v="2017-03-02T16:22:46"/>
    <d v="2017-04-16T15:22:46"/>
    <n v="2017"/>
    <n v="0"/>
    <n v="8.33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s v="plays"/>
    <d v="2014-09-27T23:15:55"/>
    <d v="2014-11-07T00:15:55"/>
    <n v="2014"/>
    <n v="1"/>
    <n v="0.47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s v="plays"/>
    <d v="2014-09-09T15:58:04"/>
    <d v="2014-10-01T04:00:00"/>
    <n v="2014"/>
    <n v="6"/>
    <n v="1.75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s v="plays"/>
    <d v="2012-11-13T00:25:00"/>
    <d v="2012-12-07T02:00:00"/>
    <n v="2012"/>
    <n v="8"/>
    <n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s v="plays"/>
    <d v="2010-10-27T06:20:03"/>
    <d v="2011-01-25T04:00:00"/>
    <n v="2010"/>
    <n v="3"/>
    <n v="0.92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s v="plays"/>
    <d v="2014-08-11T20:09:34"/>
    <d v="2014-09-10T20:09:34"/>
    <n v="2014"/>
    <n v="3"/>
    <n v="2.7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s v="plays"/>
    <d v="2013-10-03T20:49:27"/>
    <d v="2013-11-02T20:49:27"/>
    <n v="2013"/>
    <n v="4"/>
    <n v="1.42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s v="plays"/>
    <d v="2011-03-31T03:42:17"/>
    <d v="2011-05-01T04:59:00"/>
    <n v="2011"/>
    <n v="3"/>
    <n v="0.3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s v="plays"/>
    <d v="2012-03-02T21:00:58"/>
    <d v="2012-04-01T20:00:58"/>
    <n v="2012"/>
    <n v="1"/>
    <n v="0.77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s v="plays"/>
    <d v="2012-11-20T11:58:45"/>
    <d v="2012-12-20T11:58:45"/>
    <n v="2012"/>
    <n v="2"/>
    <n v="0.3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s v="plays"/>
    <d v="2012-04-27T22:52:24"/>
    <d v="2012-06-01T22:52:24"/>
    <n v="2012"/>
    <n v="2"/>
    <n v="1.0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s v="plays"/>
    <d v="2014-07-09T18:55:05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s v="plays"/>
    <d v="2013-06-22T20:09:12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s v="plays"/>
    <d v="2011-12-07T01:36:01"/>
    <d v="2012-01-18T23:00:00"/>
    <n v="2011"/>
    <n v="6"/>
    <n v="1.7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s v="plays"/>
    <d v="2014-07-21T06:21:27"/>
    <d v="2014-08-13T04:59:00"/>
    <n v="2014"/>
    <n v="2"/>
    <n v="1.58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s v="plays"/>
    <d v="2014-09-15T12:52:02"/>
    <d v="2014-10-15T12:52:02"/>
    <n v="2014"/>
    <n v="5"/>
    <n v="1.22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s v="plays"/>
    <d v="2014-06-09T16:27:42"/>
    <d v="2014-07-07T02:00:00"/>
    <n v="2014"/>
    <n v="2"/>
    <n v="1.4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s v="plays"/>
    <d v="2014-05-16T18:05:25"/>
    <d v="2014-06-15T18:05:25"/>
    <n v="2014"/>
    <n v="1"/>
    <n v="1.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s v="plays"/>
    <d v="2014-05-07T19:20:15"/>
    <d v="2014-06-09T19:20:15"/>
    <n v="2014"/>
    <n v="4"/>
    <n v="1.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s v="plays"/>
    <d v="2011-04-11T03:49:20"/>
    <d v="2011-05-03T03:59:00"/>
    <n v="2011"/>
    <n v="12"/>
    <n v="4.29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s v="plays"/>
    <d v="2014-10-28T16:35:53"/>
    <d v="2014-11-26T07:59:00"/>
    <n v="2014"/>
    <n v="0"/>
    <n v="0.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s v="plays"/>
    <d v="2014-07-19T04:13:01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s v="plays"/>
    <d v="2014-05-13T02:32:33"/>
    <d v="2014-06-13T22:00:00"/>
    <n v="2014"/>
    <n v="3"/>
    <n v="1.4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s v="plays"/>
    <d v="2013-11-13T17:42:41"/>
    <d v="2013-12-13T04:59:00"/>
    <n v="2013"/>
    <n v="1"/>
    <n v="1.04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s v="plays"/>
    <d v="2014-05-30T01:55:44"/>
    <d v="2014-07-02T04:00:00"/>
    <n v="2014"/>
    <n v="4"/>
    <n v="1.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s v="plays"/>
    <d v="2016-04-06T14:35:58"/>
    <d v="2016-05-06T14:35:58"/>
    <n v="2016"/>
    <n v="1"/>
    <n v="0.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s v="plays"/>
    <d v="2012-01-15T17:31:08"/>
    <d v="2012-02-14T17:31:08"/>
    <n v="2012"/>
    <n v="4"/>
    <n v="2.9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s v="plays"/>
    <d v="2014-08-27T21:04:52"/>
    <d v="2014-09-26T21:04:52"/>
    <n v="2014"/>
    <n v="1"/>
    <n v="1.1499999999999999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s v="plays"/>
    <d v="2014-08-11T20:45:08"/>
    <d v="2014-08-25T20:45:08"/>
    <n v="2014"/>
    <n v="3"/>
    <n v="3.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s v="plays"/>
    <d v="2010-12-19T21:17:07"/>
    <d v="2011-02-17T21:17:07"/>
    <n v="2010"/>
    <n v="2"/>
    <n v="1.42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s v="plays"/>
    <d v="2013-07-22T22:20:31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s v="plays"/>
    <d v="2014-05-22T16:00:09"/>
    <d v="2014-06-21T16:00:09"/>
    <n v="2014"/>
    <n v="3"/>
    <n v="1.6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s v="plays"/>
    <d v="2014-06-16T14:31:15"/>
    <d v="2014-07-16T14:31:15"/>
    <n v="2014"/>
    <n v="5"/>
    <n v="1.05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s v="plays"/>
    <d v="2013-04-11T16:51:11"/>
    <d v="2013-05-06T16:51:11"/>
    <n v="2013"/>
    <n v="2"/>
    <n v="1.3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s v="plays"/>
    <d v="2014-05-21T09:54:09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s v="plays"/>
    <d v="2014-05-20T07:26:27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s v="plays"/>
    <d v="2011-12-06T22:47:01"/>
    <d v="2012-01-31T17:00:00"/>
    <n v="2011"/>
    <n v="1"/>
    <n v="0.53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s v="plays"/>
    <d v="2013-08-05T19:04:29"/>
    <d v="2013-08-23T19:04:29"/>
    <n v="2013"/>
    <n v="3"/>
    <n v="1.18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s v="plays"/>
    <d v="2014-06-01T23:50:31"/>
    <d v="2014-07-01T23:50:31"/>
    <n v="2014"/>
    <n v="2"/>
    <n v="1.7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s v="plays"/>
    <d v="2014-07-09T23:27:21"/>
    <d v="2014-07-16T23:27:21"/>
    <n v="2014"/>
    <n v="8"/>
    <n v="3.33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s v="plays"/>
    <d v="2014-08-17T22:10:38"/>
    <d v="2014-09-16T21:00:00"/>
    <n v="2014"/>
    <n v="3"/>
    <n v="1.139999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s v="plays"/>
    <d v="2014-07-15T15:59:33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s v="musical"/>
    <d v="2015-05-20T09:58:22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s v="musical"/>
    <d v="2015-04-24T08:18:52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s v="musical"/>
    <d v="2016-11-09T03:37:55"/>
    <d v="2016-12-09T04:37:55"/>
    <n v="2016"/>
    <n v="2"/>
    <n v="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s v="musical"/>
    <d v="2016-06-17T18:07:49"/>
    <d v="2016-08-16T18:07:49"/>
    <n v="2016"/>
    <n v="2"/>
    <n v="18.75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s v="musical"/>
    <d v="2015-01-14T22:34:19"/>
    <d v="2015-02-28T22:00:00"/>
    <n v="2015"/>
    <n v="1"/>
    <n v="9.3800000000000008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s v="musical"/>
    <d v="2015-01-06T23:14:16"/>
    <d v="2015-02-20T23:14:16"/>
    <n v="2015"/>
    <n v="2"/>
    <n v="3.13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s v="musical"/>
    <d v="2015-06-27T01:29:58"/>
    <d v="2015-07-27T01:29:58"/>
    <n v="2015"/>
    <n v="1"/>
    <n v="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s v="musical"/>
    <d v="2015-01-13T14:15:42"/>
    <d v="2015-02-12T14:15:42"/>
    <n v="2015"/>
    <n v="2"/>
    <n v="1.92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s v="musical"/>
    <d v="2015-06-02T14:21:15"/>
    <d v="2015-08-01T14:00:00"/>
    <n v="2015"/>
    <n v="0"/>
    <n v="12.5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s v="musical"/>
    <d v="2015-01-05T11:50:18"/>
    <d v="2015-02-04T11:50:18"/>
    <n v="2015"/>
    <n v="1"/>
    <n v="18.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s v="musical"/>
    <d v="2015-01-09T10:11:17"/>
    <d v="2015-02-16T10:11:17"/>
    <n v="2015"/>
    <n v="0"/>
    <n v="25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s v="musical"/>
    <d v="2014-08-07T18:16:58"/>
    <d v="2014-09-06T21:00:00"/>
    <n v="2014"/>
    <n v="2"/>
    <n v="1.4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s v="musical"/>
    <d v="2016-03-31T07:41:41"/>
    <d v="2016-04-30T05:34:00"/>
    <n v="2016"/>
    <n v="0"/>
    <n v="75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s v="musical"/>
    <d v="2014-08-10T18:24:37"/>
    <d v="2014-08-31T18:24:37"/>
    <n v="2014"/>
    <n v="4"/>
    <n v="37.5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s v="musical"/>
    <d v="2015-10-16T20:29:06"/>
    <d v="2015-12-14T05:59:00"/>
    <n v="2015"/>
    <n v="2"/>
    <n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s v="musical"/>
    <d v="2015-08-26T23:43:42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s v="musical"/>
    <d v="2015-06-17T16:27:59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s v="musical"/>
    <d v="2015-04-01T08:59:32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s v="musical"/>
    <d v="2015-08-20T06:37:31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s v="musical"/>
    <d v="2015-02-22T06:40: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s v="plays"/>
    <d v="2014-07-07T14:31:17"/>
    <d v="2014-07-28T14:31:17"/>
    <n v="2014"/>
    <n v="1"/>
    <n v="0.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s v="plays"/>
    <d v="2014-05-19T15:17:38"/>
    <d v="2014-06-20T23:00:00"/>
    <n v="2014"/>
    <n v="1"/>
    <n v="0.3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s v="plays"/>
    <d v="2012-04-14T22:28:39"/>
    <d v="2012-06-01T03:59:00"/>
    <n v="2012"/>
    <n v="2"/>
    <n v="1.17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s v="plays"/>
    <d v="2014-07-14T14:04:40"/>
    <d v="2014-08-15T02:00:00"/>
    <n v="2014"/>
    <n v="0"/>
    <n v="0.22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s v="plays"/>
    <d v="2014-07-09T19:05:51"/>
    <d v="2014-08-08T19:05:51"/>
    <n v="2014"/>
    <n v="2"/>
    <n v="0.7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s v="plays"/>
    <d v="2015-06-16T18:19:19"/>
    <d v="2015-07-26T18:19:19"/>
    <n v="2015"/>
    <n v="1"/>
    <n v="1.4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s v="plays"/>
    <d v="2015-11-29T19:01:13"/>
    <d v="2016-01-05T23:55:00"/>
    <n v="2015"/>
    <n v="1"/>
    <n v="0.6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s v="plays"/>
    <d v="2015-08-03T15:57:51"/>
    <d v="2015-09-10T03:59:00"/>
    <n v="2015"/>
    <n v="0"/>
    <n v="0.52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s v="plays"/>
    <d v="2015-06-10T11:06:11"/>
    <d v="2015-07-11T14:30:00"/>
    <n v="2015"/>
    <n v="4"/>
    <n v="2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s v="plays"/>
    <d v="2016-10-05T13:06:24"/>
    <d v="2016-11-04T13:06:24"/>
    <n v="2016"/>
    <n v="2"/>
    <n v="0.6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s v="plays"/>
    <d v="2014-11-28T00:03:06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s v="plays"/>
    <d v="2015-02-15T23:35:47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s v="plays"/>
    <d v="2017-02-06T20:00:04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s v="plays"/>
    <d v="2015-05-31T16:43:23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s v="plays"/>
    <d v="2015-09-23T13:58:17"/>
    <d v="2015-10-24T21:29:00"/>
    <n v="2015"/>
    <n v="3"/>
    <n v="0.8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s v="plays"/>
    <d v="2015-07-21T20:02:56"/>
    <d v="2015-08-20T20:02:56"/>
    <n v="2015"/>
    <n v="2"/>
    <n v="0.8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s v="plays"/>
    <d v="2016-11-23T20:25:13"/>
    <d v="2017-01-10T05:00:00"/>
    <n v="2016"/>
    <n v="0"/>
    <n v="0.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s v="plays"/>
    <d v="2016-05-13T13:25:38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s v="plays"/>
    <d v="2015-09-30T14:00:12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s v="plays"/>
    <d v="2016-12-18T21:10:36"/>
    <d v="2017-01-17T21:10:36"/>
    <n v="2016"/>
    <n v="5"/>
    <n v="2.17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s v="plays"/>
    <d v="2015-11-15T17:01:24"/>
    <d v="2015-12-17T04:59:00"/>
    <n v="2015"/>
    <n v="1"/>
    <n v="1.7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s v="plays"/>
    <d v="2014-10-21T06:59:58"/>
    <d v="2014-11-20T07:59:58"/>
    <n v="2014"/>
    <n v="0"/>
    <n v="0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s v="plays"/>
    <d v="2014-09-16T04:02:06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s v="plays"/>
    <d v="2016-03-17T22:39:07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s v="plays"/>
    <d v="2016-04-03T19:31:57"/>
    <d v="2016-05-04T03:59:00"/>
    <n v="2016"/>
    <n v="6"/>
    <n v="2.38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s v="plays"/>
    <d v="2017-01-31T19:19:1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s v="plays"/>
    <d v="2016-12-30T18:56:48"/>
    <d v="2017-02-01T23:31:00"/>
    <n v="2016"/>
    <n v="2"/>
    <n v="0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s v="plays"/>
    <d v="2016-06-01T08:20:51"/>
    <d v="2016-07-01T08:20:51"/>
    <n v="2016"/>
    <n v="0"/>
    <n v="0.34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s v="plays"/>
    <d v="2016-11-28T22:00:33"/>
    <d v="2016-12-28T22:00:33"/>
    <n v="2016"/>
    <n v="0"/>
    <n v="0.55000000000000004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s v="plays"/>
    <d v="2015-09-05T11:23:04"/>
    <d v="2015-09-29T03:59:00"/>
    <n v="2015"/>
    <n v="0"/>
    <n v="0.22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s v="plays"/>
    <d v="2015-06-01T12:14:58"/>
    <d v="2015-07-01T12:14:58"/>
    <n v="2015"/>
    <n v="2"/>
    <n v="0.7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s v="plays"/>
    <d v="2015-10-01T02:08:13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s v="plays"/>
    <d v="2017-01-19T16:39:08"/>
    <d v="2017-02-16T23:00:00"/>
    <n v="2017"/>
    <n v="2"/>
    <n v="1.7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s v="plays"/>
    <d v="2014-09-11T07:47:50"/>
    <d v="2014-10-14T06:59:00"/>
    <n v="2014"/>
    <n v="1"/>
    <n v="0.3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s v="plays"/>
    <d v="2014-08-20T18:08:12"/>
    <d v="2014-09-19T18:08:12"/>
    <n v="2014"/>
    <n v="1"/>
    <n v="0.3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s v="plays"/>
    <d v="2015-09-15T02:19:22"/>
    <d v="2015-10-09T00:00:00"/>
    <n v="2015"/>
    <n v="1"/>
    <n v="0.8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s v="plays"/>
    <d v="2016-11-01T16:39:42"/>
    <d v="2016-12-01T17:39:42"/>
    <n v="2016"/>
    <n v="4"/>
    <n v="0.8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s v="plays"/>
    <d v="2015-05-11T14:24:18"/>
    <d v="2015-06-12T02:00:00"/>
    <n v="2015"/>
    <n v="0"/>
    <n v="0.22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s v="plays"/>
    <d v="2015-08-14T11:20:00"/>
    <d v="2015-09-12T03:59:00"/>
    <n v="2015"/>
    <n v="1"/>
    <n v="0.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s v="plays"/>
    <d v="2015-06-12T10:25:12"/>
    <d v="2015-07-12T10:25:12"/>
    <n v="2015"/>
    <n v="2"/>
    <n v="0.98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s v="plays"/>
    <d v="2015-03-05T21:19:1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s v="plays"/>
    <d v="2015-05-21T17:55:14"/>
    <d v="2015-06-20T17:55:14"/>
    <n v="2015"/>
    <n v="1"/>
    <n v="0.6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s v="plays"/>
    <d v="2014-10-06T17:48:44"/>
    <d v="2014-11-05T18:48:44"/>
    <n v="2014"/>
    <n v="0"/>
    <n v="0.2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s v="plays"/>
    <d v="2015-05-22T17:32:46"/>
    <d v="2015-06-21T17:32:46"/>
    <n v="2015"/>
    <n v="4"/>
    <n v="2.75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s v="plays"/>
    <d v="2016-08-08T11:20:40"/>
    <d v="2016-09-07T11:20:40"/>
    <n v="2016"/>
    <n v="2"/>
    <n v="1.100000000000000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s v="plays"/>
    <d v="2016-08-20T13:50:28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s v="plays"/>
    <d v="2015-02-24T02:03:29"/>
    <d v="2015-03-26T01:03:29"/>
    <n v="2015"/>
    <n v="0"/>
    <n v="0.3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s v="plays"/>
    <d v="2014-09-07T18:26:15"/>
    <d v="2014-10-07T18:26:15"/>
    <n v="2014"/>
    <n v="18"/>
    <n v="3.0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s v="plays"/>
    <d v="2015-05-20T13:46:17"/>
    <d v="2015-06-11T03:59:00"/>
    <n v="2015"/>
    <n v="1"/>
    <n v="0.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s v="plays"/>
    <d v="2017-01-23T13:25:52"/>
    <d v="2017-02-22T13:25:52"/>
    <n v="2017"/>
    <n v="3"/>
    <n v="1.3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s v="plays"/>
    <d v="2014-12-09T21:17:41"/>
    <d v="2015-01-08T21:17:41"/>
    <n v="2014"/>
    <n v="1"/>
    <n v="0.7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s v="plays"/>
    <d v="2016-09-01T18:15:45"/>
    <d v="2016-10-01T03:59:00"/>
    <n v="2016"/>
    <n v="0"/>
    <n v="0.55000000000000004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s v="plays"/>
    <d v="2015-10-26T16:08:38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s v="plays"/>
    <d v="2015-06-16T17:24:36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s v="plays"/>
    <d v="2014-11-21T07:34:2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s v="plays"/>
    <d v="2015-10-07T12:23:08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s v="plays"/>
    <d v="2015-01-12T19:12:18"/>
    <d v="2015-01-28T22:00:00"/>
    <n v="2015"/>
    <n v="2"/>
    <n v="1.0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s v="plays"/>
    <d v="2015-11-03T17:05:15"/>
    <d v="2015-12-03T17:00:00"/>
    <n v="2015"/>
    <n v="2"/>
    <n v="0.8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s v="plays"/>
    <d v="2015-05-12T12:52:02"/>
    <d v="2015-06-12T21:00:00"/>
    <n v="2015"/>
    <n v="1"/>
    <n v="0.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s v="plays"/>
    <d v="2015-06-17T18:11:00"/>
    <d v="2015-07-17T18:11:00"/>
    <n v="2015"/>
    <n v="0"/>
    <n v="0.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s v="plays"/>
    <d v="2016-08-08T21:42:08"/>
    <d v="2016-08-24T21:42:08"/>
    <n v="2016"/>
    <n v="3"/>
    <n v="1.2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s v="plays"/>
    <d v="2015-05-13T09:29:57"/>
    <d v="2015-06-16T11:00:00"/>
    <n v="2015"/>
    <n v="1"/>
    <n v="0.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s v="plays"/>
    <d v="2015-06-12T12:47:45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s v="plays"/>
    <d v="2014-10-03T10:29:35"/>
    <d v="2014-11-02T11:29:35"/>
    <n v="2014"/>
    <n v="3"/>
    <n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s v="plays"/>
    <d v="2015-10-07T12:00:09"/>
    <d v="2015-11-06T13:00:09"/>
    <n v="2015"/>
    <n v="1"/>
    <n v="0.35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s v="plays"/>
    <d v="2016-08-29T19:14:02"/>
    <d v="2016-09-14T19:00:00"/>
    <n v="2016"/>
    <n v="1"/>
    <n v="2.430000000000000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s v="plays"/>
    <d v="2016-01-31T16:54:32"/>
    <d v="2016-03-15T21:00:00"/>
    <n v="2016"/>
    <n v="0"/>
    <n v="0.17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s v="plays"/>
    <d v="2015-01-13T21:07:51"/>
    <d v="2015-02-09T04:30:00"/>
    <n v="2015"/>
    <n v="3"/>
    <n v="4.1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s v="plays"/>
    <d v="2016-02-26T22:47:59"/>
    <d v="2016-04-01T03:59:00"/>
    <n v="2016"/>
    <n v="1"/>
    <n v="0.5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s v="plays"/>
    <d v="2014-10-19T16:23:26"/>
    <d v="2014-11-18T17:23:26"/>
    <n v="2014"/>
    <n v="1"/>
    <n v="0.5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s v="plays"/>
    <d v="2015-04-30T20:21:43"/>
    <d v="2015-05-30T20:21:43"/>
    <n v="2015"/>
    <n v="2"/>
    <n v="1.4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s v="plays"/>
    <d v="2016-03-02T02:27:39"/>
    <d v="2016-04-01T01:27:39"/>
    <n v="2016"/>
    <n v="1"/>
    <n v="0.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s v="plays"/>
    <d v="2015-04-27T18:09:58"/>
    <d v="2015-06-01T05:00:00"/>
    <n v="2015"/>
    <n v="3"/>
    <n v="1.67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s v="plays"/>
    <d v="2015-08-03T00:28:25"/>
    <d v="2015-09-02T00:28:25"/>
    <n v="2015"/>
    <n v="1"/>
    <n v="1.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s v="plays"/>
    <d v="2016-03-16T04:39:48"/>
    <d v="2016-04-29T04:39:48"/>
    <n v="2016"/>
    <n v="0"/>
    <n v="0.2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s v="plays"/>
    <d v="2016-01-10T17:51:38"/>
    <d v="2016-02-10T21:00:00"/>
    <n v="2016"/>
    <n v="6"/>
    <n v="1.0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s v="plays"/>
    <d v="2016-01-11T21:14:13"/>
    <d v="2016-01-29T05:59:00"/>
    <n v="2016"/>
    <n v="2"/>
    <n v="3.33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s v="plays"/>
    <d v="2017-01-27T22:37:06"/>
    <d v="2017-02-28T05:00:00"/>
    <n v="2017"/>
    <n v="1"/>
    <n v="0.6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s v="plays"/>
    <d v="2016-07-16T20:09:42"/>
    <d v="2016-08-15T20:09:42"/>
    <n v="2016"/>
    <n v="0"/>
    <n v="0.4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s v="plays"/>
    <d v="2015-11-03T18:00:28"/>
    <d v="2015-11-28T18:00:28"/>
    <n v="2015"/>
    <n v="2"/>
    <n v="1.47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s v="plays"/>
    <d v="2016-05-15T18:35:15"/>
    <d v="2016-06-20T23:00:00"/>
    <n v="2016"/>
    <n v="1"/>
    <n v="0.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s v="plays"/>
    <d v="2017-01-23T08:50:02"/>
    <d v="2017-02-20T08:50:02"/>
    <n v="2017"/>
    <n v="10"/>
    <n v="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s v="plays"/>
    <d v="2017-02-09T12:21:31"/>
    <d v="2017-03-11T12:21:31"/>
    <n v="2017"/>
    <n v="3"/>
    <n v="0.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s v="plays"/>
    <d v="2015-08-16T16:51:40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s v="plays"/>
    <d v="2015-10-05T18:29:08"/>
    <d v="2015-12-04T19:29:08"/>
    <n v="2015"/>
    <n v="50"/>
    <n v="3.3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s v="plays"/>
    <d v="2017-02-02T10:12:32"/>
    <d v="2017-03-04T10:12:32"/>
    <n v="2017"/>
    <n v="1"/>
    <n v="0.55000000000000004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s v="plays"/>
    <d v="2015-05-17T12:59:14"/>
    <d v="2015-06-16T12:59:14"/>
    <n v="2015"/>
    <n v="8"/>
    <n v="2.08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s v="plays"/>
    <d v="2016-08-27T10:37:09"/>
    <d v="2016-09-26T10:37:09"/>
    <n v="2016"/>
    <n v="7"/>
    <n v="1.85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s v="plays"/>
    <d v="2015-11-01T18:09:32"/>
    <d v="2015-11-22T22:00:00"/>
    <n v="2015"/>
    <n v="3"/>
    <n v="1.0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s v="plays"/>
    <d v="2015-07-08T18:30:56"/>
    <d v="2015-07-27T22:59:00"/>
    <n v="2015"/>
    <n v="1"/>
    <n v="1.1399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s v="plays"/>
    <d v="2015-08-23T22:59:28"/>
    <d v="2015-09-13T00:00:00"/>
    <n v="2015"/>
    <n v="1"/>
    <n v="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s v="plays"/>
    <d v="2015-09-14T22:01:03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s v="plays"/>
    <d v="2015-04-08T17:51:02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s v="plays"/>
    <d v="2016-06-17T17:39:36"/>
    <d v="2016-08-01T06:59:00"/>
    <n v="2016"/>
    <n v="2"/>
    <n v="0.7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s v="plays"/>
    <d v="2016-11-07T08:26:16"/>
    <d v="2016-12-07T08:26:16"/>
    <n v="2016"/>
    <n v="1"/>
    <n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s v="plays"/>
    <d v="2015-02-21T15:38:04"/>
    <d v="2015-03-28T14:38:04"/>
    <n v="2015"/>
    <n v="3"/>
    <n v="1.43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s v="plays"/>
    <d v="2016-11-22T14:59:12"/>
    <d v="2016-12-22T14:59:12"/>
    <n v="2016"/>
    <n v="0"/>
    <n v="0.28999999999999998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s v="plays"/>
    <d v="2015-07-01T20:32:28"/>
    <d v="2015-07-31T20:32:28"/>
    <n v="2015"/>
    <n v="1"/>
    <n v="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s v="plays"/>
    <d v="2016-05-03T05:15:42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s v="plays"/>
    <d v="2016-04-15T01:22:19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s v="plays"/>
    <d v="2016-03-23T21:02:45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s v="plays"/>
    <d v="2016-09-15T15:36:18"/>
    <d v="2016-10-16T15:36:18"/>
    <n v="2016"/>
    <n v="13"/>
    <n v="1.52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s v="plays"/>
    <d v="2015-09-06T22:17:05"/>
    <d v="2015-10-06T22:17:05"/>
    <n v="2015"/>
    <n v="1"/>
    <n v="1.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s v="plays"/>
    <d v="2015-09-17T07:00:10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s v="plays"/>
    <d v="2016-10-21T19:25:46"/>
    <d v="2016-11-11T22:00:00"/>
    <n v="2016"/>
    <n v="2"/>
    <n v="1.100000000000000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s v="plays"/>
    <d v="2016-01-13T05:51:57"/>
    <d v="2016-01-27T01:00:00"/>
    <n v="2016"/>
    <n v="2"/>
    <n v="1.5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s v="plays"/>
    <d v="2015-04-11T06:25:11"/>
    <d v="2015-05-08T20:05:00"/>
    <n v="2015"/>
    <n v="6"/>
    <n v="0.78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s v="plays"/>
    <d v="2016-04-06T07:17:21"/>
    <d v="2016-05-06T07:17:21"/>
    <n v="2016"/>
    <n v="1"/>
    <n v="0.5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s v="plays"/>
    <d v="2014-07-06T20:54:35"/>
    <d v="2014-08-08T13:54:00"/>
    <n v="2014"/>
    <n v="0"/>
    <n v="0.3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s v="plays"/>
    <d v="2016-05-09T00:57:04"/>
    <d v="2016-06-08T00:57:04"/>
    <n v="2016"/>
    <n v="4"/>
    <n v="2.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s v="plays"/>
    <d v="2016-03-02T07:14:53"/>
    <d v="2016-04-11T02:30:00"/>
    <n v="2016"/>
    <n v="2"/>
    <n v="1.4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s v="plays"/>
    <d v="2014-12-17T14:03:06"/>
    <d v="2015-01-31T14:03:06"/>
    <n v="2014"/>
    <n v="9"/>
    <n v="2.8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s v="plays"/>
    <d v="2016-05-23T01:05:57"/>
    <d v="2016-06-22T01:05:57"/>
    <n v="2016"/>
    <n v="2"/>
    <n v="1.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s v="plays"/>
    <d v="2014-10-02T02:24:25"/>
    <d v="2014-10-16T03:59:00"/>
    <n v="2014"/>
    <n v="9"/>
    <n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s v="plays"/>
    <d v="2016-05-31T00:14:56"/>
    <d v="2016-06-22T03:55:00"/>
    <n v="2016"/>
    <n v="1"/>
    <n v="1.9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s v="plays"/>
    <d v="2016-08-26T08:46:48"/>
    <d v="2016-09-25T08:46:48"/>
    <n v="2016"/>
    <n v="5"/>
    <n v="0.92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s v="plays"/>
    <d v="2016-05-22T13:59:50"/>
    <d v="2016-06-05T13:59:50"/>
    <n v="2016"/>
    <n v="3"/>
    <n v="4.5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s v="plays"/>
    <d v="2015-03-01T18:51:17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s v="plays"/>
    <d v="2015-02-06T17:08:25"/>
    <d v="2015-03-08T16:08:25"/>
    <n v="2015"/>
    <n v="1"/>
    <n v="0.74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s v="plays"/>
    <d v="2016-04-08T08:59:26"/>
    <d v="2016-05-08T08:59:26"/>
    <n v="2016"/>
    <n v="5"/>
    <n v="1.2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s v="plays"/>
    <d v="2014-07-02T13:48:03"/>
    <d v="2014-07-05T01:00:00"/>
    <n v="2014"/>
    <n v="2"/>
    <n v="4.67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s v="plays"/>
    <d v="2014-07-17T07:45:08"/>
    <d v="2014-07-27T23:00:00"/>
    <n v="2014"/>
    <n v="4"/>
    <n v="1.58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s v="plays"/>
    <d v="2015-03-02T21:17:48"/>
    <d v="2015-04-01T20:17:48"/>
    <n v="2015"/>
    <n v="3"/>
    <n v="0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s v="plays"/>
    <d v="2015-09-01T16:44:46"/>
    <d v="2015-10-06T16:44:46"/>
    <n v="2015"/>
    <n v="1"/>
    <n v="0.6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s v="plays"/>
    <d v="2014-06-19T20:38:50"/>
    <d v="2014-07-19T20:38:50"/>
    <n v="2014"/>
    <n v="1"/>
    <n v="0.48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s v="plays"/>
    <d v="2015-05-24T16:14:40"/>
    <d v="2015-06-15T16:14:40"/>
    <n v="2015"/>
    <n v="1"/>
    <n v="0.3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s v="plays"/>
    <d v="2015-06-30T12:30:22"/>
    <d v="2015-07-30T12:30:22"/>
    <n v="2015"/>
    <n v="1"/>
    <n v="0.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s v="plays"/>
    <d v="2014-07-07T16:10:46"/>
    <d v="2014-08-03T23:00:00"/>
    <n v="2014"/>
    <n v="1"/>
    <n v="0.63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s v="plays"/>
    <d v="2016-03-08T09:34:06"/>
    <d v="2016-04-05T08:34:06"/>
    <n v="2016"/>
    <n v="16"/>
    <n v="4.4400000000000004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s v="plays"/>
    <d v="2014-09-19T06:46:07"/>
    <d v="2014-10-10T21:00:00"/>
    <n v="2014"/>
    <n v="2"/>
    <n v="1.1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s v="plays"/>
    <d v="2017-02-03T13:48:00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s v="plays"/>
    <d v="2016-06-28T15:58:38"/>
    <d v="2016-07-28T15:58:38"/>
    <n v="2016"/>
    <n v="1"/>
    <n v="0.85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s v="plays"/>
    <d v="2016-11-11T23:22:34"/>
    <d v="2016-12-06T23:22:34"/>
    <n v="2016"/>
    <n v="1"/>
    <n v="1.05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s v="plays"/>
    <d v="2016-05-20T19:10:21"/>
    <d v="2016-06-12T17:00:00"/>
    <n v="2016"/>
    <n v="1"/>
    <n v="1.4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s v="plays"/>
    <d v="2015-02-27T07:06:50"/>
    <d v="2015-04-01T04:59:00"/>
    <n v="2015"/>
    <n v="1"/>
    <n v="0.5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s v="plays"/>
    <d v="2016-03-23T21:59:44"/>
    <d v="2016-04-13T13:18:00"/>
    <n v="2016"/>
    <n v="6"/>
    <n v="1.74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s v="plays"/>
    <d v="2014-07-31T04:48:13"/>
    <d v="2014-08-30T04:48:13"/>
    <n v="2014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s v="plays"/>
    <d v="2015-02-18T02:32:48"/>
    <d v="2015-04-18T00:37:00"/>
    <n v="2015"/>
    <n v="8"/>
    <n v="3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s v="plays"/>
    <d v="2015-02-19T00:35:10"/>
    <d v="2015-02-26T00:35:10"/>
    <n v="2015"/>
    <n v="3"/>
    <n v="2.17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s v="plays"/>
    <d v="2016-04-24T13:14:14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s v="plays"/>
    <d v="2016-04-06T13:24:40"/>
    <d v="2016-04-30T03:59:00"/>
    <n v="2016"/>
    <n v="1"/>
    <n v="0.47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s v="plays"/>
    <d v="2016-05-23T02:39:32"/>
    <d v="2016-06-13T17:00:00"/>
    <n v="2016"/>
    <n v="4"/>
    <n v="2.57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s v="plays"/>
    <d v="2015-10-25T16:50:11"/>
    <d v="2015-11-29T23:00:00"/>
    <n v="2015"/>
    <n v="1"/>
    <n v="0.7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s v="plays"/>
    <d v="2014-06-16T09:29:25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s v="plays"/>
    <d v="2016-05-05T23:49:38"/>
    <d v="2016-07-01T23:00:00"/>
    <n v="2016"/>
    <n v="1"/>
    <n v="0.5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s v="plays"/>
    <d v="2016-04-19T10:22:30"/>
    <d v="2016-05-02T23:00:00"/>
    <n v="2016"/>
    <n v="7"/>
    <n v="0.8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s v="plays"/>
    <d v="2015-09-23T17:26:46"/>
    <d v="2015-10-29T04:01:00"/>
    <n v="2015"/>
    <n v="1"/>
    <n v="0.64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s v="plays"/>
    <d v="2016-04-29T14:52:07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s v="plays"/>
    <d v="2016-06-15T19:34:32"/>
    <d v="2016-07-15T19:34:32"/>
    <n v="2016"/>
    <n v="2"/>
    <n v="1.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s v="plays"/>
    <d v="2014-07-02T10:01:50"/>
    <d v="2014-08-01T10:01:50"/>
    <n v="2014"/>
    <n v="2"/>
    <n v="1.6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s v="plays"/>
    <d v="2014-10-20T07:27:59"/>
    <d v="2014-11-19T08:27:59"/>
    <n v="2014"/>
    <n v="0"/>
    <n v="0.22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s v="plays"/>
    <d v="2017-01-11T01:22:14"/>
    <d v="2017-02-25T01:22:14"/>
    <n v="2017"/>
    <n v="1"/>
    <n v="1.5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s v="plays"/>
    <d v="2016-11-23T01:59:03"/>
    <d v="2016-12-14T15:59:00"/>
    <n v="2016"/>
    <n v="0"/>
    <n v="0.49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s v="plays"/>
    <d v="2014-08-15T00:36:30"/>
    <d v="2014-09-01T15:59:00"/>
    <n v="2014"/>
    <n v="1"/>
    <n v="0.5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s v="plays"/>
    <d v="2015-02-21T02:11:57"/>
    <d v="2015-03-07T04:55:00"/>
    <n v="2015"/>
    <n v="7"/>
    <n v="1.7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s v="plays"/>
    <d v="2014-07-31T18:30:45"/>
    <d v="2014-08-19T16:00:00"/>
    <n v="2014"/>
    <n v="0"/>
    <n v="1.3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s v="plays"/>
    <d v="2016-02-22T23:27:29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s v="plays"/>
    <d v="2015-11-13T02:26:32"/>
    <d v="2015-12-13T02:26:32"/>
    <n v="2015"/>
    <n v="1"/>
    <n v="11.33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s v="plays"/>
    <d v="2015-04-13T01:37:17"/>
    <d v="2015-05-13T01:37:17"/>
    <n v="2015"/>
    <n v="7"/>
    <n v="1.89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s v="plays"/>
    <d v="2015-07-07T22:24:54"/>
    <d v="2015-08-01T22:24:54"/>
    <n v="2015"/>
    <n v="5"/>
    <n v="1.1299999999999999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s v="plays"/>
    <d v="2014-11-26T04:47:39"/>
    <d v="2015-01-01T05:00:00"/>
    <n v="2014"/>
    <n v="3"/>
    <n v="1.3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s v="plays"/>
    <d v="2016-11-16T00:59:40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s v="plays"/>
    <d v="2016-11-16T08:01:25"/>
    <d v="2016-12-17T08:00:00"/>
    <n v="2016"/>
    <n v="2"/>
    <n v="1.23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s v="plays"/>
    <d v="2015-11-04T20:59:25"/>
    <d v="2015-12-02T20:59:25"/>
    <n v="2015"/>
    <n v="16"/>
    <n v="3.44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s v="plays"/>
    <d v="2014-08-04T13:09:16"/>
    <d v="2014-08-25T04:59:00"/>
    <n v="2014"/>
    <n v="3"/>
    <n v="1.1499999999999999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s v="plays"/>
    <d v="2015-06-24T20:30:40"/>
    <d v="2015-07-18T16:00:00"/>
    <n v="2015"/>
    <n v="2"/>
    <n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s v="plays"/>
    <d v="2015-09-28T17:33:36"/>
    <d v="2015-10-28T17:33:36"/>
    <n v="2015"/>
    <n v="1"/>
    <n v="0.5799999999999999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s v="plays"/>
    <d v="2014-05-06T14:39:33"/>
    <d v="2014-05-18T14:39:33"/>
    <n v="2014"/>
    <n v="1"/>
    <n v="1.7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s v="plays"/>
    <d v="2015-02-24T16:49:54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s v="plays"/>
    <d v="2015-02-18T17:34:59"/>
    <d v="2015-03-20T16:56:00"/>
    <n v="2015"/>
    <n v="0"/>
    <n v="0.39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s v="plays"/>
    <d v="2014-08-07T08:31:46"/>
    <d v="2014-08-31T13:08:00"/>
    <n v="2014"/>
    <n v="5"/>
    <n v="1.43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s v="plays"/>
    <d v="2015-08-09T12:20:00"/>
    <d v="2015-08-26T23:00:00"/>
    <n v="2015"/>
    <n v="2"/>
    <n v="0.7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s v="plays"/>
    <d v="2014-10-25T22:52:58"/>
    <d v="2014-11-29T23:52:58"/>
    <n v="2014"/>
    <n v="1"/>
    <n v="1.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s v="plays"/>
    <d v="2015-02-09T04:26:23"/>
    <d v="2015-03-11T03:26:23"/>
    <n v="2015"/>
    <n v="1"/>
    <n v="0.6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s v="plays"/>
    <d v="2016-07-08T10:20:56"/>
    <d v="2016-08-01T22:59:00"/>
    <n v="2016"/>
    <n v="1"/>
    <n v="0.6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s v="plays"/>
    <d v="2016-06-03T18:47:00"/>
    <d v="2016-06-23T18:47:00"/>
    <n v="2016"/>
    <n v="2"/>
    <n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s v="plays"/>
    <d v="2015-10-15T02:06:08"/>
    <d v="2015-11-21T03:00:00"/>
    <n v="2015"/>
    <n v="1"/>
    <n v="0.47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s v="plays"/>
    <d v="2014-11-10T20:49:12"/>
    <d v="2014-12-10T20:49:12"/>
    <n v="2014"/>
    <n v="2"/>
    <n v="2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s v="plays"/>
    <d v="2014-11-03T15:28:26"/>
    <d v="2014-12-03T15:28:26"/>
    <n v="2014"/>
    <n v="1"/>
    <n v="0.7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s v="plays"/>
    <d v="2014-11-04T18:18:08"/>
    <d v="2014-12-14T18:18:08"/>
    <n v="2014"/>
    <n v="1"/>
    <n v="0.83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s v="plays"/>
    <d v="2015-05-19T11:04:01"/>
    <d v="2015-06-18T11:04:01"/>
    <n v="2015"/>
    <n v="2"/>
    <n v="0.64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s v="plays"/>
    <d v="2016-05-04T13:31:22"/>
    <d v="2016-06-03T13:31:22"/>
    <n v="2016"/>
    <n v="0"/>
    <n v="0.47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s v="plays"/>
    <d v="2014-06-25T18:35:45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s v="plays"/>
    <d v="2014-07-10T13:05:48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s v="plays"/>
    <d v="2016-03-17T20:17:35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s v="plays"/>
    <d v="2014-10-11T22:07:10"/>
    <d v="2014-11-06T00:46:00"/>
    <n v="2014"/>
    <n v="2"/>
    <n v="0.59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s v="plays"/>
    <d v="2014-06-27T14:17:25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s v="plays"/>
    <d v="2015-05-16T17:05:44"/>
    <d v="2015-05-30T18:10:00"/>
    <n v="2015"/>
    <n v="5"/>
    <n v="0.68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s v="plays"/>
    <d v="2014-05-05T10:43:09"/>
    <d v="2014-06-01T03:59:00"/>
    <n v="2014"/>
    <n v="2"/>
    <n v="0.9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s v="plays"/>
    <d v="2016-01-09T11:28:49"/>
    <d v="2016-02-18T22:00:00"/>
    <n v="2016"/>
    <n v="10"/>
    <n v="1.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s v="plays"/>
    <d v="2014-10-29T18:02:56"/>
    <d v="2014-11-21T17:00:00"/>
    <n v="2014"/>
    <n v="1"/>
    <n v="0.4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s v="plays"/>
    <d v="2015-01-22T22:05:25"/>
    <d v="2015-02-21T22:05:25"/>
    <n v="2015"/>
    <n v="2"/>
    <n v="0.56999999999999995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s v="plays"/>
    <d v="2014-07-14T22:53:34"/>
    <d v="2014-08-28T22:53:34"/>
    <n v="2014"/>
    <n v="0"/>
    <n v="0.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s v="plays"/>
    <d v="2015-07-08T17:22:26"/>
    <d v="2015-08-07T17:22:26"/>
    <n v="2015"/>
    <n v="1"/>
    <n v="0.3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s v="plays"/>
    <d v="2015-10-13T14:50:43"/>
    <d v="2015-11-12T02:31:00"/>
    <n v="2015"/>
    <n v="0"/>
    <n v="0.1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s v="plays"/>
    <d v="2015-05-26T11:05:24"/>
    <d v="2015-06-25T11:05:24"/>
    <n v="2015"/>
    <n v="1"/>
    <n v="1.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s v="plays"/>
    <d v="2015-05-28T12:05:02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s v="plays"/>
    <d v="2016-02-10T00:24:46"/>
    <d v="2016-03-01T23:59:00"/>
    <n v="2016"/>
    <n v="7"/>
    <n v="1.53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s v="plays"/>
    <d v="2014-06-01T11:49:36"/>
    <d v="2014-07-16T11:49:36"/>
    <n v="2014"/>
    <n v="0"/>
    <n v="0.27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s v="plays"/>
    <d v="2014-06-06T10:08:09"/>
    <d v="2014-07-06T10:08:09"/>
    <n v="2014"/>
    <n v="1"/>
    <n v="0.37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s v="plays"/>
    <d v="2014-06-18T23:48:24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s v="plays"/>
    <d v="2016-06-23T19:32:38"/>
    <d v="2016-07-31T20:58:00"/>
    <n v="2016"/>
    <n v="5"/>
    <n v="1.1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s v="plays"/>
    <d v="2016-05-10T00:59:50"/>
    <d v="2016-06-06T07:00:00"/>
    <n v="2016"/>
    <n v="1"/>
    <n v="0.6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s v="plays"/>
    <d v="2015-09-18T00:32:52"/>
    <d v="2015-10-08T00:32:52"/>
    <n v="2015"/>
    <n v="0"/>
    <n v="0.32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s v="plays"/>
    <d v="2014-08-28T23:01:02"/>
    <d v="2014-09-27T23:01:02"/>
    <n v="2014"/>
    <n v="1"/>
    <n v="0.9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s v="plays"/>
    <d v="2015-02-18T17:35:38"/>
    <d v="2015-02-28T04:59:00"/>
    <n v="2015"/>
    <n v="5"/>
    <n v="1.79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s v="plays"/>
    <d v="2016-11-01T19:58:45"/>
    <d v="2016-12-01T07:59:00"/>
    <n v="2016"/>
    <n v="1"/>
    <n v="0.5699999999999999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s v="plays"/>
    <d v="2016-04-07T03:27:36"/>
    <d v="2016-04-17T23:30:00"/>
    <n v="2016"/>
    <n v="13"/>
    <n v="2.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s v="plays"/>
    <d v="2015-03-26T09:54:05"/>
    <d v="2015-04-23T18:30:00"/>
    <n v="2015"/>
    <n v="1"/>
    <n v="0.8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s v="plays"/>
    <d v="2014-09-12T21:55:48"/>
    <d v="2014-10-26T00:43:00"/>
    <n v="2014"/>
    <n v="1"/>
    <n v="0.56000000000000005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s v="plays"/>
    <d v="2014-04-23T20:01:47"/>
    <d v="2014-05-23T20:01:47"/>
    <n v="2014"/>
    <n v="1"/>
    <n v="0.45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s v="plays"/>
    <d v="2016-03-19T19:43:05"/>
    <d v="2016-04-06T21:30:00"/>
    <n v="2016"/>
    <n v="1"/>
    <n v="0.54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s v="plays"/>
    <d v="2016-02-05T02:10:02"/>
    <d v="2016-02-14T00:00:00"/>
    <n v="2016"/>
    <n v="4"/>
    <n v="0.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s v="plays"/>
    <d v="2015-02-02T18:59:23"/>
    <d v="2015-03-04T18:59:23"/>
    <n v="2015"/>
    <n v="0"/>
    <n v="0.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s v="plays"/>
    <d v="2015-11-15T13:29:36"/>
    <d v="2015-12-14T00:00:00"/>
    <n v="2015"/>
    <n v="1"/>
    <n v="0.54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s v="plays"/>
    <d v="2015-03-25T21:52:21"/>
    <d v="2015-04-24T21:52:21"/>
    <n v="2015"/>
    <n v="10"/>
    <n v="2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s v="plays"/>
    <d v="2015-01-14T16:14:44"/>
    <d v="2015-02-05T06:59:00"/>
    <n v="2015"/>
    <n v="0"/>
    <n v="0.33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s v="plays"/>
    <d v="2014-09-02T14:48:56"/>
    <d v="2014-10-04T14:48:56"/>
    <n v="2014"/>
    <n v="0"/>
    <n v="0.24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s v="plays"/>
    <d v="2014-09-02T01:21:43"/>
    <d v="2014-09-21T02:00:00"/>
    <n v="2014"/>
    <n v="1"/>
    <n v="0.28999999999999998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s v="plays"/>
    <d v="2014-06-02T15:29:12"/>
    <d v="2014-07-02T15:29:12"/>
    <n v="2014"/>
    <n v="2"/>
    <n v="0.8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s v="plays"/>
    <d v="2015-02-03T17:17:27"/>
    <d v="2015-02-28T17:00:00"/>
    <n v="2015"/>
    <n v="1"/>
    <n v="0.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s v="plays"/>
    <d v="2016-10-19T00:31:01"/>
    <d v="2016-11-02T00:31:01"/>
    <n v="2016"/>
    <n v="17"/>
    <n v="2.08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s v="plays"/>
    <d v="2014-06-30T22:41:41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s v="plays"/>
    <d v="2014-07-19T17:32:33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s v="plays"/>
    <d v="2016-01-11T13:56:54"/>
    <d v="2016-02-05T22:00:00"/>
    <n v="2016"/>
    <n v="1"/>
    <n v="0.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s v="plays"/>
    <d v="2014-05-17T01:30:55"/>
    <d v="2014-06-17T03:00:00"/>
    <n v="2014"/>
    <n v="0"/>
    <n v="0.35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s v="plays"/>
    <d v="2014-06-10T09:07:49"/>
    <d v="2014-07-10T09:07:49"/>
    <n v="2014"/>
    <n v="0"/>
    <n v="0.15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s v="plays"/>
    <d v="2016-07-21T14:48:13"/>
    <d v="2016-08-07T03:00:00"/>
    <n v="2016"/>
    <n v="3"/>
    <n v="1.3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s v="plays"/>
    <d v="2014-07-31T12:59:53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s v="plays"/>
    <d v="2015-07-20T17:03:40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s v="plays"/>
    <d v="2015-04-06T22:16:07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s v="plays"/>
    <d v="2016-01-05T21:52:10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s v="plays"/>
    <d v="2014-06-19T02:57:08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s v="plays"/>
    <d v="2015-10-17T10:18:41"/>
    <d v="2015-11-13T20:17:00"/>
    <n v="2015"/>
    <n v="1"/>
    <n v="0.5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s v="plays"/>
    <d v="2015-04-30T20:11:12"/>
    <d v="2015-05-30T20:11:12"/>
    <n v="2015"/>
    <n v="8"/>
    <n v="2.63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s v="plays"/>
    <d v="2014-08-10T12:35:46"/>
    <d v="2014-09-09T12:35:46"/>
    <n v="2014"/>
    <n v="2"/>
    <n v="0.47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s v="plays"/>
    <d v="2016-05-31T06:59:46"/>
    <d v="2016-06-08T13:59:00"/>
    <n v="2016"/>
    <n v="7"/>
    <n v="1.05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s v="plays"/>
    <d v="2015-09-25T12:43:56"/>
    <d v="2015-10-23T12:43:56"/>
    <n v="2015"/>
    <n v="1"/>
    <n v="0.6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s v="plays"/>
    <d v="2015-01-12T19:58: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s v="plays"/>
    <d v="2016-02-02T21:20:12"/>
    <d v="2016-03-18T20:20:12"/>
    <n v="2016"/>
    <n v="2"/>
    <n v="1.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s v="plays"/>
    <d v="2014-11-17T02:51:29"/>
    <d v="2014-12-17T02:51:29"/>
    <n v="2014"/>
    <n v="1"/>
    <n v="0.47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s v="plays"/>
    <d v="2016-06-11T01:15:38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s v="plays"/>
    <d v="2015-02-01T16:54:31"/>
    <d v="2015-04-02T15:54:31"/>
    <n v="2015"/>
    <n v="4"/>
    <n v="0.54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s v="plays"/>
    <d v="2015-03-25T17:22:07"/>
    <d v="2015-04-21T17:22:07"/>
    <n v="2015"/>
    <n v="3"/>
    <n v="1.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s v="plays"/>
    <d v="2014-06-30T15:20:26"/>
    <d v="2014-07-23T03:59:00"/>
    <n v="2014"/>
    <n v="2"/>
    <n v="0.54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s v="plays"/>
    <d v="2016-06-14T23:29:16"/>
    <d v="2016-08-13T23:29:16"/>
    <n v="2016"/>
    <n v="7"/>
    <n v="1.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s v="plays"/>
    <d v="2014-07-01T16:45:59"/>
    <d v="2014-07-31T16:45:59"/>
    <n v="2014"/>
    <n v="3"/>
    <n v="0.9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s v="plays"/>
    <d v="2016-09-13T18:00:27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s v="plays"/>
    <d v="2014-07-01T04:56:07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s v="plays"/>
    <d v="2015-01-12T16:57:37"/>
    <d v="2015-02-12T05:59:00"/>
    <n v="2015"/>
    <n v="1"/>
    <n v="0.3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s v="plays"/>
    <d v="2015-01-07T04:51:43"/>
    <d v="2015-02-03T04:27:00"/>
    <n v="2015"/>
    <n v="2"/>
    <n v="0.74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s v="plays"/>
    <d v="2016-04-20T11:31:00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s v="plays"/>
    <d v="2014-08-01T12:39:12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s v="plays"/>
    <d v="2016-09-30T15:11:19"/>
    <d v="2016-10-29T03:00:00"/>
    <n v="2016"/>
    <n v="4"/>
    <n v="1.67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s v="plays"/>
    <d v="2015-06-24T21:33:48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s v="plays"/>
    <d v="2016-08-30T22:03:05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s v="plays"/>
    <d v="2016-07-24T03:07:17"/>
    <d v="2016-08-23T03:07:17"/>
    <n v="2016"/>
    <n v="0"/>
    <n v="0.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s v="plays"/>
    <d v="2015-07-15T15:01:12"/>
    <d v="2015-08-09T16:00:00"/>
    <n v="2015"/>
    <n v="1"/>
    <n v="0.5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s v="plays"/>
    <d v="2016-02-20T00:27:30"/>
    <d v="2016-04-19T23:27:30"/>
    <n v="2016"/>
    <n v="1"/>
    <n v="0.3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s v="plays"/>
    <d v="2015-02-18T16:07:12"/>
    <d v="2015-03-20T15:07:12"/>
    <n v="2015"/>
    <n v="1"/>
    <n v="0.3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s v="plays"/>
    <d v="2016-08-23T18:22:09"/>
    <d v="2016-09-21T03:00:00"/>
    <n v="2016"/>
    <n v="0"/>
    <n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s v="plays"/>
    <d v="2016-03-29T15:24:05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s v="plays"/>
    <d v="2016-06-08T00:31:42"/>
    <d v="2016-07-15T21:38:00"/>
    <n v="2016"/>
    <n v="6"/>
    <n v="1.7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s v="plays"/>
    <d v="2014-07-21T19:41:30"/>
    <d v="2014-08-31T20:00:00"/>
    <n v="2014"/>
    <n v="3"/>
    <n v="0.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s v="plays"/>
    <d v="2014-10-16T04:05:31"/>
    <d v="2014-11-06T05:59:00"/>
    <n v="2014"/>
    <n v="1"/>
    <n v="0.65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s v="plays"/>
    <d v="2015-02-27T20:01:36"/>
    <d v="2015-03-20T20:27:00"/>
    <n v="2015"/>
    <n v="0"/>
    <n v="0.4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s v="plays"/>
    <d v="2016-06-20T12:02:11"/>
    <d v="2016-07-20T12:02:11"/>
    <n v="2016"/>
    <n v="1"/>
    <n v="0.38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s v="plays"/>
    <d v="2014-10-06T21:08:24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s v="plays"/>
    <d v="2014-10-09T06:43:10"/>
    <d v="2014-10-27T03:00:00"/>
    <n v="2014"/>
    <n v="5"/>
    <n v="2.5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s v="plays"/>
    <d v="2015-05-04T17:40:43"/>
    <d v="2015-05-17T03:00:00"/>
    <n v="2015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s v="plays"/>
    <d v="2015-02-18T22:00:22"/>
    <d v="2015-03-16T21:00:00"/>
    <n v="2015"/>
    <n v="1"/>
    <n v="0.2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s v="plays"/>
    <d v="2014-05-22T20:31:2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s v="plays"/>
    <d v="2015-06-16T07:37:07"/>
    <d v="2015-07-10T21:00:00"/>
    <n v="2015"/>
    <n v="1"/>
    <n v="1.1499999999999999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s v="plays"/>
    <d v="2014-12-16T05:56:28"/>
    <d v="2015-01-02T05:56:28"/>
    <n v="2014"/>
    <n v="0"/>
    <n v="0.1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s v="plays"/>
    <d v="2014-06-06T18:31:06"/>
    <d v="2014-07-06T18:31:06"/>
    <n v="2014"/>
    <n v="1"/>
    <n v="0.19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s v="plays"/>
    <d v="2014-06-03T16:03:01"/>
    <d v="2014-07-03T16:03:01"/>
    <n v="2014"/>
    <n v="0"/>
    <n v="0.1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s v="plays"/>
    <d v="2016-05-16T18:14:59"/>
    <d v="2016-06-15T18:14:59"/>
    <n v="2016"/>
    <n v="1"/>
    <n v="0.34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s v="plays"/>
    <d v="2016-01-03T16:38:00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s v="plays"/>
    <d v="2015-05-02T21:00:01"/>
    <d v="2015-06-03T06:59:00"/>
    <n v="2015"/>
    <n v="0"/>
    <n v="0.2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s v="plays"/>
    <d v="2015-05-25T22:34:12"/>
    <d v="2015-06-24T22:34:12"/>
    <n v="2015"/>
    <n v="1"/>
    <n v="0.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s v="plays"/>
    <d v="2015-03-24T18:26:00"/>
    <d v="2015-04-17T16:00:00"/>
    <n v="2015"/>
    <n v="0"/>
    <n v="0.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s v="plays"/>
    <d v="2014-04-24T15:15:31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s v="plays"/>
    <d v="2016-03-14T19:15:24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s v="plays"/>
    <d v="2015-04-27T05:59:44"/>
    <d v="2015-05-18T05:59:44"/>
    <n v="2015"/>
    <n v="2"/>
    <n v="1.2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s v="plays"/>
    <d v="2015-09-21T00:13:17"/>
    <d v="2015-10-26T00:13:17"/>
    <n v="2015"/>
    <n v="0"/>
    <n v="0.3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s v="plays"/>
    <d v="2014-07-28T20:47:16"/>
    <d v="2014-08-17T05:11:00"/>
    <n v="2014"/>
    <n v="1"/>
    <n v="0.38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s v="plays"/>
    <d v="2016-11-15T05:09:35"/>
    <d v="2016-11-26T06:00:00"/>
    <n v="2016"/>
    <n v="3"/>
    <n v="0.85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s v="plays"/>
    <d v="2014-10-03T18:18:29"/>
    <d v="2014-11-01T17:18:00"/>
    <n v="2014"/>
    <n v="0"/>
    <n v="0.15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s v="plays"/>
    <d v="2016-08-02T20:19:26"/>
    <d v="2016-09-11T20:19:26"/>
    <n v="2016"/>
    <n v="0"/>
    <n v="0.1400000000000000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s v="plays"/>
    <d v="2016-05-21T17:48:24"/>
    <d v="2016-06-02T22:00:00"/>
    <n v="2016"/>
    <n v="1"/>
    <n v="0.2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s v="plays"/>
    <d v="2016-03-30T03:48:24"/>
    <d v="2016-05-28T21:44:00"/>
    <n v="2016"/>
    <n v="1"/>
    <n v="0.2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s v="plays"/>
    <d v="2015-05-08T00:52:05"/>
    <d v="2015-07-01T06:59:00"/>
    <n v="2015"/>
    <n v="1"/>
    <n v="0.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s v="plays"/>
    <d v="2016-02-19T22:03:58"/>
    <d v="2016-03-07T04:59:00"/>
    <n v="2016"/>
    <n v="1"/>
    <n v="0.2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s v="plays"/>
    <d v="2015-08-17T18:19:55"/>
    <d v="2015-09-11T18:19:55"/>
    <n v="2015"/>
    <n v="1"/>
    <n v="0.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s v="plays"/>
    <d v="2016-03-01T20:08:44"/>
    <d v="2016-03-16T03:59:00"/>
    <n v="2016"/>
    <n v="0"/>
    <n v="0.32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s v="plays"/>
    <d v="2016-06-24T11:28:48"/>
    <d v="2016-07-24T11:28:48"/>
    <n v="2016"/>
    <n v="0"/>
    <n v="0.2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s v="plays"/>
    <d v="2015-10-20T17:58:11"/>
    <d v="2015-11-19T18:58:11"/>
    <n v="2015"/>
    <n v="1"/>
    <n v="1.2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s v="plays"/>
    <d v="2014-05-01T22:27:25"/>
    <d v="2014-05-13T04:00:00"/>
    <n v="2014"/>
    <n v="0"/>
    <n v="0.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s v="plays"/>
    <d v="2014-07-09T17:37:20"/>
    <d v="2014-08-23T17:37:20"/>
    <n v="2014"/>
    <n v="0"/>
    <n v="0.3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s v="plays"/>
    <d v="2016-05-01T22:08:57"/>
    <d v="2016-05-31T22:08:57"/>
    <n v="2016"/>
    <n v="0"/>
    <n v="0.1400000000000000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s v="plays"/>
    <d v="2016-04-17T17:30:53"/>
    <d v="2016-05-10T21:00:00"/>
    <n v="2016"/>
    <n v="10"/>
    <n v="0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s v="plays"/>
    <d v="2014-11-07T20:37:46"/>
    <d v="2014-11-21T04:55:00"/>
    <n v="2014"/>
    <n v="0"/>
    <n v="0.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s v="plays"/>
    <d v="2014-06-12T14:54:06"/>
    <d v="2014-07-02T14:54:06"/>
    <n v="2014"/>
    <n v="1"/>
    <n v="0.6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s v="plays"/>
    <d v="2014-10-15T20:58:15"/>
    <d v="2014-11-07T18:30:00"/>
    <n v="2014"/>
    <n v="1"/>
    <n v="0.53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s v="plays"/>
    <d v="2015-02-22T12:53:12"/>
    <d v="2015-04-23T11:53:12"/>
    <n v="2015"/>
    <n v="1"/>
    <n v="0.59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s v="plays"/>
    <d v="2014-05-22T02:18:32"/>
    <d v="2014-06-04T04:59:00"/>
    <n v="2014"/>
    <n v="0"/>
    <n v="0.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s v="plays"/>
    <d v="2015-01-16T20:19:12"/>
    <d v="2015-02-02T04:59:00"/>
    <n v="2015"/>
    <n v="2"/>
    <n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s v="plays"/>
    <d v="2015-05-01T18:32:51"/>
    <d v="2015-05-31T18:32:51"/>
    <n v="2015"/>
    <n v="0"/>
    <n v="0.22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s v="plays"/>
    <d v="2014-08-05T00:14:30"/>
    <d v="2014-09-08T03:00:00"/>
    <n v="2014"/>
    <n v="0"/>
    <n v="0.9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s v="plays"/>
    <d v="2014-06-04T19:37:14"/>
    <d v="2014-07-04T11:00:00"/>
    <n v="2014"/>
    <n v="0"/>
    <n v="0.77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s v="plays"/>
    <d v="2014-09-11T18:48:19"/>
    <d v="2014-10-02T14:21:00"/>
    <n v="2014"/>
    <n v="1"/>
    <n v="0.3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s v="plays"/>
    <d v="2015-02-02T14:22:30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s v="plays"/>
    <d v="2015-08-11T19:46:52"/>
    <d v="2015-09-06T13:47:00"/>
    <n v="2015"/>
    <n v="1"/>
    <n v="0.4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s v="plays"/>
    <d v="2014-08-30T08:40:20"/>
    <d v="2014-09-29T08:40:20"/>
    <n v="2014"/>
    <n v="3"/>
    <n v="0.7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s v="plays"/>
    <d v="2015-08-18T18:57:26"/>
    <d v="2015-09-15T10:06:00"/>
    <n v="2015"/>
    <n v="1"/>
    <n v="0.28999999999999998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s v="plays"/>
    <d v="2016-07-30T09:32:28"/>
    <d v="2016-09-25T23:00:00"/>
    <n v="2016"/>
    <n v="0"/>
    <n v="0.13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s v="plays"/>
    <d v="2014-08-29T18:19:33"/>
    <d v="2014-09-13T04:00:00"/>
    <n v="2014"/>
    <n v="0"/>
    <n v="0.1400000000000000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s v="plays"/>
    <d v="2015-07-29T16:41:46"/>
    <d v="2015-08-09T16:00:00"/>
    <n v="2015"/>
    <n v="2"/>
    <n v="1.4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s v="plays"/>
    <d v="2016-03-31T08:02:51"/>
    <d v="2016-04-28T05:59:00"/>
    <n v="2016"/>
    <n v="0"/>
    <n v="0.289999999999999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s v="plays"/>
    <d v="2015-06-12T00:33:25"/>
    <d v="2015-07-11T03:59:00"/>
    <n v="2015"/>
    <n v="0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s v="plays"/>
    <d v="2016-12-29T12:01:58"/>
    <d v="2017-01-18T12:01:58"/>
    <n v="2016"/>
    <n v="1"/>
    <n v="0.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s v="plays"/>
    <d v="2015-06-22T18:16:58"/>
    <d v="2015-07-13T01:00:00"/>
    <n v="2015"/>
    <n v="2"/>
    <n v="0.56000000000000005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s v="plays"/>
    <d v="2016-03-13T14:57:37"/>
    <d v="2016-04-10T20:00:00"/>
    <n v="2016"/>
    <n v="0"/>
    <n v="0.45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s v="plays"/>
    <d v="2016-05-31T15:42:14"/>
    <d v="2016-06-30T15:42:14"/>
    <n v="2016"/>
    <n v="1"/>
    <n v="0.3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s v="plays"/>
    <d v="2014-09-02T14:23:47"/>
    <d v="2014-09-18T03:59:00"/>
    <n v="2014"/>
    <n v="1"/>
    <n v="0.37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s v="plays"/>
    <d v="2015-10-12T18:16:07"/>
    <d v="2015-11-11T19:16:07"/>
    <n v="2015"/>
    <n v="2"/>
    <n v="1.25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s v="plays"/>
    <d v="2015-08-27T15:00:23"/>
    <d v="2015-10-01T15:00:23"/>
    <n v="2015"/>
    <n v="0"/>
    <n v="0.05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s v="plays"/>
    <d v="2015-09-01T15:21:50"/>
    <d v="2015-10-02T18:00:00"/>
    <n v="2015"/>
    <n v="1"/>
    <n v="0.22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s v="plays"/>
    <d v="2015-11-20T17:27:05"/>
    <d v="2015-12-20T11:59:00"/>
    <n v="2015"/>
    <n v="7"/>
    <n v="0.59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s v="plays"/>
    <d v="2014-10-11T08:30:16"/>
    <d v="2014-11-17T07:59:00"/>
    <n v="2014"/>
    <n v="1"/>
    <n v="0.3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s v="plays"/>
    <d v="2016-07-20T10:05:40"/>
    <d v="2016-08-17T10:05:40"/>
    <n v="2016"/>
    <n v="1"/>
    <n v="0.12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s v="plays"/>
    <d v="2016-08-18T18:08:42"/>
    <d v="2016-09-08T18:08:42"/>
    <n v="2016"/>
    <n v="2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s v="plays"/>
    <d v="2016-05-27T00:04:51"/>
    <d v="2016-06-26T00:04:51"/>
    <n v="2016"/>
    <n v="3"/>
    <n v="1.25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s v="plays"/>
    <d v="2015-08-06T17:31:15"/>
    <d v="2015-08-31T17:31:15"/>
    <n v="2015"/>
    <n v="1"/>
    <n v="0.3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s v="plays"/>
    <d v="2014-07-09T14:23:42"/>
    <d v="2014-09-07T14:23:42"/>
    <n v="2014"/>
    <n v="0"/>
    <n v="0.1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s v="plays"/>
    <d v="2015-05-26T18:07:39"/>
    <d v="2015-06-25T18:07:39"/>
    <n v="2015"/>
    <n v="1"/>
    <n v="0.34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s v="plays"/>
    <d v="2015-02-05T19:57:37"/>
    <d v="2015-03-07T19:57:37"/>
    <n v="2015"/>
    <n v="0"/>
    <n v="0.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s v="plays"/>
    <d v="2015-03-12T19:22:39"/>
    <d v="2015-04-11T19:22:39"/>
    <n v="2015"/>
    <n v="4"/>
    <n v="1.2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s v="plays"/>
    <d v="2015-03-10T15:51:24"/>
    <d v="2015-04-01T03:59:00"/>
    <n v="2015"/>
    <n v="1"/>
    <n v="0.53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s v="plays"/>
    <d v="2016-04-20T01:53:21"/>
    <d v="2016-05-14T03:59:00"/>
    <n v="2016"/>
    <n v="0"/>
    <n v="0.0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s v="plays"/>
    <d v="2016-02-11T22:36:54"/>
    <d v="2016-03-05T01:00:00"/>
    <n v="2016"/>
    <n v="0"/>
    <n v="0.77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s v="plays"/>
    <d v="2015-08-07T09:27:53"/>
    <d v="2015-09-04T09:27:53"/>
    <n v="2015"/>
    <n v="1"/>
    <n v="0.24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s v="plays"/>
    <d v="2016-04-02T21:26:38"/>
    <d v="2016-05-02T21:26:38"/>
    <n v="2016"/>
    <n v="0"/>
    <n v="0.1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s v="plays"/>
    <d v="2014-04-24T12:22:50"/>
    <d v="2014-05-22T22:07:00"/>
    <n v="2014"/>
    <n v="1"/>
    <n v="0.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s v="plays"/>
    <d v="2014-05-29T14:05:24"/>
    <d v="2014-06-28T14:05:24"/>
    <n v="2014"/>
    <n v="1"/>
    <n v="0.45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s v="plays"/>
    <d v="2015-07-11T00:41:20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s v="plays"/>
    <d v="2015-01-12T01:12:39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s v="plays"/>
    <d v="2016-10-18T10:36:34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s v="plays"/>
    <d v="2014-06-18T15:35:24"/>
    <d v="2014-08-17T15:35:24"/>
    <n v="2014"/>
    <n v="0"/>
    <n v="0.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s v="plays"/>
    <d v="2014-04-01T06:38:31"/>
    <d v="2014-05-05T06:38:31"/>
    <n v="2014"/>
    <n v="0"/>
    <n v="0.0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s v="plays"/>
    <d v="2015-05-15T19:36:15"/>
    <d v="2015-06-26T21:00:00"/>
    <n v="2015"/>
    <n v="2"/>
    <n v="0.32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s v="plays"/>
    <d v="2015-07-09T02:18:28"/>
    <d v="2015-07-31T08:58:00"/>
    <n v="2015"/>
    <n v="1"/>
    <n v="0.28999999999999998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s v="plays"/>
    <d v="2015-04-21T21:21:06"/>
    <d v="2015-05-27T02:45:00"/>
    <n v="2015"/>
    <n v="0"/>
    <n v="0.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s v="plays"/>
    <d v="2015-07-18T16:19:38"/>
    <d v="2015-08-05T18:36:00"/>
    <n v="2015"/>
    <n v="0"/>
    <n v="0.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s v="plays"/>
    <d v="2016-03-04T18:17:07"/>
    <d v="2016-03-13T22:00:00"/>
    <n v="2016"/>
    <n v="2"/>
    <n v="0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s v="plays"/>
    <d v="2016-07-04T16:07:36"/>
    <d v="2016-08-01T19:00:00"/>
    <n v="2016"/>
    <n v="1"/>
    <n v="0.24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s v="plays"/>
    <d v="2015-08-20T14:57:29"/>
    <d v="2015-10-05T16:00:00"/>
    <n v="2015"/>
    <n v="1"/>
    <n v="0.3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s v="plays"/>
    <d v="2014-12-01T17:50:08"/>
    <d v="2014-12-31T17:50:08"/>
    <n v="2014"/>
    <n v="1"/>
    <n v="0.5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s v="plays"/>
    <d v="2014-12-24T12:11:23"/>
    <d v="2015-01-23T12:11:23"/>
    <n v="2014"/>
    <n v="0"/>
    <n v="0.1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s v="plays"/>
    <d v="2015-05-11T19:27:2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s v="plays"/>
    <d v="2014-08-18T17:46:34"/>
    <d v="2014-09-17T17:46:34"/>
    <n v="2014"/>
    <n v="1"/>
    <n v="0.32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s v="plays"/>
    <d v="2014-12-09T16:31:36"/>
    <d v="2015-01-08T16:31:36"/>
    <n v="2014"/>
    <n v="0"/>
    <n v="0.12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s v="plays"/>
    <d v="2014-12-03T07:58:03"/>
    <d v="2014-12-31T07:00:00"/>
    <n v="2014"/>
    <n v="0"/>
    <n v="0.19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s v="plays"/>
    <d v="2014-09-30T20:36:53"/>
    <d v="2014-10-30T20:36:53"/>
    <n v="2014"/>
    <n v="0"/>
    <n v="0.2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s v="plays"/>
    <d v="2015-05-22T13:41:22"/>
    <d v="2015-06-21T13:41:22"/>
    <n v="2015"/>
    <n v="1"/>
    <n v="0.56000000000000005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s v="plays"/>
    <d v="2014-10-09T09:00:46"/>
    <d v="2014-11-08T10:00:46"/>
    <n v="2014"/>
    <n v="0"/>
    <n v="0.0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s v="plays"/>
    <d v="2014-10-14T22:37:28"/>
    <d v="2014-11-13T23:37:28"/>
    <n v="2014"/>
    <n v="0"/>
    <n v="0.1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s v="plays"/>
    <d v="2016-07-10T18:48:47"/>
    <d v="2016-08-11T03:59:00"/>
    <n v="2016"/>
    <n v="0"/>
    <n v="0.0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s v="plays"/>
    <d v="2016-10-06T13:10:54"/>
    <d v="2016-12-05T14:10:54"/>
    <n v="2016"/>
    <n v="5"/>
    <n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s v="plays"/>
    <d v="2015-03-30T18:53:03"/>
    <d v="2015-04-26T06:28:00"/>
    <n v="2015"/>
    <n v="1"/>
    <n v="0.19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s v="plays"/>
    <d v="2016-03-31T17:36:17"/>
    <d v="2016-04-30T17:36:17"/>
    <n v="2016"/>
    <n v="0"/>
    <n v="0.1400000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s v="plays"/>
    <d v="2016-03-01T18:17:36"/>
    <d v="2016-03-31T17:17:36"/>
    <n v="2016"/>
    <n v="1"/>
    <n v="0.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s v="plays"/>
    <d v="2015-01-22T04:13:42"/>
    <d v="2015-03-01T04:59:00"/>
    <n v="2015"/>
    <n v="1"/>
    <n v="0.19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s v="plays"/>
    <d v="2014-07-16T11:18:30"/>
    <d v="2014-07-30T11:18:30"/>
    <n v="2014"/>
    <n v="0"/>
    <n v="0.1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s v="plays"/>
    <d v="2016-03-22T02:18:02"/>
    <d v="2016-04-05T02:18:02"/>
    <n v="2016"/>
    <n v="1"/>
    <n v="0.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s v="plays"/>
    <d v="2016-02-18T10:13:25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s v="plays"/>
    <d v="2015-06-13T07:35:44"/>
    <d v="2015-07-13T07:35:44"/>
    <n v="2015"/>
    <n v="0"/>
    <n v="0.0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s v="plays"/>
    <d v="2014-11-21T17:11:30"/>
    <d v="2014-12-21T17:11:30"/>
    <n v="2014"/>
    <n v="0"/>
    <n v="0.22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s v="plays"/>
    <d v="2016-07-25T16:44:30"/>
    <d v="2016-09-23T16:44:30"/>
    <n v="2016"/>
    <n v="0"/>
    <n v="0.09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s v="plays"/>
    <d v="2016-05-13T12:57:34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s v="plays"/>
    <d v="2015-04-07T19:53:30"/>
    <d v="2015-04-29T23:00:00"/>
    <n v="2015"/>
    <n v="3"/>
    <n v="0.4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s v="plays"/>
    <d v="2015-05-01T15:32:27"/>
    <d v="2015-05-26T15:32:27"/>
    <n v="2015"/>
    <n v="0"/>
    <n v="0.08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s v="plays"/>
    <d v="2014-09-20T08:00:34"/>
    <d v="2014-10-20T08:00:34"/>
    <n v="2014"/>
    <n v="0"/>
    <n v="7.0000000000000007E-2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s v="plays"/>
    <d v="2014-12-30T22:45:44"/>
    <d v="2015-01-24T04:59:00"/>
    <n v="2014"/>
    <n v="1"/>
    <n v="0.2800000000000000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s v="plays"/>
    <d v="2014-12-15T19:55:07"/>
    <d v="2015-02-11T04:59:00"/>
    <n v="2014"/>
    <n v="0"/>
    <n v="0.140000000000000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s v="plays"/>
    <d v="2014-12-01T21:33:59"/>
    <d v="2015-01-05T20:26:00"/>
    <n v="2014"/>
    <n v="0"/>
    <n v="0.12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s v="plays"/>
    <d v="2016-08-10T01:36:22"/>
    <d v="2016-09-04T01:36:22"/>
    <n v="2016"/>
    <n v="0"/>
    <n v="0.1400000000000000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s v="plays"/>
    <d v="2015-02-15T00:12:03"/>
    <d v="2015-03-13T06:59:00"/>
    <n v="2015"/>
    <n v="0"/>
    <n v="0.08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s v="plays"/>
    <d v="2014-08-05T17:09:42"/>
    <d v="2014-08-26T17:09:42"/>
    <n v="2014"/>
    <n v="0"/>
    <n v="0.3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s v="plays"/>
    <d v="2016-02-17T14:03:10"/>
    <d v="2016-03-03T05:59:00"/>
    <n v="2016"/>
    <n v="0"/>
    <n v="0.15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s v="plays"/>
    <d v="2014-08-15T19:10:22"/>
    <d v="2014-09-03T04:59:00"/>
    <n v="2014"/>
    <n v="1"/>
    <n v="0.19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s v="plays"/>
    <d v="2015-08-04T19:04:37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s v="plays"/>
    <d v="2016-09-15T20:22:44"/>
    <d v="2016-10-13T20:22:44"/>
    <n v="2016"/>
    <n v="40"/>
    <n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s v="plays"/>
    <d v="2014-12-17T23:58:02"/>
    <d v="2015-01-16T23:58:02"/>
    <n v="2014"/>
    <n v="0"/>
    <n v="0.08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s v="plays"/>
    <d v="2016-03-18T21:27:59"/>
    <d v="2016-05-17T21:27:59"/>
    <n v="2016"/>
    <n v="0"/>
    <n v="0.0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s v="plays"/>
    <d v="2015-10-06T20:44:40"/>
    <d v="2015-11-05T21:44:40"/>
    <n v="2015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s v="plays"/>
    <d v="2016-04-23T00:22:36"/>
    <d v="2016-04-29T06:59:00"/>
    <n v="2016"/>
    <n v="0"/>
    <n v="0.04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s v="plays"/>
    <d v="2016-01-14T19:02:06"/>
    <d v="2016-02-13T19:02:06"/>
    <n v="2016"/>
    <n v="1"/>
    <n v="0.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s v="plays"/>
    <d v="2016-07-15T14:30:57"/>
    <d v="2016-08-14T14:30:57"/>
    <n v="2016"/>
    <n v="0"/>
    <n v="0.05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s v="plays"/>
    <d v="2015-11-30T23:08:02"/>
    <d v="2015-12-15T00:00:00"/>
    <n v="2015"/>
    <n v="1"/>
    <n v="0.15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s v="plays"/>
    <d v="2016-05-16T17:01:30"/>
    <d v="2016-06-17T14:00:00"/>
    <n v="2016"/>
    <n v="0"/>
    <n v="0.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s v="plays"/>
    <d v="2016-02-29T23:48:05"/>
    <d v="2016-03-30T22:48:05"/>
    <n v="2016"/>
    <n v="0"/>
    <n v="0.1400000000000000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s v="plays"/>
    <d v="2015-07-18T10:22:16"/>
    <d v="2015-08-17T10:22:16"/>
    <n v="2015"/>
    <n v="0"/>
    <n v="0.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s v="plays"/>
    <d v="2015-03-09T08:53:21"/>
    <d v="2015-04-08T08:53:21"/>
    <n v="2015"/>
    <n v="0"/>
    <n v="0.0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s v="plays"/>
    <d v="2014-05-30T17:26:51"/>
    <d v="2014-06-09T17:26:51"/>
    <n v="2014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s v="plays"/>
    <d v="2014-05-29T14:09:34"/>
    <d v="2014-06-28T14:09:34"/>
    <n v="2014"/>
    <n v="0"/>
    <n v="0.15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s v="plays"/>
    <d v="2015-05-20T01:00:16"/>
    <d v="2015-06-19T01:00:16"/>
    <n v="2015"/>
    <n v="0"/>
    <n v="0.04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s v="plays"/>
    <d v="2015-11-10T14:14:56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s v="plays"/>
    <d v="2015-02-17T22:47:44"/>
    <d v="2015-03-19T21:47:44"/>
    <n v="2015"/>
    <n v="0"/>
    <n v="0.0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s v="plays"/>
    <d v="2017-02-13T14:38:49"/>
    <d v="2017-02-28T00:00:00"/>
    <n v="2017"/>
    <n v="0"/>
    <n v="0.04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s v="plays"/>
    <d v="2015-05-04T15:04:10"/>
    <d v="2015-06-03T15:04:10"/>
    <n v="2015"/>
    <n v="0"/>
    <n v="0.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s v="plays"/>
    <d v="2016-10-18T03:10:26"/>
    <d v="2016-11-19T22:00:00"/>
    <n v="2016"/>
    <n v="0"/>
    <n v="0.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s v="plays"/>
    <d v="2015-02-02T22:31:01"/>
    <d v="2015-03-05T04:00:00"/>
    <n v="2015"/>
    <n v="0"/>
    <n v="0.0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s v="plays"/>
    <d v="2016-09-06T22:27:24"/>
    <d v="2016-09-30T21:00:00"/>
    <n v="2016"/>
    <n v="0"/>
    <n v="0.03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s v="plays"/>
    <d v="2014-08-26T05:19:31"/>
    <d v="2014-09-28T03:23:00"/>
    <n v="2014"/>
    <n v="0"/>
    <n v="0.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s v="plays"/>
    <d v="2014-07-08T17:41:10"/>
    <d v="2014-07-26T07:00:00"/>
    <n v="2014"/>
    <n v="0"/>
    <n v="0.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s v="plays"/>
    <d v="2016-06-24T18:34:50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s v="plays"/>
    <d v="2015-06-02T15:39:37"/>
    <d v="2015-07-02T15:39:37"/>
    <n v="2015"/>
    <n v="0"/>
    <n v="0.03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s v="plays"/>
    <d v="2014-07-26T16:00:57"/>
    <d v="2014-08-16T16:00:57"/>
    <n v="2014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s v="plays"/>
    <d v="2016-03-31T17:48:07"/>
    <d v="2016-05-21T03:59:00"/>
    <n v="2016"/>
    <n v="0"/>
    <n v="7.0000000000000007E-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s v="musical"/>
    <d v="2015-10-14T19:59:56"/>
    <d v="2015-12-13T20:59:56"/>
    <n v="2015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d v="2016-05-05T17:00:00"/>
    <n v="2016"/>
    <n v="0"/>
    <n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s v="musical"/>
    <d v="2014-10-30T20:19:50"/>
    <d v="2014-11-29T21:19:50"/>
    <n v="2014"/>
    <n v="0"/>
    <n v="2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s v="musical"/>
    <d v="2014-08-29T18:04:57"/>
    <d v="2014-09-23T03:59:00"/>
    <n v="2014"/>
    <n v="0"/>
    <n v="0.03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s v="musical"/>
    <d v="2014-11-03T22:29:09"/>
    <d v="2014-11-23T22:29:09"/>
    <n v="2014"/>
    <n v="0"/>
    <n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s v="musical"/>
    <d v="2016-10-06T14:57:47"/>
    <d v="2016-11-19T01:00:00"/>
    <n v="2016"/>
    <n v="0"/>
    <n v="0.03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s v="musical"/>
    <d v="2016-11-27T03:59:34"/>
    <d v="2017-01-14T03:59:00"/>
    <n v="2016"/>
    <n v="0"/>
    <n v="0.06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s v="musical"/>
    <d v="2016-03-21T21:11:16"/>
    <d v="2016-04-20T21:11:16"/>
    <n v="2016"/>
    <n v="0"/>
    <n v="0.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s v="musical"/>
    <d v="2015-08-10T16:40:29"/>
    <d v="2015-09-14T16:40:29"/>
    <n v="2015"/>
    <n v="0"/>
    <n v="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s v="musical"/>
    <d v="2014-12-02T16:48:55"/>
    <d v="2015-01-01T16:48:55"/>
    <n v="2014"/>
    <n v="0"/>
    <n v="7.0000000000000007E-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s v="musical"/>
    <d v="2015-02-18T16:08:52"/>
    <d v="2015-04-19T15:08:52"/>
    <n v="2015"/>
    <n v="0"/>
    <n v="0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d v="2016-10-07T15:11:00"/>
    <n v="2016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s v="musical"/>
    <d v="2015-04-10T18:45:30"/>
    <d v="2015-05-10T18:45:30"/>
    <n v="2015"/>
    <n v="0"/>
    <n v="0.3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s v="musical"/>
    <d v="2014-09-17T15:02:59"/>
    <d v="2014-10-05T05:00:00"/>
    <n v="2014"/>
    <n v="0"/>
    <n v="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s v="musical"/>
    <d v="2015-10-20T19:35:27"/>
    <d v="2015-11-30T17:00:00"/>
    <n v="2015"/>
    <n v="0"/>
    <n v="0.5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s v="musical"/>
    <d v="2015-10-08T03:27:19"/>
    <d v="2015-11-17T04:27:19"/>
    <n v="2015"/>
    <n v="0"/>
    <n v="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s v="musical"/>
    <d v="2016-02-09T05:48:07"/>
    <d v="2016-03-08T04:59:00"/>
    <n v="2016"/>
    <n v="0"/>
    <n v="0.0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d v="2016-11-22T00:17:18"/>
    <n v="2016"/>
    <n v="0"/>
    <n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s v="musical"/>
    <d v="2015-05-16T10:06:42"/>
    <d v="2015-06-16T23:30:00"/>
    <n v="2015"/>
    <n v="0"/>
    <n v="0.1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s v="musical"/>
    <d v="2016-08-16T17:58:47"/>
    <d v="2016-09-30T17:58:47"/>
    <n v="2016"/>
    <n v="0"/>
    <n v="0.5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s v="plays"/>
    <d v="2014-09-05T07:00:45"/>
    <d v="2014-10-05T07:00:45"/>
    <n v="2014"/>
    <n v="0"/>
    <n v="0.0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s v="plays"/>
    <d v="2014-05-21T17:06:34"/>
    <d v="2014-06-16T17:06:34"/>
    <n v="2014"/>
    <n v="0"/>
    <n v="0.1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s v="plays"/>
    <d v="2016-01-12T11:29:4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s v="plays"/>
    <d v="2014-07-08T15:30:42"/>
    <d v="2014-08-10T15:59:00"/>
    <n v="2014"/>
    <n v="0"/>
    <n v="0.1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s v="plays"/>
    <d v="2016-08-14T15:28:22"/>
    <d v="2016-08-25T03:59:00"/>
    <n v="2016"/>
    <n v="0"/>
    <n v="0.0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s v="plays"/>
    <d v="2015-07-06T08:43:27"/>
    <d v="2015-08-05T08:43:27"/>
    <n v="2015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s v="plays"/>
    <d v="2016-03-11T09:59:46"/>
    <d v="2016-04-03T17:00:00"/>
    <n v="2016"/>
    <n v="0"/>
    <n v="0.03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s v="plays"/>
    <d v="2015-06-18T19:16:38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s v="plays"/>
    <d v="2017-01-02T21:50:36"/>
    <d v="2017-02-01T22:59:00"/>
    <n v="2017"/>
    <n v="0"/>
    <n v="0.0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s v="plays"/>
    <d v="2016-05-09T15:06:59"/>
    <d v="2016-06-01T21:42:00"/>
    <n v="2016"/>
    <n v="0"/>
    <n v="0.05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s v="plays"/>
    <d v="2014-05-16T20:36:20"/>
    <d v="2014-07-02T03:59:00"/>
    <n v="2014"/>
    <n v="0"/>
    <n v="0.05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s v="plays"/>
    <d v="2015-02-20T06:39:10"/>
    <d v="2015-03-19T14:39:00"/>
    <n v="2015"/>
    <n v="0"/>
    <n v="0.08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s v="plays"/>
    <d v="2014-11-28T21:08:45"/>
    <d v="2014-12-23T21:08:45"/>
    <n v="2014"/>
    <n v="0"/>
    <n v="0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s v="plays"/>
    <d v="2016-03-18T21:31:12"/>
    <d v="2016-04-10T04:00:00"/>
    <n v="2016"/>
    <n v="0"/>
    <n v="0.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s v="plays"/>
    <d v="2015-03-01T05:16:54"/>
    <d v="2015-03-31T04:16:54"/>
    <n v="2015"/>
    <n v="0"/>
    <n v="0.0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s v="plays"/>
    <d v="2016-10-22T10:50:30"/>
    <d v="2016-12-21T11:50:30"/>
    <n v="2016"/>
    <n v="0"/>
    <n v="0.1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s v="plays"/>
    <d v="2016-06-02T05:58:09"/>
    <d v="2016-06-16T05:58:09"/>
    <n v="2016"/>
    <n v="0"/>
    <n v="0.0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s v="plays"/>
    <d v="2015-10-17T19:23:42"/>
    <d v="2015-10-28T19:54:00"/>
    <n v="2015"/>
    <n v="0"/>
    <n v="7.0000000000000007E-2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s v="plays"/>
    <d v="2014-07-02T21:43:02"/>
    <d v="2014-07-24T07:00:00"/>
    <n v="2014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s v="plays"/>
    <d v="2015-06-18T23:16:59"/>
    <d v="2015-07-18T23:16:59"/>
    <n v="2015"/>
    <n v="0"/>
    <n v="0.0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s v="plays"/>
    <d v="2015-06-30T13:20:5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s v="plays"/>
    <d v="2015-05-12T16:12:17"/>
    <d v="2015-06-11T16:12:17"/>
    <n v="2015"/>
    <n v="0"/>
    <n v="0.0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s v="plays"/>
    <d v="2015-05-18T12:20:11"/>
    <d v="2015-05-31T23:00:00"/>
    <n v="2015"/>
    <n v="0"/>
    <n v="0.08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s v="plays"/>
    <d v="2014-06-30T15:04:27"/>
    <d v="2014-07-21T03:59:00"/>
    <n v="2014"/>
    <n v="0"/>
    <n v="0.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s v="plays"/>
    <d v="2014-08-27T22:43:04"/>
    <d v="2014-09-26T22:43:04"/>
    <n v="2014"/>
    <n v="0"/>
    <n v="0.02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s v="plays"/>
    <d v="2014-10-02T07:04:57"/>
    <d v="2014-11-05T12:52:00"/>
    <n v="2014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s v="plays"/>
    <d v="2016-07-05T20:57:09"/>
    <d v="2016-09-03T20:57:09"/>
    <n v="2016"/>
    <n v="0"/>
    <n v="0.03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s v="plays"/>
    <d v="2016-05-03T14:19:42"/>
    <d v="2016-05-15T23:00:00"/>
    <n v="2016"/>
    <n v="2"/>
    <n v="0.33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s v="plays"/>
    <d v="2014-08-25T19:34:44"/>
    <d v="2014-09-12T19:34:44"/>
    <n v="2014"/>
    <n v="0"/>
    <n v="0.0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s v="plays"/>
    <d v="2014-06-12T13:46:58"/>
    <d v="2014-07-03T03:59:00"/>
    <n v="2014"/>
    <n v="0"/>
    <n v="0.0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s v="plays"/>
    <d v="2015-04-26T12:44:58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s v="plays"/>
    <d v="2014-05-27T18:16:21"/>
    <d v="2014-07-01T04:59:00"/>
    <n v="2014"/>
    <n v="0"/>
    <n v="0.0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s v="plays"/>
    <d v="2016-09-14T10:53:54"/>
    <d v="2016-10-05T10:53:54"/>
    <n v="2016"/>
    <n v="0"/>
    <n v="0.0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s v="plays"/>
    <d v="2016-01-05T15:38:10"/>
    <d v="2016-01-15T15:38:10"/>
    <n v="2016"/>
    <n v="0"/>
    <n v="0.0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s v="plays"/>
    <d v="2014-05-13T16:26:58"/>
    <d v="2014-06-16T06:59:00"/>
    <n v="2014"/>
    <n v="0"/>
    <n v="0.0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s v="plays"/>
    <d v="2016-09-20T02:48:16"/>
    <d v="2016-10-20T02:48:16"/>
    <n v="2016"/>
    <n v="0"/>
    <n v="0.02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s v="plays"/>
    <d v="2015-08-03T04:19:46"/>
    <d v="2015-09-02T04:19:46"/>
    <n v="2015"/>
    <n v="0"/>
    <n v="0.04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s v="plays"/>
    <d v="2014-04-24T14:14:19"/>
    <d v="2014-05-19T21:00:00"/>
    <n v="2014"/>
    <n v="0"/>
    <n v="0.0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s v="plays"/>
    <d v="2015-08-14T15:54:20"/>
    <d v="2015-08-29T03:59:00"/>
    <n v="2015"/>
    <n v="0"/>
    <n v="0.17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s v="plays"/>
    <d v="2014-05-28T05:14:15"/>
    <d v="2014-06-27T05:14:15"/>
    <n v="2014"/>
    <n v="0"/>
    <n v="0.04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s v="plays"/>
    <d v="2014-07-09T18:53:2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s v="plays"/>
    <d v="2015-05-23T19:50:39"/>
    <d v="2015-06-21T22:25:00"/>
    <n v="2015"/>
    <n v="0"/>
    <n v="0.02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s v="plays"/>
    <d v="2014-10-28T14:21:23"/>
    <d v="2014-11-27T15:21:23"/>
    <n v="2014"/>
    <n v="0"/>
    <n v="0.0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s v="plays"/>
    <d v="2015-01-16T16:48:49"/>
    <d v="2015-03-02T04:59:00"/>
    <n v="2015"/>
    <n v="0"/>
    <n v="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s v="plays"/>
    <d v="2014-09-09T23:09:39"/>
    <d v="2014-09-19T00:00:00"/>
    <n v="2014"/>
    <n v="0"/>
    <n v="0.0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s v="plays"/>
    <d v="2015-11-01T04:35:29"/>
    <d v="2015-11-30T22:30:00"/>
    <n v="2015"/>
    <n v="0"/>
    <n v="7.0000000000000007E-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s v="plays"/>
    <d v="2016-04-30T03:12:47"/>
    <d v="2016-06-06T02:00:00"/>
    <n v="2016"/>
    <n v="0"/>
    <n v="0.02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s v="plays"/>
    <d v="2014-12-22T20:53:30"/>
    <d v="2015-01-11T20:53:3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s v="plays"/>
    <d v="2014-12-15T14:48:36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s v="plays"/>
    <d v="2016-04-19T11:10:48"/>
    <d v="2016-05-10T11:10:48"/>
    <n v="2016"/>
    <n v="0"/>
    <n v="0.0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s v="plays"/>
    <d v="2016-02-01T19:21:27"/>
    <d v="2016-03-02T19:21:27"/>
    <n v="2016"/>
    <n v="0"/>
    <n v="0.0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s v="plays"/>
    <d v="2014-09-15T14:26:56"/>
    <d v="2014-10-15T14:26:56"/>
    <n v="2014"/>
    <n v="0"/>
    <n v="0.0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s v="plays"/>
    <d v="2014-08-31T14:03:20"/>
    <d v="2014-09-30T16:00:00"/>
    <n v="2014"/>
    <n v="0"/>
    <n v="0.0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s v="plays"/>
    <d v="2015-05-05T12:59:53"/>
    <d v="2015-06-04T12:59:53"/>
    <n v="2015"/>
    <n v="0"/>
    <n v="0.0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s v="plays"/>
    <d v="2016-06-03T12:54:44"/>
    <d v="2016-07-10T22:59:00"/>
    <n v="2016"/>
    <n v="0"/>
    <n v="0.0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s v="plays"/>
    <d v="2016-07-05T12:06:28"/>
    <d v="2016-08-13T06:59:00"/>
    <n v="2016"/>
    <n v="0"/>
    <n v="0.0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s v="plays"/>
    <d v="2016-04-01T16:33:14"/>
    <d v="2016-05-31T16:33:14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s v="plays"/>
    <d v="2014-06-02T13:01:54"/>
    <d v="2014-06-23T18:00:00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s v="plays"/>
    <d v="2014-08-28T21:55:49"/>
    <d v="2014-09-12T21:55:49"/>
    <n v="2014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s v="plays"/>
    <d v="2016-07-01T01:09:38"/>
    <d v="2016-07-22T05:26:00"/>
    <n v="2016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s v="plays"/>
    <d v="2014-06-20T03:24:46"/>
    <d v="2014-07-04T03:24:46"/>
    <n v="2014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s v="plays"/>
    <d v="2014-05-26T16:59:06"/>
    <d v="2014-06-25T16:59:06"/>
    <n v="2014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s v="plays"/>
    <d v="2015-03-09T13:49:48"/>
    <d v="2015-04-03T13:49:48"/>
    <n v="2015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s v="plays"/>
    <d v="2014-05-20T17:22:53"/>
    <d v="2014-06-15T16:00:00"/>
    <n v="2014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s v="plays"/>
    <d v="2015-05-10T04:07:47"/>
    <d v="2015-05-31T06:59:00"/>
    <n v="2015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s v="plays"/>
    <d v="2016-05-15T17:42:46"/>
    <d v="2016-06-04T17:42:46"/>
    <n v="2016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s v="plays"/>
    <d v="2015-04-24T13:21:07"/>
    <d v="2015-05-26T03:59:00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s v="plays"/>
    <d v="2015-02-01T23:53:39"/>
    <d v="2015-03-31T12:52:0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s v="plays"/>
    <d v="2015-12-22T21:18:29"/>
    <d v="2016-01-21T21:18:29"/>
    <n v="2015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s v="plays"/>
    <d v="2015-04-08T20:47:29"/>
    <d v="2015-05-09T20:47:29"/>
    <n v="2015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s v="plays"/>
    <d v="2015-01-28T17:11:15"/>
    <d v="2015-02-27T17:11:15"/>
    <n v="2015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s v="plays"/>
    <d v="2015-05-23T17:31:06"/>
    <d v="2015-06-22T17:31:06"/>
    <n v="2015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s v="plays"/>
    <d v="2015-06-10T23:50:06"/>
    <d v="2015-07-02T23:50:06"/>
    <n v="2015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s v="plays"/>
    <d v="2014-10-15T22:28:04"/>
    <d v="2014-11-05T23:28:04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s v="plays"/>
    <d v="2016-01-12T16:07:27"/>
    <d v="2016-02-11T22:59:00"/>
    <n v="2016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s v="plays"/>
    <d v="2014-10-31T18:04:22"/>
    <d v="2014-11-30T19:04:22"/>
    <n v="2014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s v="plays"/>
    <d v="2016-04-05T11:47:40"/>
    <d v="2016-05-04T23:00:00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s v="plays"/>
    <d v="2016-02-01T22:41:07"/>
    <d v="2016-02-18T21:30:00"/>
    <n v="2016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s v="plays"/>
    <d v="2016-04-02T03:22:51"/>
    <d v="2016-04-29T21:00:00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s v="plays"/>
    <d v="2016-09-19T08:21:34"/>
    <d v="2016-10-20T04:55:00"/>
    <n v="2016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s v="plays"/>
    <d v="2015-07-20T04:06:16"/>
    <d v="2015-08-19T04:06:16"/>
    <n v="2015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s v="plays"/>
    <d v="2015-02-06T04:55:12"/>
    <d v="2015-03-23T03:55:12"/>
    <n v="2015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s v="plays"/>
    <d v="2015-07-18T16:15:59"/>
    <d v="2015-08-17T16:15:59"/>
    <n v="2015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s v="plays"/>
    <d v="2014-12-10T18:04:06"/>
    <d v="2015-01-10T03:23:00"/>
    <n v="2014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s v="plays"/>
    <d v="2014-11-25T16:15:33"/>
    <d v="2015-01-24T12:00:00"/>
    <n v="2014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s v="plays"/>
    <d v="2015-03-26T21:38:16"/>
    <d v="2015-05-25T21:38:16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s v="plays"/>
    <d v="2015-04-28T16:38:09"/>
    <d v="2015-05-28T16:38:09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s v="plays"/>
    <d v="2015-02-13T17:04:53"/>
    <d v="2015-03-23T18:00:00"/>
    <n v="2015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s v="plays"/>
    <d v="2015-10-20T16:35:03"/>
    <d v="2015-11-12T06:59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s v="plays"/>
    <d v="2014-06-23T22:31:45"/>
    <d v="2014-07-15T22:00:00"/>
    <n v="2014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s v="plays"/>
    <d v="2016-06-27T10:47:48"/>
    <d v="2016-07-17T10:47:48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s v="plays"/>
    <d v="2014-07-13T02:09:15"/>
    <d v="2014-08-12T01:53:58"/>
    <n v="2014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d v="2015-12-17T22:05:50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s v="plays"/>
    <d v="2014-08-07T05:09:04"/>
    <d v="2014-09-06T05:09:04"/>
    <n v="2014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d v="2014-07-03T17:02:44"/>
    <n v="201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d v="2014-07-05T03:59:00"/>
    <n v="2014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s v="plays"/>
    <d v="2014-07-11T16:45:02"/>
    <d v="2014-08-10T16:45:02"/>
    <n v="2014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s v="plays"/>
    <d v="2016-09-08T09:20:39"/>
    <d v="2016-10-08T09:20:39"/>
    <n v="2016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s v="plays"/>
    <d v="2015-06-09T07:11:36"/>
    <d v="2015-07-05T22:59:00"/>
    <n v="2015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s v="musical"/>
    <d v="2016-01-26T16:57:16"/>
    <d v="2016-02-16T05:59:00"/>
    <n v="2016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s v="musical"/>
    <d v="2016-03-29T03:03:08"/>
    <d v="2016-04-29T03:59:00"/>
    <n v="2016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s v="musical"/>
    <d v="2015-01-12T23:33:28"/>
    <d v="2015-02-10T07:59:00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s v="musical"/>
    <d v="2016-02-03T00:51:13"/>
    <d v="2016-04-02T23:51:13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s v="musical"/>
    <d v="2016-09-06T19:15:35"/>
    <d v="2016-10-16T21:00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s v="musical"/>
    <d v="2015-05-04T19:46:40"/>
    <d v="2015-06-03T00:00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s v="musical"/>
    <d v="2014-06-18T21:08:57"/>
    <d v="2014-07-26T04:59:00"/>
    <n v="2014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s v="musical"/>
    <d v="2016-03-16T20:48:27"/>
    <d v="2016-04-15T20:48:27"/>
    <n v="2016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s v="musical"/>
    <d v="2014-05-12T19:33:18"/>
    <d v="2014-06-11T19:33:18"/>
    <n v="2014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s v="musical"/>
    <d v="2014-11-11T20:25:15"/>
    <d v="2014-12-01T20:25:15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s v="musical"/>
    <d v="2014-04-18T11:18:58"/>
    <d v="2014-05-19T05:00:00"/>
    <n v="2014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s v="musical"/>
    <d v="2015-06-27T02:35:53"/>
    <d v="2015-08-26T02:35:53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s v="musical"/>
    <d v="2014-04-10T12:36:26"/>
    <d v="2014-05-05T12:36:26"/>
    <n v="2014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s v="musical"/>
    <d v="2015-06-18T11:12:17"/>
    <d v="2015-08-10T23:00:00"/>
    <n v="2015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s v="musical"/>
    <d v="2015-07-08T19:31:29"/>
    <d v="2015-08-02T19:31:29"/>
    <n v="2015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s v="musical"/>
    <d v="2015-03-02T18:00:26"/>
    <d v="2015-04-01T17:00:26"/>
    <n v="2015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s v="musical"/>
    <d v="2016-05-09T20:13:52"/>
    <d v="2016-05-29T00:36:00"/>
    <n v="2016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s v="musical"/>
    <d v="2014-06-30T18:38:02"/>
    <d v="2014-07-30T18:38:02"/>
    <n v="2014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s v="musical"/>
    <d v="2014-05-29T04:00:45"/>
    <d v="2014-07-03T04:00:45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s v="musical"/>
    <d v="2015-02-15T00:28:17"/>
    <d v="2015-03-01T04:59:00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s v="musical"/>
    <d v="2014-05-13T17:28:10"/>
    <d v="2014-06-12T17:28:10"/>
    <n v="2014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s v="musical"/>
    <d v="2016-03-16T14:21:19"/>
    <d v="2016-04-15T14:21:19"/>
    <n v="2016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s v="musical"/>
    <d v="2015-05-14T22:20:10"/>
    <d v="2015-06-13T22:20:10"/>
    <n v="2015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s v="musical"/>
    <d v="2016-05-03T20:34:12"/>
    <d v="2016-05-18T00:00:00"/>
    <n v="2016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s v="musical"/>
    <d v="2016-11-08T14:48:26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s v="musical"/>
    <d v="2016-10-13T00:07:27"/>
    <d v="2016-11-15T02:08:00"/>
    <n v="2016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s v="musical"/>
    <d v="2015-03-24T19:00:55"/>
    <d v="2015-04-09T19:00:55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s v="musical"/>
    <d v="2015-03-12T22:37:23"/>
    <d v="2015-04-09T04:00:00"/>
    <n v="2015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s v="musical"/>
    <d v="2014-06-24T08:49:38"/>
    <d v="2014-08-01T01:00:00"/>
    <n v="2014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s v="musical"/>
    <d v="2014-09-05T02:40:21"/>
    <d v="2014-09-27T04:0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s v="musical"/>
    <d v="2014-12-16T19:39:40"/>
    <d v="2015-02-14T19:39:40"/>
    <n v="2014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s v="musical"/>
    <d v="2016-02-25T17:39:00"/>
    <d v="2016-03-26T16:39:00"/>
    <n v="2016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s v="musical"/>
    <d v="2015-06-11T05:16:25"/>
    <d v="2015-07-13T20:06:00"/>
    <n v="2015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s v="musical"/>
    <d v="2014-08-14T21:11:25"/>
    <d v="2014-09-08T21:11:25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s v="musical"/>
    <d v="2016-06-25T20:41:37"/>
    <d v="2016-07-24T23:00:00"/>
    <n v="2016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s v="musical"/>
    <d v="2016-02-20T03:22:00"/>
    <d v="2016-03-15T16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s v="musical"/>
    <d v="2016-06-10T23:32:12"/>
    <d v="2016-07-10T23:32:12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s v="musical"/>
    <d v="2016-06-27T15:19:29"/>
    <d v="2016-08-02T10:03:00"/>
    <n v="2016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s v="musical"/>
    <d v="2016-04-27T00:54:35"/>
    <d v="2016-05-27T00:54:35"/>
    <n v="2016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s v="musical"/>
    <d v="2015-06-12T12:50:06"/>
    <d v="2015-07-11T03:59:00"/>
    <n v="2015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s v="musical"/>
    <d v="2015-11-25T16:41:59"/>
    <d v="2015-12-23T16:18:00"/>
    <n v="2015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s v="musical"/>
    <d v="2015-05-14T19:10:18"/>
    <d v="2015-06-15T19:10:18"/>
    <n v="201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d v="2016-11-22T17:00:23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d v="2014-07-06T16:36:32"/>
    <n v="2014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s v="musical"/>
    <d v="2015-06-15T10:43:42"/>
    <d v="2015-07-15T10:43:42"/>
    <n v="2015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s v="musical"/>
    <d v="2014-11-25T22:32:09"/>
    <d v="2014-12-16T22:32:09"/>
    <n v="2014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s v="musical"/>
    <d v="2015-05-08T13:55:54"/>
    <d v="2015-06-07T13:55:54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s v="musical"/>
    <d v="2015-07-16T10:28:10"/>
    <d v="2015-08-28T22:30:00"/>
    <n v="2015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s v="musical"/>
    <d v="2016-11-15T00:42:36"/>
    <d v="2017-01-14T00:42:36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s v="musical"/>
    <d v="2015-03-21T21:09:25"/>
    <d v="2015-04-20T21:09:25"/>
    <n v="2015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s v="musical"/>
    <d v="2014-07-11T17:20:48"/>
    <d v="2014-08-10T17:20:48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s v="musical"/>
    <d v="2016-02-10T22:20:43"/>
    <d v="2016-03-11T22:20:43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s v="musical"/>
    <d v="2014-12-09T17:41:23"/>
    <d v="2015-01-11T04:59:00"/>
    <n v="2014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s v="musical"/>
    <d v="2014-12-02T16:13:36"/>
    <d v="2015-01-02T16:13:36"/>
    <n v="2014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d v="2015-10-22T03:01:46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s v="musical"/>
    <d v="2016-02-03T23:19:28"/>
    <d v="2016-03-04T23:19:28"/>
    <n v="2016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d v="2016-07-31T07:00:00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s v="musical"/>
    <d v="2014-07-29T21:17:20"/>
    <d v="2014-09-27T21:17:20"/>
    <n v="2014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s v="musical"/>
    <d v="2014-06-09T06:13:01"/>
    <d v="2014-06-29T06:13:01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s v="musical"/>
    <d v="2015-03-27T21:48:59"/>
    <d v="2015-04-03T21:48:59"/>
    <n v="2015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s v="plays"/>
    <d v="2015-02-24T10:53:39"/>
    <d v="2015-04-25T09:53:39"/>
    <n v="2015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s v="plays"/>
    <d v="2014-06-10T12:38:27"/>
    <d v="2014-07-30T23:00:00"/>
    <n v="2014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s v="plays"/>
    <d v="2015-02-19T20:22:38"/>
    <d v="2015-03-21T19:22:38"/>
    <n v="2015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s v="plays"/>
    <d v="2016-04-27T15:02:53"/>
    <d v="2016-05-31T11:00:00"/>
    <n v="2016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s v="plays"/>
    <d v="2015-04-15T18:01:48"/>
    <d v="2015-06-01T03:59:00"/>
    <n v="2015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s v="plays"/>
    <d v="2016-05-07T06:37:01"/>
    <d v="2016-06-14T21:43:00"/>
    <n v="2016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s v="plays"/>
    <d v="2015-02-23T21:41:52"/>
    <d v="2015-04-01T03:59:00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s v="plays"/>
    <d v="2015-07-22T06:14:17"/>
    <d v="2015-08-20T23:00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s v="plays"/>
    <d v="2014-06-17T16:33:43"/>
    <d v="2014-07-17T16:33:43"/>
    <n v="2014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s v="plays"/>
    <d v="2015-10-07T16:43:36"/>
    <d v="2015-10-24T03:59:00"/>
    <n v="2015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s v="plays"/>
    <d v="2015-02-10T20:13:02"/>
    <d v="2015-03-12T19:13:02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s v="plays"/>
    <d v="2015-06-29T05:01:44"/>
    <d v="2015-07-17T21:02:00"/>
    <n v="2015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s v="plays"/>
    <d v="2015-06-05T15:38:37"/>
    <d v="2015-07-05T15:38:37"/>
    <n v="2015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s v="plays"/>
    <d v="2015-12-03T04:20:07"/>
    <d v="2016-01-04T04:20:07"/>
    <n v="2015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s v="plays"/>
    <d v="2015-11-21T20:06:57"/>
    <d v="2016-01-19T22:59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s v="plays"/>
    <d v="2015-06-15T21:50:44"/>
    <d v="2015-07-20T03:59:00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s v="plays"/>
    <d v="2016-07-20T15:01:43"/>
    <d v="2016-08-01T13:41:00"/>
    <n v="2016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s v="plays"/>
    <d v="2015-05-27T01:40:14"/>
    <d v="2015-06-17T01:40:14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s v="plays"/>
    <d v="2015-04-07T10:09:54"/>
    <d v="2015-05-07T10:09:54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s v="plays"/>
    <d v="2015-01-30T22:16:41"/>
    <d v="2015-03-27T00:00:00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s v="plays"/>
    <d v="2014-11-01T12:39:47"/>
    <d v="2014-12-31T13:39:47"/>
    <n v="2014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s v="plays"/>
    <d v="2016-08-11T20:46:11"/>
    <d v="2016-08-31T20:46:11"/>
    <n v="2016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s v="plays"/>
    <d v="2016-05-13T17:46:51"/>
    <d v="2016-05-27T17:46:5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s v="plays"/>
    <d v="2014-10-15T20:22:25"/>
    <d v="2014-11-05T21:22:25"/>
    <n v="2014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s v="plays"/>
    <d v="2016-01-06T02:45:35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s v="plays"/>
    <d v="2014-11-20T20:56:12"/>
    <d v="2014-12-01T19:09:00"/>
    <n v="2014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s v="plays"/>
    <d v="2015-05-19T10:41:07"/>
    <d v="2015-06-18T10:41:07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s v="plays"/>
    <d v="2016-03-31T22:36:48"/>
    <d v="2016-04-21T22:36:48"/>
    <n v="2016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s v="plays"/>
    <d v="2016-07-02T22:14:12"/>
    <d v="2016-08-03T04:09:00"/>
    <n v="2016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s v="plays"/>
    <d v="2015-05-28T18:22:38"/>
    <d v="2015-07-03T18:22:38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s v="plays"/>
    <d v="2015-04-22T17:03:29"/>
    <d v="2015-05-22T17:03:29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s v="plays"/>
    <d v="2015-05-31T03:25:24"/>
    <d v="2015-07-30T03:25:24"/>
    <n v="2015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s v="plays"/>
    <d v="2016-03-03T16:50:29"/>
    <d v="2016-03-28T15:50:29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s v="plays"/>
    <d v="2014-05-21T18:51:27"/>
    <d v="2014-07-20T18:51:2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s v="plays"/>
    <d v="2014-04-11T11:50:52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s v="plays"/>
    <d v="2014-05-07T01:44:24"/>
    <d v="2014-06-01T01:44:24"/>
    <n v="2014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s v="plays"/>
    <d v="2014-05-07T14:48:54"/>
    <d v="2014-06-03T06:59:00"/>
    <n v="2014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s v="plays"/>
    <d v="2015-09-01T15:02:54"/>
    <d v="2015-10-01T15:02:54"/>
    <n v="2015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s v="plays"/>
    <d v="2014-09-03T05:19:02"/>
    <d v="2014-10-04T06:59:00"/>
    <n v="2014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s v="plays"/>
    <d v="2015-06-04T05:23:11"/>
    <d v="2015-07-19T05:23:11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s v="plays"/>
    <d v="2015-09-18T19:36:29"/>
    <d v="2015-10-18T19:36:29"/>
    <n v="2015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s v="plays"/>
    <d v="2015-05-12T18:24:44"/>
    <d v="2015-06-11T18:24:44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s v="plays"/>
    <d v="2014-12-02T02:59:03"/>
    <d v="2015-01-01T02:59:03"/>
    <n v="2014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s v="plays"/>
    <d v="2015-06-17T10:32:59"/>
    <d v="2015-07-17T10:32:59"/>
    <n v="2015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s v="plays"/>
    <d v="2015-03-02T04:34:36"/>
    <d v="2015-03-27T03:34:36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s v="plays"/>
    <d v="2014-07-28T20:09:38"/>
    <d v="2014-09-01T20:09:38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s v="plays"/>
    <d v="2015-04-09T21:14:18"/>
    <d v="2015-05-09T21:14:18"/>
    <n v="2015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s v="plays"/>
    <d v="2015-02-24T23:17:51"/>
    <d v="2015-03-26T22:17:51"/>
    <n v="2015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s v="plays"/>
    <d v="2015-02-06T17:50:03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s v="plays"/>
    <d v="2014-07-09T17:41:30"/>
    <d v="2014-08-01T17:12:00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s v="plays"/>
    <d v="2015-05-04T10:20:44"/>
    <d v="2015-05-22T21:00:00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s v="plays"/>
    <d v="2014-05-30T21:26:47"/>
    <d v="2014-06-25T21:00:00"/>
    <n v="2014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s v="plays"/>
    <d v="2014-07-13T15:51:50"/>
    <d v="2014-08-12T15:51:50"/>
    <n v="2014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s v="plays"/>
    <d v="2014-10-02T14:09:37"/>
    <d v="2014-11-12T21:47:00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s v="plays"/>
    <d v="2016-08-29T06:15:56"/>
    <d v="2016-09-12T16:59:00"/>
    <n v="2016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d v="2015-11-05T16:11:45"/>
    <n v="2015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s v="plays"/>
    <d v="2015-10-18T21:24:14"/>
    <d v="2015-11-17T22:24:14"/>
    <n v="2015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s v="plays"/>
    <d v="2014-07-21T15:38:18"/>
    <d v="2014-08-30T05:30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s v="plays"/>
    <d v="2016-02-02T22:43:41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s v="plays"/>
    <d v="2016-05-19T19:32:19"/>
    <d v="2016-06-18T19:32:19"/>
    <n v="2016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s v="musical"/>
    <d v="2014-08-14T15:50:05"/>
    <d v="2014-09-08T15:50:05"/>
    <n v="2014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s v="musical"/>
    <d v="2015-02-12T17:23:12"/>
    <d v="2015-03-14T03:11:00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s v="musical"/>
    <d v="2014-06-03T04:07:58"/>
    <d v="2014-07-03T04:07:58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s v="musical"/>
    <d v="2017-01-28T18:44:10"/>
    <d v="2017-03-29T17:44:10"/>
    <n v="2017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d v="2015-08-14T03:29:56"/>
    <n v="201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d v="2015-10-08T16:42:15"/>
    <n v="2015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d v="2015-01-24T01:00:00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d v="2016-09-03T10:00:00"/>
    <n v="2016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s v="musical"/>
    <d v="2016-01-03T14:58:48"/>
    <d v="2016-02-02T14:58:48"/>
    <n v="2016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s v="musical"/>
    <d v="2016-11-08T16:15:52"/>
    <d v="2016-12-08T16:15:52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s v="musical"/>
    <d v="2015-05-30T19:39:06"/>
    <d v="2015-06-30T03:59:00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d v="2015-01-25T20:39:56"/>
    <n v="2014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s v="musical"/>
    <d v="2014-06-25T19:33:40"/>
    <d v="2014-07-30T23:00:00"/>
    <n v="2014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s v="musical"/>
    <d v="2017-01-21T00:26:39"/>
    <d v="2017-02-20T00:26:39"/>
    <n v="201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d v="2016-01-31T23:03:00"/>
    <n v="2016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d v="2014-09-02T14:27:49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d v="2015-03-27T17:59:52"/>
    <n v="201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d v="2016-05-09T22:49:51"/>
    <n v="2016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d v="2014-12-11T05:28:22"/>
    <n v="2014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s v="musical"/>
    <d v="2015-03-16T20:35:29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s v="plays"/>
    <d v="2017-01-27T13:05:58"/>
    <d v="2017-02-26T13:05:58"/>
    <n v="2017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s v="plays"/>
    <d v="2014-12-04T00:07:10"/>
    <d v="2015-01-04T23:26:00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s v="plays"/>
    <d v="2015-06-16T18:12:24"/>
    <d v="2015-08-15T18:12:24"/>
    <n v="2015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s v="plays"/>
    <d v="2015-02-21T03:10:44"/>
    <d v="2015-03-23T04:59:00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d v="2014-08-24T07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s v="plays"/>
    <d v="2014-05-20T15:47:20"/>
    <d v="2014-07-01T06:00:00"/>
    <n v="2014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s v="plays"/>
    <d v="2016-11-05T23:00:12"/>
    <d v="2016-12-06T04:59:00"/>
    <n v="2016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s v="plays"/>
    <d v="2015-01-28T06:00:18"/>
    <d v="2015-02-28T06:00:18"/>
    <n v="2015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s v="plays"/>
    <d v="2014-06-03T04:36:18"/>
    <d v="2014-06-17T04:36:18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s v="plays"/>
    <d v="2014-12-09T20:58:0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s v="plays"/>
    <d v="2015-07-08T11:34:30"/>
    <d v="2015-08-17T16:00:00"/>
    <n v="2015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s v="plays"/>
    <d v="2014-07-23T18:36:01"/>
    <d v="2014-08-12T18:36:01"/>
    <n v="2014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s v="plays"/>
    <d v="2015-05-12T02:13:11"/>
    <d v="2015-06-11T02:13:11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s v="plays"/>
    <d v="2015-11-09T19:49:59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s v="plays"/>
    <d v="2016-10-20T11:14:02"/>
    <d v="2016-11-14T12:14:02"/>
    <n v="2016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d v="2015-08-14T19:38:00"/>
    <n v="2015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s v="plays"/>
    <d v="2015-04-01T05:30:00"/>
    <d v="2015-04-15T05:04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s v="plays"/>
    <d v="2015-04-30T14:58:23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s v="plays"/>
    <d v="2015-05-19T22:01:33"/>
    <d v="2015-06-26T13:25:00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s v="plays"/>
    <d v="2014-09-24T19:40:06"/>
    <d v="2014-10-26T20:08:00"/>
    <n v="2014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s v="plays"/>
    <d v="2014-07-14T03:14:56"/>
    <d v="2014-07-29T03:14:56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s v="plays"/>
    <d v="2014-08-12T08:37:22"/>
    <d v="2014-09-11T08:37:22"/>
    <n v="2014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s v="plays"/>
    <d v="2015-08-08T18:09:57"/>
    <d v="2015-09-07T18:09:57"/>
    <n v="2015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s v="plays"/>
    <d v="2014-10-27T19:29:37"/>
    <d v="2014-11-26T20:29:37"/>
    <n v="2014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s v="plays"/>
    <d v="2015-02-24T06:28:50"/>
    <d v="2015-04-25T04:35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s v="plays"/>
    <d v="2015-10-31T05:04:09"/>
    <d v="2015-11-30T06:04:09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s v="plays"/>
    <d v="2015-04-20T19:39:16"/>
    <d v="2015-05-10T22:59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s v="plays"/>
    <d v="2016-05-02T23:38:29"/>
    <d v="2016-06-01T23:38:29"/>
    <n v="201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d v="2016-06-03T11:19:12"/>
    <n v="2016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s v="plays"/>
    <d v="2014-08-12T12:39:21"/>
    <d v="2014-09-11T12:39:21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s v="plays"/>
    <d v="2014-07-23T15:57:03"/>
    <d v="2014-08-04T16:00:00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s v="plays"/>
    <d v="2015-12-20T16:26:13"/>
    <d v="2016-01-18T00:00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s v="plays"/>
    <d v="2016-10-14T09:17:40"/>
    <d v="2016-11-13T10:17:40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d v="2014-10-26T18:00:00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s v="plays"/>
    <d v="2015-01-16T18:26:50"/>
    <d v="2015-03-02T23:00:00"/>
    <n v="2015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s v="plays"/>
    <d v="2015-03-12T23:31:11"/>
    <d v="2015-04-09T23:31:11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s v="plays"/>
    <d v="2014-05-27T23:02:02"/>
    <d v="2014-06-26T23:02:02"/>
    <n v="2014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s v="plays"/>
    <d v="2014-06-30T20:53:59"/>
    <d v="2014-07-30T20:53:59"/>
    <n v="2014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s v="plays"/>
    <d v="2014-11-27T02:02:28"/>
    <d v="2014-12-27T02:02:28"/>
    <n v="2014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s v="plays"/>
    <d v="2014-07-10T06:25:04"/>
    <d v="2014-08-09T06:25:04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s v="plays"/>
    <d v="2015-09-18T16:23:47"/>
    <d v="2015-10-16T04:59:0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s v="plays"/>
    <d v="2016-08-19T19:51:05"/>
    <d v="2016-09-18T19:51:05"/>
    <n v="201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d v="2016-04-01T06:00:00"/>
    <n v="201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d v="2015-09-06T03:38:27"/>
    <n v="201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s v="plays"/>
    <d v="2016-02-15T04:02:44"/>
    <d v="2016-03-16T03:02:44"/>
    <n v="2016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s v="plays"/>
    <d v="2016-06-17T23:14:22"/>
    <d v="2016-07-17T00:43:00"/>
    <n v="2016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s v="plays"/>
    <d v="2015-08-17T16:07:19"/>
    <d v="2015-10-01T13:00:00"/>
    <n v="2015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s v="plays"/>
    <d v="2015-08-05T15:45:46"/>
    <d v="2015-10-04T15:45:46"/>
    <n v="2015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d v="2016-12-01T07:18:40"/>
    <n v="2016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s v="plays"/>
    <d v="2016-06-13T15:09:20"/>
    <d v="2016-07-11T15:09:20"/>
    <n v="2016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s v="plays"/>
    <d v="2015-05-27T21:44:14"/>
    <d v="2015-06-27T21:44:14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s v="plays"/>
    <d v="2014-10-03T09:36:19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s v="plays"/>
    <d v="2014-11-18T11:49:11"/>
    <d v="2015-01-02T11:49:11"/>
    <n v="2014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s v="plays"/>
    <d v="2014-10-28T14:05:37"/>
    <d v="2014-11-25T01:00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d v="2015-06-16T21:41:54"/>
    <n v="2015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s v="plays"/>
    <d v="2015-10-02T18:41:0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d v="2015-08-27T15:54:35"/>
    <n v="201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s v="plays"/>
    <d v="2015-04-15T19:14:28"/>
    <d v="2015-05-15T19:14:28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s v="plays"/>
    <d v="2015-01-27T20:00:22"/>
    <d v="2015-02-28T08:00:00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s v="plays"/>
    <d v="2016-09-02T03:25:44"/>
    <d v="2016-10-02T03:25:44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d v="2014-09-07T07:48:43"/>
    <n v="2014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s v="plays"/>
    <d v="2015-01-12T02:53:41"/>
    <d v="2015-02-11T02:53:41"/>
    <n v="2015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s v="plays"/>
    <d v="2016-03-10T16:51:20"/>
    <d v="2016-04-08T18:35:00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s v="plays"/>
    <d v="2016-03-04T19:49:02"/>
    <d v="2016-05-03T18:49:02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s v="plays"/>
    <d v="2015-08-27T18:58:10"/>
    <d v="2015-10-26T18:58:10"/>
    <n v="2015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d v="2016-07-29T23:29:00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d v="2014-07-14T15:37:44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s v="plays"/>
    <d v="2015-10-29T20:22:21"/>
    <d v="2015-11-28T21:22:21"/>
    <n v="201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d v="2016-04-25T00:20:0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s v="plays"/>
    <d v="2016-05-23T23:25:54"/>
    <d v="2016-07-08T23:25:54"/>
    <n v="2016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s v="plays"/>
    <d v="2014-06-26T22:48:32"/>
    <d v="2014-08-02T14:00:00"/>
    <n v="2014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s v="plays"/>
    <d v="2014-08-29T18:55:56"/>
    <d v="2014-09-28T18:55:56"/>
    <n v="2014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s v="plays"/>
    <d v="2015-12-04T20:17:36"/>
    <d v="2016-01-03T20:17:36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s v="plays"/>
    <d v="2014-04-16T21:23:30"/>
    <d v="2014-05-08T21:23:30"/>
    <n v="2014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s v="plays"/>
    <d v="2015-11-03T14:54:54"/>
    <d v="2015-11-28T14:54:54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d v="2015-11-18T04:41:57"/>
    <n v="2015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s v="plays"/>
    <d v="2015-02-18T17:19:46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s v="plays"/>
    <d v="2016-02-14T05:39:40"/>
    <d v="2016-04-14T04:39:40"/>
    <n v="2016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s v="plays"/>
    <d v="2014-06-11T17:04:38"/>
    <d v="2014-07-24T02:59:00"/>
    <n v="2014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s v="plays"/>
    <d v="2017-02-04T06:58:27"/>
    <d v="2017-03-06T06:58:27"/>
    <n v="2017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s v="plays"/>
    <d v="2016-03-23T19:34:33"/>
    <d v="2016-05-22T19:34:33"/>
    <n v="2016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s v="plays"/>
    <d v="2016-08-19T20:30:46"/>
    <d v="2016-08-29T03:55:00"/>
    <n v="2016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s v="plays"/>
    <d v="2016-03-18T20:43:31"/>
    <d v="2016-04-17T20:43:31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s v="plays"/>
    <d v="2014-06-21T12:52:06"/>
    <d v="2014-07-21T12:52:06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s v="plays"/>
    <d v="2014-12-08T01:37:14"/>
    <d v="2015-02-06T01:37:14"/>
    <n v="2014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s v="plays"/>
    <d v="2016-04-09T16:25:10"/>
    <d v="2016-05-09T04:00:00"/>
    <n v="2016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s v="plays"/>
    <d v="2016-05-03T13:07:28"/>
    <d v="2016-06-02T13:07:28"/>
    <n v="201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d v="2016-07-13T20:48:18"/>
    <n v="201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s v="plays"/>
    <d v="2014-07-10T20:36:01"/>
    <d v="2014-08-01T07:00:00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s v="plays"/>
    <d v="2016-06-22T18:55:32"/>
    <d v="2016-07-22T18:55:32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s v="plays"/>
    <d v="2014-12-02T15:25:53"/>
    <d v="2015-01-31T15:25:53"/>
    <n v="2014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s v="plays"/>
    <d v="2015-03-06T21:40:57"/>
    <d v="2015-03-29T20:00:00"/>
    <n v="2015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s v="plays"/>
    <d v="2014-06-05T14:22:27"/>
    <d v="2014-07-05T14:22:27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s v="plays"/>
    <d v="2016-05-18T04:19:09"/>
    <d v="2016-07-17T04:19:09"/>
    <n v="2016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s v="plays"/>
    <d v="2015-05-08T19:26:20"/>
    <d v="2015-07-07T19:26:20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s v="plays"/>
    <d v="2014-04-18T20:52:36"/>
    <d v="2014-05-20T06:59:00"/>
    <n v="2014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s v="plays"/>
    <d v="2014-10-08T23:07:24"/>
    <d v="2014-11-08T00:00:00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s v="plays"/>
    <d v="2016-01-30T16:58:40"/>
    <d v="2016-02-20T21:05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s v="plays"/>
    <d v="2016-04-07T13:09:54"/>
    <d v="2016-05-06T13:04:00"/>
    <n v="2016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s v="plays"/>
    <d v="2014-05-06T22:11:30"/>
    <d v="2014-05-16T22:11:3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s v="plays"/>
    <d v="2015-08-14T01:56:53"/>
    <d v="2015-08-29T01:56:53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d v="2015-11-08T18:59:41"/>
    <n v="2015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s v="plays"/>
    <d v="2016-02-01T16:08:13"/>
    <d v="2016-03-02T16:08:13"/>
    <n v="2016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s v="plays"/>
    <d v="2015-05-01T15:28:02"/>
    <d v="2015-05-31T15:28:02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s v="plays"/>
    <d v="2015-10-12T22:34:19"/>
    <d v="2015-12-11T23:34:19"/>
    <n v="2015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s v="plays"/>
    <d v="2015-04-13T20:45:12"/>
    <d v="2015-05-13T20:45:12"/>
    <n v="2015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s v="plays"/>
    <d v="2014-06-19T09:21:30"/>
    <d v="2014-07-19T09:21:30"/>
    <n v="2014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s v="plays"/>
    <d v="2015-01-15T16:24:37"/>
    <d v="2015-02-14T11:27:00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s v="plays"/>
    <d v="2014-11-07T06:24:24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d v="2015-04-05T08:23:41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s v="plays"/>
    <d v="2015-02-26T23:07:06"/>
    <d v="2015-03-28T22:07:06"/>
    <n v="2015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s v="plays"/>
    <d v="2014-07-22T19:53:18"/>
    <d v="2014-08-31T19:51:49"/>
    <n v="2014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s v="plays"/>
    <d v="2016-03-08T15:29:18"/>
    <d v="2016-05-07T14:29:18"/>
    <n v="2016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s v="plays"/>
    <d v="2017-02-09T23:08:28"/>
    <d v="2017-03-01T19:00:00"/>
    <n v="2017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s v="plays"/>
    <d v="2014-08-28T01:02:41"/>
    <d v="2014-09-27T01:02:41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s v="plays"/>
    <d v="2015-01-16T14:05:47"/>
    <d v="2015-02-15T14:05:47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s v="plays"/>
    <d v="2014-09-08T03:54:17"/>
    <d v="2014-10-08T03:54:17"/>
    <n v="2014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s v="plays"/>
    <d v="2014-08-21T19:23:05"/>
    <d v="2014-10-20T19:23:05"/>
    <n v="2014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s v="plays"/>
    <d v="2016-01-22T18:33:07"/>
    <d v="2016-02-16T18:33:07"/>
    <n v="2016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s v="plays"/>
    <d v="2014-07-28T18:33:01"/>
    <d v="2014-08-26T16:28:00"/>
    <n v="2014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s v="plays"/>
    <d v="2015-06-22T23:08:27"/>
    <d v="2015-07-22T23:08:27"/>
    <n v="2015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s v="plays"/>
    <d v="2014-07-31T16:49:20"/>
    <d v="2014-09-09T16:49:2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s v="plays"/>
    <d v="2014-10-09T18:29:26"/>
    <d v="2014-10-26T18:29:26"/>
    <n v="2014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s v="plays"/>
    <d v="2014-12-29T13:04:38"/>
    <d v="2015-01-28T13:04:38"/>
    <n v="201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d v="2015-05-02T13:04:09"/>
    <n v="2015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s v="plays"/>
    <d v="2015-01-17T07:13:43"/>
    <d v="2015-02-16T07:13:43"/>
    <n v="201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d v="2016-03-05T05:54:29"/>
    <n v="2016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s v="plays"/>
    <d v="2015-06-19T18:44:23"/>
    <d v="2015-07-19T18:44:23"/>
    <n v="2015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s v="plays"/>
    <d v="2014-08-18T20:56:40"/>
    <d v="2014-09-17T20:56:40"/>
    <n v="2014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s v="plays"/>
    <d v="2014-08-05T16:07:54"/>
    <d v="2014-09-04T16:07:54"/>
    <n v="2014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s v="plays"/>
    <d v="2016-09-07T21:51:48"/>
    <d v="2016-10-07T21:51:48"/>
    <n v="2016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s v="plays"/>
    <d v="2016-02-17T16:13:16"/>
    <d v="2016-04-15T16:28:00"/>
    <n v="2016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s v="plays"/>
    <d v="2015-02-22T04:34:59"/>
    <d v="2015-03-24T03:34:59"/>
    <n v="2015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s v="plays"/>
    <d v="2014-08-27T21:52:38"/>
    <d v="2014-10-26T21:52:38"/>
    <n v="2014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s v="plays"/>
    <d v="2014-12-17T14:01:07"/>
    <d v="2015-02-01T02:54:00"/>
    <n v="2014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d v="2016-03-24T22:59:23"/>
    <n v="201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s v="plays"/>
    <d v="2015-08-01T16:04:57"/>
    <d v="2015-08-31T16:04:57"/>
    <n v="2015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s v="plays"/>
    <d v="2015-05-27T05:42:16"/>
    <d v="2015-07-26T05:42:16"/>
    <n v="201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d v="2015-12-04T16:43:59"/>
    <n v="2015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s v="plays"/>
    <d v="2017-02-02T23:18:01"/>
    <d v="2017-02-23T01:00:00"/>
    <n v="2017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s v="plays"/>
    <d v="2014-05-06T22:31:40"/>
    <d v="2014-06-05T22:31:40"/>
    <n v="2014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d v="2015-12-14T00:36:10"/>
    <n v="2015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s v="plays"/>
    <d v="2016-01-05T15:43:19"/>
    <d v="2016-02-03T18:49:00"/>
    <n v="201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d v="2014-12-18T15:02:44"/>
    <n v="2014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s v="plays"/>
    <d v="2015-10-16T19:25:16"/>
    <d v="2015-12-15T20:25:16"/>
    <n v="2015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s v="plays"/>
    <d v="2016-09-01T06:27:04"/>
    <d v="2016-10-02T09:00:00"/>
    <n v="2016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s v="plays"/>
    <d v="2015-03-04T22:44:10"/>
    <d v="2015-04-03T21:44:10"/>
    <n v="2015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s v="plays"/>
    <d v="2014-09-21T21:11:27"/>
    <d v="2014-10-21T21:11:27"/>
    <n v="2014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s v="plays"/>
    <d v="2014-06-14T22:29:24"/>
    <d v="2014-07-01T22:30:00"/>
    <n v="2014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s v="plays"/>
    <d v="2016-05-07T01:41:55"/>
    <d v="2016-05-24T14:25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s v="plays"/>
    <d v="2014-08-18T19:10:10"/>
    <d v="2014-10-17T19:10:1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s v="plays"/>
    <d v="2015-10-28T16:06:07"/>
    <d v="2015-12-01T05:59:00"/>
    <n v="2015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s v="plays"/>
    <d v="2015-05-20T05:33:24"/>
    <d v="2015-07-18T03:00:00"/>
    <n v="2015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s v="plays"/>
    <d v="2016-07-08T11:22:34"/>
    <d v="2016-09-06T11:22:34"/>
    <n v="2016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s v="plays"/>
    <d v="2014-12-22T02:01:04"/>
    <d v="2015-01-20T19:16:00"/>
    <n v="2014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d v="2014-11-20T22:58:45"/>
    <n v="2014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s v="plays"/>
    <d v="2015-03-11T05:16:22"/>
    <d v="2015-04-10T05:00:00"/>
    <n v="2015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s v="plays"/>
    <d v="2014-07-22T04:49:49"/>
    <d v="2014-08-21T04:49:49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s v="plays"/>
    <d v="2014-09-22T15:36:50"/>
    <d v="2014-10-22T15:36:50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s v="plays"/>
    <d v="2014-12-18T00:32:23"/>
    <d v="2015-01-11T01:00:00"/>
    <n v="2014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s v="plays"/>
    <d v="2016-03-07T12:13:07"/>
    <d v="2016-04-11T11:13:07"/>
    <n v="2016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s v="plays"/>
    <d v="2015-06-14T23:00:15"/>
    <d v="2015-07-14T23:00:15"/>
    <n v="2015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s v="plays"/>
    <d v="2014-09-23T15:16:31"/>
    <d v="2014-10-23T15:16:31"/>
    <n v="2014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d v="2014-05-09T06:53:00"/>
    <n v="2014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s v="plays"/>
    <d v="2014-08-14T21:05:16"/>
    <d v="2014-10-13T21:05:16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s v="plays"/>
    <d v="2014-10-16T16:33:48"/>
    <d v="2014-11-15T20:00:00"/>
    <n v="201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d v="2016-10-01T04:00:00"/>
    <n v="201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s v="plays"/>
    <d v="2014-05-20T15:33:51"/>
    <d v="2014-06-19T15:33:5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s v="plays"/>
    <d v="2016-06-13T22:23:59"/>
    <d v="2016-07-03T19:59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s v="plays"/>
    <d v="2015-11-02T23:14:40"/>
    <d v="2015-11-25T23:00:00"/>
    <n v="2015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s v="plays"/>
    <d v="2016-03-17T01:27:24"/>
    <d v="2016-04-01T03:59:00"/>
    <n v="2016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s v="plays"/>
    <d v="2014-08-15T15:22:32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s v="plays"/>
    <d v="2014-05-20T16:40:56"/>
    <d v="2014-06-23T16:00:00"/>
    <n v="2014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d v="2016-04-21T02:23:43"/>
    <n v="201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s v="plays"/>
    <d v="2016-06-02T17:44:28"/>
    <d v="2016-07-02T17:44:28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s v="plays"/>
    <d v="2014-05-28T16:21:24"/>
    <d v="2014-06-27T16:21:24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s v="plays"/>
    <d v="2015-03-30T14:07:06"/>
    <d v="2015-04-29T14:07:06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s v="plays"/>
    <d v="2014-07-13T22:50:11"/>
    <d v="2014-08-12T22:50:11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s v="plays"/>
    <d v="2016-04-19T00:56:28"/>
    <d v="2016-05-19T00:56:28"/>
    <n v="2016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s v="plays"/>
    <d v="2015-08-19T02:49:10"/>
    <d v="2015-09-28T02:49:10"/>
    <n v="2015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s v="plays"/>
    <d v="2016-12-14T23:07:35"/>
    <d v="2017-01-13T23:05:00"/>
    <n v="2016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s v="plays"/>
    <d v="2015-01-18T15:52:36"/>
    <d v="2015-02-28T12:00:00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s v="plays"/>
    <d v="2015-01-27T16:00:20"/>
    <d v="2015-03-01T03:00:00"/>
    <n v="2015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d v="2016-12-26T19:18:51"/>
    <n v="201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s v="plays"/>
    <d v="2014-06-22T18:35:11"/>
    <d v="2014-08-21T18:35:11"/>
    <n v="2014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s v="plays"/>
    <d v="2015-03-15T08:17:06"/>
    <d v="2015-05-09T04:00:00"/>
    <n v="2015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s v="plays"/>
    <d v="2015-10-06T13:16:15"/>
    <d v="2015-11-05T14:16:15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s v="plays"/>
    <d v="2014-05-20T01:06:09"/>
    <d v="2014-06-30T17:28:00"/>
    <n v="201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d v="2014-10-21T19:51:00"/>
    <n v="2014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s v="plays"/>
    <d v="2016-11-21T17:03:14"/>
    <d v="2016-12-21T17:03:14"/>
    <n v="201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d v="2017-01-27T18:54:02"/>
    <n v="201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s v="plays"/>
    <d v="2016-05-20T22:32:01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d v="2016-06-14T18:54:00"/>
    <n v="201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s v="plays"/>
    <d v="2015-02-06T13:57:05"/>
    <d v="2015-03-08T12:57:05"/>
    <n v="2015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s v="plays"/>
    <d v="2015-10-30T04:32:33"/>
    <d v="2015-11-14T23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s v="plays"/>
    <d v="2015-12-15T18:16:56"/>
    <d v="2016-01-14T18:16:56"/>
    <n v="201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s v="plays"/>
    <d v="2016-09-09T10:28:26"/>
    <d v="2016-10-09T10:28:26"/>
    <n v="2016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s v="plays"/>
    <d v="2015-02-23T14:29:35"/>
    <d v="2015-03-24T03:59:00"/>
    <n v="2015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s v="plays"/>
    <d v="2015-10-27T22:34:59"/>
    <d v="2015-11-21T04:00:00"/>
    <n v="2015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d v="2016-07-17T17:49:46"/>
    <n v="201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s v="plays"/>
    <d v="2014-12-17T14:42:04"/>
    <d v="2015-01-16T10:26:00"/>
    <n v="2014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s v="plays"/>
    <d v="2015-04-28T17:34:48"/>
    <d v="2015-05-31T17:35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s v="plays"/>
    <d v="2015-07-24T16:08:57"/>
    <d v="2015-08-07T15:00:00"/>
    <n v="2015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s v="plays"/>
    <d v="2014-12-17T12:09:11"/>
    <d v="2015-01-16T12:09:11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s v="plays"/>
    <d v="2015-02-04T04:40:47"/>
    <d v="2015-04-05T03:40:47"/>
    <n v="2015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s v="plays"/>
    <d v="2015-06-23T19:34:53"/>
    <d v="2015-08-22T19:34:53"/>
    <n v="2015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s v="plays"/>
    <d v="2014-09-08T02:05:00"/>
    <d v="2014-10-22T04:59:00"/>
    <n v="2014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s v="plays"/>
    <d v="2016-11-19T00:45:50"/>
    <d v="2016-12-19T00:45:50"/>
    <n v="2016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s v="plays"/>
    <d v="2017-01-15T12:43:39"/>
    <d v="2017-02-28T08:51:00"/>
    <n v="2017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d v="2016-01-31T23:55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d v="2016-06-04T17:19:57"/>
    <n v="201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s v="plays"/>
    <d v="2016-07-19T20:24:33"/>
    <d v="2016-09-02T20:24:33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d v="2014-10-25T02:59:50"/>
    <n v="201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d v="2017-01-25T21:41:22"/>
    <n v="2016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s v="plays"/>
    <d v="2016-04-15T20:21:13"/>
    <d v="2016-05-15T20:21:13"/>
    <n v="2016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s v="plays"/>
    <d v="2015-07-03T19:59:26"/>
    <d v="2015-08-26T18:32:00"/>
    <n v="2015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s v="plays"/>
    <d v="2016-09-27T06:40:34"/>
    <d v="2016-10-27T06:40:34"/>
    <n v="2016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s v="plays"/>
    <d v="2016-11-23T00:15:09"/>
    <d v="2016-12-26T00:15:09"/>
    <n v="2016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s v="plays"/>
    <d v="2015-02-18T01:11:06"/>
    <d v="2015-04-02T01:00:00"/>
    <n v="2015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s v="plays"/>
    <d v="2014-09-01T22:00:01"/>
    <d v="2014-09-24T22:00:01"/>
    <n v="2014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s v="plays"/>
    <d v="2017-02-01T00:45:37"/>
    <d v="2017-03-03T05:00:00"/>
    <n v="2017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d v="2015-11-29T13:56:44"/>
    <n v="2015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s v="plays"/>
    <d v="2016-05-22T15:02:31"/>
    <d v="2016-07-21T15:02:31"/>
    <n v="2016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s v="plays"/>
    <d v="2015-01-25T03:15:40"/>
    <d v="2015-02-24T03:15:40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s v="plays"/>
    <d v="2016-01-31T22:43:06"/>
    <d v="2016-02-28T00:00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s v="plays"/>
    <d v="2015-12-20T13:45:23"/>
    <d v="2016-01-08T06:34:00"/>
    <n v="2015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x v="0"/>
    <x v="0"/>
    <d v="2015-07-23T03:00:00"/>
    <n v="2015"/>
    <n v="27578"/>
    <n v="13629.7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x v="0"/>
    <x v="1"/>
    <d v="2017-03-02T14:24:43"/>
    <n v="2017"/>
    <n v="10479"/>
    <n v="30060.3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x v="0"/>
    <x v="2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x v="0"/>
    <x v="3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x v="0"/>
    <x v="4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x v="0"/>
    <x v="5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x v="0"/>
    <x v="6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x v="0"/>
    <x v="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x v="0"/>
    <x v="8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x v="0"/>
    <x v="9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x v="0"/>
    <x v="10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x v="0"/>
    <x v="11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x v="0"/>
    <x v="12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x v="0"/>
    <x v="13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x v="0"/>
    <x v="14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x v="0"/>
    <x v="15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x v="0"/>
    <x v="16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x v="0"/>
    <x v="17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x v="0"/>
    <x v="18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x v="0"/>
    <x v="19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x v="0"/>
    <x v="20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x v="0"/>
    <x v="21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x v="0"/>
    <x v="22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x v="0"/>
    <x v="23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x v="0"/>
    <x v="24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x v="0"/>
    <x v="25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x v="0"/>
    <x v="26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x v="0"/>
    <x v="27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x v="0"/>
    <x v="28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x v="0"/>
    <x v="29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x v="0"/>
    <x v="30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x v="0"/>
    <x v="31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x v="0"/>
    <x v="32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x v="0"/>
    <x v="33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x v="0"/>
    <x v="34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x v="0"/>
    <x v="35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x v="0"/>
    <x v="36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x v="0"/>
    <x v="37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x v="0"/>
    <x v="38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x v="0"/>
    <x v="39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x v="0"/>
    <x v="40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x v="0"/>
    <x v="41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x v="0"/>
    <x v="42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x v="0"/>
    <x v="43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x v="0"/>
    <x v="44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x v="0"/>
    <x v="45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x v="0"/>
    <x v="46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x v="0"/>
    <x v="4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x v="0"/>
    <x v="48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x v="0"/>
    <x v="49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x v="0"/>
    <x v="50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x v="0"/>
    <x v="51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x v="0"/>
    <x v="52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x v="0"/>
    <x v="53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x v="0"/>
    <x v="54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x v="0"/>
    <x v="55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x v="0"/>
    <x v="56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x v="0"/>
    <x v="57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x v="0"/>
    <x v="58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x v="0"/>
    <x v="59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x v="1"/>
    <x v="60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x v="1"/>
    <x v="61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x v="1"/>
    <x v="62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x v="1"/>
    <x v="6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x v="1"/>
    <x v="64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x v="1"/>
    <x v="65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x v="1"/>
    <x v="66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x v="1"/>
    <x v="67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x v="1"/>
    <x v="68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x v="1"/>
    <x v="69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x v="1"/>
    <x v="70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x v="1"/>
    <x v="71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x v="1"/>
    <x v="72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x v="1"/>
    <x v="73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x v="1"/>
    <x v="74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x v="1"/>
    <x v="75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x v="1"/>
    <x v="76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x v="1"/>
    <x v="7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x v="1"/>
    <x v="78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x v="1"/>
    <x v="79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x v="1"/>
    <x v="80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x v="1"/>
    <x v="81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x v="1"/>
    <x v="82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x v="1"/>
    <x v="83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x v="1"/>
    <x v="84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x v="1"/>
    <x v="85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x v="1"/>
    <x v="86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x v="1"/>
    <x v="87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x v="1"/>
    <x v="88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x v="1"/>
    <x v="89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x v="1"/>
    <x v="90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x v="1"/>
    <x v="91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x v="1"/>
    <x v="92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x v="1"/>
    <x v="93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x v="1"/>
    <x v="94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x v="1"/>
    <x v="95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x v="1"/>
    <x v="96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x v="1"/>
    <x v="97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x v="1"/>
    <x v="98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x v="1"/>
    <x v="9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x v="1"/>
    <x v="100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x v="1"/>
    <x v="101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x v="1"/>
    <x v="102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x v="1"/>
    <x v="103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x v="1"/>
    <x v="104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x v="1"/>
    <x v="105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x v="1"/>
    <x v="106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x v="1"/>
    <x v="10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x v="1"/>
    <x v="108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x v="1"/>
    <x v="109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x v="1"/>
    <x v="110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x v="1"/>
    <x v="111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x v="1"/>
    <x v="112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x v="1"/>
    <x v="113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x v="1"/>
    <x v="114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x v="1"/>
    <x v="115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x v="1"/>
    <x v="116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x v="1"/>
    <x v="117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x v="1"/>
    <x v="118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x v="1"/>
    <x v="119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x v="2"/>
    <x v="120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x v="2"/>
    <x v="121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x v="2"/>
    <x v="122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x v="2"/>
    <x v="123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x v="2"/>
    <x v="124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x v="2"/>
    <x v="125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x v="2"/>
    <x v="126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x v="2"/>
    <x v="127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x v="2"/>
    <x v="128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x v="2"/>
    <x v="129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x v="2"/>
    <x v="130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x v="2"/>
    <x v="13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x v="2"/>
    <x v="132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x v="2"/>
    <x v="133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x v="2"/>
    <x v="134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x v="2"/>
    <x v="135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x v="2"/>
    <x v="136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x v="2"/>
    <x v="137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x v="2"/>
    <x v="138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x v="2"/>
    <x v="139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x v="2"/>
    <x v="140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x v="2"/>
    <x v="141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x v="2"/>
    <x v="142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x v="2"/>
    <x v="143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x v="2"/>
    <x v="144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x v="2"/>
    <x v="145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x v="2"/>
    <x v="146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x v="2"/>
    <x v="147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x v="2"/>
    <x v="148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x v="2"/>
    <x v="149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x v="2"/>
    <x v="150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x v="2"/>
    <x v="15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x v="2"/>
    <x v="152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x v="2"/>
    <x v="153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x v="2"/>
    <x v="154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x v="2"/>
    <x v="15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x v="2"/>
    <x v="1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x v="2"/>
    <x v="157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x v="2"/>
    <x v="15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x v="2"/>
    <x v="159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x v="3"/>
    <x v="160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x v="3"/>
    <x v="161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x v="3"/>
    <x v="162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x v="3"/>
    <x v="163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x v="3"/>
    <x v="164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x v="3"/>
    <x v="165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x v="3"/>
    <x v="166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x v="3"/>
    <x v="167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x v="3"/>
    <x v="168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x v="3"/>
    <x v="16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x v="3"/>
    <x v="170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x v="3"/>
    <x v="171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x v="3"/>
    <x v="172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x v="3"/>
    <x v="173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x v="3"/>
    <x v="174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x v="3"/>
    <x v="175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x v="3"/>
    <x v="176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x v="3"/>
    <x v="177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x v="3"/>
    <x v="178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x v="3"/>
    <x v="179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x v="3"/>
    <x v="180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x v="3"/>
    <x v="181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x v="3"/>
    <x v="18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x v="3"/>
    <x v="183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x v="3"/>
    <x v="184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x v="3"/>
    <x v="185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x v="3"/>
    <x v="186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x v="3"/>
    <x v="18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x v="3"/>
    <x v="188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x v="3"/>
    <x v="189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x v="3"/>
    <x v="190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x v="3"/>
    <x v="191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x v="3"/>
    <x v="19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x v="3"/>
    <x v="193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x v="3"/>
    <x v="194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x v="3"/>
    <x v="195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x v="3"/>
    <x v="196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x v="3"/>
    <x v="197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x v="3"/>
    <x v="198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x v="3"/>
    <x v="199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x v="3"/>
    <x v="200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x v="3"/>
    <x v="201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x v="3"/>
    <x v="202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x v="3"/>
    <x v="203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x v="3"/>
    <x v="204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x v="3"/>
    <x v="205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x v="3"/>
    <x v="206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x v="3"/>
    <x v="207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x v="3"/>
    <x v="208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x v="3"/>
    <x v="209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x v="3"/>
    <x v="210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x v="3"/>
    <x v="211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x v="3"/>
    <x v="212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x v="3"/>
    <x v="213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x v="3"/>
    <x v="214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x v="3"/>
    <x v="215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x v="3"/>
    <x v="216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x v="3"/>
    <x v="217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x v="3"/>
    <x v="218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x v="3"/>
    <x v="219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x v="3"/>
    <x v="22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x v="3"/>
    <x v="221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x v="3"/>
    <x v="222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x v="3"/>
    <x v="223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x v="3"/>
    <x v="224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x v="3"/>
    <x v="225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x v="3"/>
    <x v="226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x v="3"/>
    <x v="227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x v="3"/>
    <x v="228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x v="3"/>
    <x v="229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x v="3"/>
    <x v="230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x v="3"/>
    <x v="23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x v="3"/>
    <x v="232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x v="3"/>
    <x v="233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x v="3"/>
    <x v="234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x v="3"/>
    <x v="235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x v="3"/>
    <x v="236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x v="3"/>
    <x v="237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x v="3"/>
    <x v="238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x v="3"/>
    <x v="239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x v="4"/>
    <x v="240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x v="4"/>
    <x v="241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x v="4"/>
    <x v="242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x v="4"/>
    <x v="243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x v="4"/>
    <x v="244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x v="4"/>
    <x v="24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x v="4"/>
    <x v="246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x v="4"/>
    <x v="247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x v="4"/>
    <x v="248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x v="4"/>
    <x v="249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x v="4"/>
    <x v="250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x v="4"/>
    <x v="251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x v="4"/>
    <x v="252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x v="4"/>
    <x v="253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x v="4"/>
    <x v="254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x v="4"/>
    <x v="255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x v="4"/>
    <x v="256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x v="4"/>
    <x v="257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x v="4"/>
    <x v="258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x v="4"/>
    <x v="25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x v="4"/>
    <x v="260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x v="4"/>
    <x v="261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x v="4"/>
    <x v="262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x v="4"/>
    <x v="263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x v="4"/>
    <x v="264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x v="4"/>
    <x v="265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x v="4"/>
    <x v="266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x v="4"/>
    <x v="267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x v="4"/>
    <x v="26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x v="4"/>
    <x v="269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x v="4"/>
    <x v="27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x v="4"/>
    <x v="27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x v="4"/>
    <x v="272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x v="4"/>
    <x v="273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x v="4"/>
    <x v="274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x v="4"/>
    <x v="275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x v="4"/>
    <x v="276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x v="4"/>
    <x v="277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x v="4"/>
    <x v="278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x v="4"/>
    <x v="279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x v="4"/>
    <x v="280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x v="4"/>
    <x v="281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x v="4"/>
    <x v="28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x v="4"/>
    <x v="283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x v="4"/>
    <x v="284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x v="4"/>
    <x v="285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x v="4"/>
    <x v="286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x v="4"/>
    <x v="287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x v="4"/>
    <x v="288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x v="4"/>
    <x v="289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x v="4"/>
    <x v="290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x v="4"/>
    <x v="291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x v="4"/>
    <x v="292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x v="4"/>
    <x v="293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x v="4"/>
    <x v="29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x v="4"/>
    <x v="295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x v="4"/>
    <x v="296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x v="4"/>
    <x v="297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x v="4"/>
    <x v="29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x v="4"/>
    <x v="299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x v="4"/>
    <x v="300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x v="4"/>
    <x v="301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x v="4"/>
    <x v="302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x v="4"/>
    <x v="303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x v="4"/>
    <x v="304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x v="4"/>
    <x v="305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x v="4"/>
    <x v="306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x v="4"/>
    <x v="307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x v="4"/>
    <x v="308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x v="4"/>
    <x v="309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x v="4"/>
    <x v="310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x v="4"/>
    <x v="311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x v="4"/>
    <x v="31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x v="4"/>
    <x v="313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x v="4"/>
    <x v="314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x v="4"/>
    <x v="315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x v="4"/>
    <x v="316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x v="4"/>
    <x v="317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x v="4"/>
    <x v="318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x v="4"/>
    <x v="31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x v="4"/>
    <x v="320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x v="4"/>
    <x v="321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x v="4"/>
    <x v="322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x v="4"/>
    <x v="323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x v="4"/>
    <x v="324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x v="4"/>
    <x v="325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x v="4"/>
    <x v="3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x v="4"/>
    <x v="327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x v="4"/>
    <x v="32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x v="4"/>
    <x v="329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x v="4"/>
    <x v="330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x v="4"/>
    <x v="331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x v="4"/>
    <x v="332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x v="4"/>
    <x v="333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x v="4"/>
    <x v="334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x v="4"/>
    <x v="33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x v="4"/>
    <x v="336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x v="4"/>
    <x v="337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x v="4"/>
    <x v="338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x v="4"/>
    <x v="339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x v="4"/>
    <x v="340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x v="4"/>
    <x v="341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x v="4"/>
    <x v="342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x v="4"/>
    <x v="343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x v="4"/>
    <x v="34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x v="4"/>
    <x v="345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x v="4"/>
    <x v="346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x v="4"/>
    <x v="347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x v="4"/>
    <x v="348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x v="4"/>
    <x v="349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x v="4"/>
    <x v="350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x v="4"/>
    <x v="351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x v="4"/>
    <x v="352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x v="4"/>
    <x v="353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x v="4"/>
    <x v="354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x v="4"/>
    <x v="355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x v="4"/>
    <x v="356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x v="4"/>
    <x v="3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x v="4"/>
    <x v="358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x v="4"/>
    <x v="359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x v="4"/>
    <x v="36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x v="4"/>
    <x v="361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x v="4"/>
    <x v="362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x v="4"/>
    <x v="363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x v="4"/>
    <x v="364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x v="4"/>
    <x v="365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x v="4"/>
    <x v="366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x v="4"/>
    <x v="367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x v="4"/>
    <x v="368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x v="4"/>
    <x v="36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x v="4"/>
    <x v="37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x v="4"/>
    <x v="371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x v="4"/>
    <x v="372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x v="4"/>
    <x v="373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x v="4"/>
    <x v="374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x v="4"/>
    <x v="375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x v="4"/>
    <x v="37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x v="4"/>
    <x v="377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x v="4"/>
    <x v="37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x v="4"/>
    <x v="379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x v="4"/>
    <x v="380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x v="4"/>
    <x v="381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x v="4"/>
    <x v="382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x v="4"/>
    <x v="383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x v="4"/>
    <x v="384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x v="4"/>
    <x v="385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x v="4"/>
    <x v="386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x v="4"/>
    <x v="387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x v="4"/>
    <x v="388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x v="4"/>
    <x v="389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x v="4"/>
    <x v="390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x v="4"/>
    <x v="39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x v="4"/>
    <x v="392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x v="4"/>
    <x v="393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x v="4"/>
    <x v="394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x v="4"/>
    <x v="395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x v="4"/>
    <x v="39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x v="4"/>
    <x v="397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x v="4"/>
    <x v="398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x v="4"/>
    <x v="399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x v="4"/>
    <x v="400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x v="4"/>
    <x v="401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x v="4"/>
    <x v="402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x v="4"/>
    <x v="403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x v="4"/>
    <x v="404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x v="4"/>
    <x v="405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x v="4"/>
    <x v="406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x v="4"/>
    <x v="407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x v="4"/>
    <x v="408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x v="4"/>
    <x v="409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x v="4"/>
    <x v="410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x v="4"/>
    <x v="411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x v="4"/>
    <x v="412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x v="4"/>
    <x v="413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x v="4"/>
    <x v="414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x v="4"/>
    <x v="415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x v="4"/>
    <x v="416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x v="4"/>
    <x v="417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x v="4"/>
    <x v="418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x v="4"/>
    <x v="419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x v="5"/>
    <x v="420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x v="5"/>
    <x v="421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x v="5"/>
    <x v="422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x v="5"/>
    <x v="423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x v="5"/>
    <x v="424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x v="5"/>
    <x v="425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x v="5"/>
    <x v="426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x v="5"/>
    <x v="427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x v="5"/>
    <x v="428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x v="5"/>
    <x v="429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x v="5"/>
    <x v="430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x v="5"/>
    <x v="431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x v="5"/>
    <x v="432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x v="5"/>
    <x v="433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x v="5"/>
    <x v="434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x v="5"/>
    <x v="435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x v="5"/>
    <x v="436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x v="5"/>
    <x v="437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x v="5"/>
    <x v="43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x v="5"/>
    <x v="439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x v="5"/>
    <x v="440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x v="5"/>
    <x v="441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x v="5"/>
    <x v="442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x v="5"/>
    <x v="443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x v="5"/>
    <x v="444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x v="5"/>
    <x v="44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x v="5"/>
    <x v="446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x v="5"/>
    <x v="447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x v="5"/>
    <x v="448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x v="5"/>
    <x v="449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x v="5"/>
    <x v="45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x v="5"/>
    <x v="4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x v="5"/>
    <x v="452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x v="5"/>
    <x v="453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x v="5"/>
    <x v="454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x v="5"/>
    <x v="455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x v="5"/>
    <x v="456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x v="5"/>
    <x v="457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x v="5"/>
    <x v="458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x v="5"/>
    <x v="459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x v="5"/>
    <x v="460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x v="5"/>
    <x v="461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x v="5"/>
    <x v="462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x v="5"/>
    <x v="46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x v="5"/>
    <x v="464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x v="5"/>
    <x v="465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x v="5"/>
    <x v="466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x v="5"/>
    <x v="467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x v="5"/>
    <x v="468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x v="5"/>
    <x v="469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x v="5"/>
    <x v="470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x v="5"/>
    <x v="471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x v="5"/>
    <x v="472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x v="5"/>
    <x v="473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x v="5"/>
    <x v="474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x v="5"/>
    <x v="475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x v="5"/>
    <x v="476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x v="5"/>
    <x v="477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x v="5"/>
    <x v="478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x v="5"/>
    <x v="479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x v="5"/>
    <x v="480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x v="5"/>
    <x v="481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x v="5"/>
    <x v="482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x v="5"/>
    <x v="483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x v="5"/>
    <x v="484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x v="5"/>
    <x v="485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x v="5"/>
    <x v="486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x v="5"/>
    <x v="487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x v="5"/>
    <x v="488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x v="5"/>
    <x v="489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x v="5"/>
    <x v="490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x v="5"/>
    <x v="491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x v="5"/>
    <x v="492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x v="5"/>
    <x v="493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x v="5"/>
    <x v="494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x v="5"/>
    <x v="49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x v="5"/>
    <x v="496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x v="5"/>
    <x v="497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x v="5"/>
    <x v="498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x v="5"/>
    <x v="499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x v="5"/>
    <x v="500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x v="5"/>
    <x v="50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x v="5"/>
    <x v="502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x v="5"/>
    <x v="50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x v="5"/>
    <x v="504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x v="5"/>
    <x v="505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x v="5"/>
    <x v="506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x v="5"/>
    <x v="50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x v="5"/>
    <x v="508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x v="5"/>
    <x v="509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x v="5"/>
    <x v="510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x v="5"/>
    <x v="511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x v="5"/>
    <x v="512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x v="5"/>
    <x v="513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x v="5"/>
    <x v="514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x v="5"/>
    <x v="515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x v="5"/>
    <x v="516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x v="5"/>
    <x v="517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x v="5"/>
    <x v="518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x v="5"/>
    <x v="519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x v="6"/>
    <x v="520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x v="6"/>
    <x v="521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x v="6"/>
    <x v="522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x v="6"/>
    <x v="523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x v="6"/>
    <x v="524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x v="6"/>
    <x v="525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x v="6"/>
    <x v="526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x v="6"/>
    <x v="527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x v="6"/>
    <x v="528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x v="6"/>
    <x v="529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x v="6"/>
    <x v="530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x v="6"/>
    <x v="531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x v="6"/>
    <x v="532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x v="6"/>
    <x v="533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x v="6"/>
    <x v="534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x v="6"/>
    <x v="53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x v="6"/>
    <x v="536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x v="6"/>
    <x v="537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x v="6"/>
    <x v="538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x v="6"/>
    <x v="539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x v="7"/>
    <x v="540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x v="7"/>
    <x v="541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x v="7"/>
    <x v="542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x v="7"/>
    <x v="543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x v="7"/>
    <x v="544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x v="7"/>
    <x v="545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x v="7"/>
    <x v="546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x v="7"/>
    <x v="547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x v="7"/>
    <x v="5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x v="7"/>
    <x v="549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x v="7"/>
    <x v="550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x v="7"/>
    <x v="551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x v="7"/>
    <x v="552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x v="7"/>
    <x v="553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x v="7"/>
    <x v="554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x v="7"/>
    <x v="555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x v="7"/>
    <x v="556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x v="7"/>
    <x v="557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x v="7"/>
    <x v="558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x v="7"/>
    <x v="559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x v="7"/>
    <x v="560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x v="7"/>
    <x v="561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x v="7"/>
    <x v="562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x v="7"/>
    <x v="563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x v="7"/>
    <x v="564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x v="7"/>
    <x v="565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x v="7"/>
    <x v="566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x v="7"/>
    <x v="567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x v="7"/>
    <x v="568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x v="7"/>
    <x v="569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x v="7"/>
    <x v="570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x v="7"/>
    <x v="571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x v="7"/>
    <x v="572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x v="7"/>
    <x v="573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x v="7"/>
    <x v="574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x v="7"/>
    <x v="575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x v="7"/>
    <x v="576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x v="7"/>
    <x v="577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x v="7"/>
    <x v="578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x v="7"/>
    <x v="579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x v="7"/>
    <x v="580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x v="7"/>
    <x v="581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x v="7"/>
    <x v="582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x v="7"/>
    <x v="583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x v="7"/>
    <x v="584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x v="7"/>
    <x v="585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x v="7"/>
    <x v="586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x v="7"/>
    <x v="587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x v="7"/>
    <x v="588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x v="7"/>
    <x v="58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x v="7"/>
    <x v="590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x v="7"/>
    <x v="591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x v="7"/>
    <x v="592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x v="7"/>
    <x v="593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x v="7"/>
    <x v="594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x v="7"/>
    <x v="595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x v="7"/>
    <x v="596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x v="7"/>
    <x v="597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x v="7"/>
    <x v="598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x v="7"/>
    <x v="599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x v="7"/>
    <x v="600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x v="7"/>
    <x v="601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x v="7"/>
    <x v="602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x v="7"/>
    <x v="60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x v="7"/>
    <x v="604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x v="7"/>
    <x v="605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x v="7"/>
    <x v="606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x v="7"/>
    <x v="607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x v="7"/>
    <x v="608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x v="7"/>
    <x v="609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x v="7"/>
    <x v="610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x v="7"/>
    <x v="611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x v="7"/>
    <x v="612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x v="7"/>
    <x v="613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x v="7"/>
    <x v="614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x v="7"/>
    <x v="615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x v="7"/>
    <x v="616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x v="7"/>
    <x v="617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x v="7"/>
    <x v="618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x v="7"/>
    <x v="619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x v="7"/>
    <x v="620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x v="7"/>
    <x v="621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x v="7"/>
    <x v="622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x v="7"/>
    <x v="623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x v="7"/>
    <x v="624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x v="7"/>
    <x v="625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x v="7"/>
    <x v="626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x v="7"/>
    <x v="627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x v="7"/>
    <x v="628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x v="7"/>
    <x v="629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x v="7"/>
    <x v="630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x v="7"/>
    <x v="631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x v="7"/>
    <x v="632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x v="7"/>
    <x v="633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x v="7"/>
    <x v="634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x v="7"/>
    <x v="635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x v="7"/>
    <x v="636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x v="7"/>
    <x v="637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x v="7"/>
    <x v="638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x v="7"/>
    <x v="639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x v="8"/>
    <x v="640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x v="8"/>
    <x v="641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x v="8"/>
    <x v="642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x v="8"/>
    <x v="643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x v="8"/>
    <x v="644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x v="8"/>
    <x v="645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x v="8"/>
    <x v="646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x v="8"/>
    <x v="647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x v="8"/>
    <x v="64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x v="8"/>
    <x v="649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x v="8"/>
    <x v="650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x v="8"/>
    <x v="65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x v="8"/>
    <x v="652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x v="8"/>
    <x v="653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x v="8"/>
    <x v="654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x v="8"/>
    <x v="655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x v="8"/>
    <x v="656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x v="8"/>
    <x v="657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x v="8"/>
    <x v="658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x v="8"/>
    <x v="659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x v="8"/>
    <x v="660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x v="8"/>
    <x v="661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x v="8"/>
    <x v="662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x v="8"/>
    <x v="663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x v="8"/>
    <x v="664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x v="8"/>
    <x v="665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x v="8"/>
    <x v="666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x v="8"/>
    <x v="667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x v="8"/>
    <x v="668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x v="8"/>
    <x v="669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x v="8"/>
    <x v="67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x v="8"/>
    <x v="671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x v="8"/>
    <x v="672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x v="8"/>
    <x v="673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x v="8"/>
    <x v="674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x v="8"/>
    <x v="675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x v="8"/>
    <x v="676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x v="8"/>
    <x v="677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x v="8"/>
    <x v="67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x v="8"/>
    <x v="67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x v="8"/>
    <x v="680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x v="8"/>
    <x v="681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x v="8"/>
    <x v="68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x v="8"/>
    <x v="683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x v="8"/>
    <x v="684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x v="8"/>
    <x v="685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x v="8"/>
    <x v="686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x v="8"/>
    <x v="687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x v="8"/>
    <x v="688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x v="8"/>
    <x v="689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x v="8"/>
    <x v="690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x v="8"/>
    <x v="691"/>
    <d v="2015-07-01T00:40:46"/>
    <n v="2015"/>
    <n v="21"/>
    <n v="1033.5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x v="8"/>
    <x v="692"/>
    <d v="2015-04-30T19:23:47"/>
    <n v="2015"/>
    <n v="10"/>
    <n v="34.799999999999997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x v="8"/>
    <x v="693"/>
    <d v="2016-12-22T09:01:03"/>
    <n v="2016"/>
    <n v="52"/>
    <n v="51.24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x v="8"/>
    <x v="694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x v="8"/>
    <x v="695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x v="8"/>
    <x v="696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x v="8"/>
    <x v="697"/>
    <d v="2016-02-03T12:33:09"/>
    <n v="2016"/>
    <n v="205"/>
    <n v="90.0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x v="8"/>
    <x v="698"/>
    <d v="2013-11-22T16:00:00"/>
    <n v="2013"/>
    <n v="8"/>
    <n v="1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x v="8"/>
    <x v="699"/>
    <d v="2014-09-18T02:00:00"/>
    <n v="2014"/>
    <n v="10"/>
    <n v="352.9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x v="8"/>
    <x v="700"/>
    <d v="2014-07-23T15:54:40"/>
    <n v="2014"/>
    <n v="44"/>
    <n v="486.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x v="8"/>
    <x v="701"/>
    <d v="2017-01-10T16:31:21"/>
    <n v="2016"/>
    <n v="68"/>
    <n v="329.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x v="8"/>
    <x v="702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x v="8"/>
    <x v="703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x v="8"/>
    <x v="704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x v="8"/>
    <x v="705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x v="8"/>
    <x v="706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x v="8"/>
    <x v="70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x v="8"/>
    <x v="708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x v="8"/>
    <x v="70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x v="8"/>
    <x v="710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x v="8"/>
    <x v="711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x v="8"/>
    <x v="71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x v="8"/>
    <x v="713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x v="8"/>
    <x v="714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x v="8"/>
    <x v="715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x v="8"/>
    <x v="716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x v="8"/>
    <x v="717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x v="8"/>
    <x v="718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x v="8"/>
    <x v="719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x v="9"/>
    <x v="720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x v="9"/>
    <x v="721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x v="9"/>
    <x v="722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x v="9"/>
    <x v="723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x v="9"/>
    <x v="724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x v="9"/>
    <x v="725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x v="9"/>
    <x v="726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x v="9"/>
    <x v="727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x v="9"/>
    <x v="728"/>
    <d v="2011-08-21T20:05:57"/>
    <n v="2011"/>
    <n v="134"/>
    <n v="77.02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x v="9"/>
    <x v="729"/>
    <d v="2011-12-07T17:53:11"/>
    <n v="2011"/>
    <n v="50"/>
    <n v="37.74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x v="9"/>
    <x v="730"/>
    <d v="2012-09-19T04:27:41"/>
    <n v="2012"/>
    <n v="250"/>
    <n v="83.33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x v="9"/>
    <x v="731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x v="9"/>
    <x v="732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x v="9"/>
    <x v="733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x v="9"/>
    <x v="734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x v="9"/>
    <x v="735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x v="9"/>
    <x v="736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x v="9"/>
    <x v="73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x v="9"/>
    <x v="738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x v="9"/>
    <x v="73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x v="9"/>
    <x v="740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x v="9"/>
    <x v="741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x v="9"/>
    <x v="74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x v="9"/>
    <x v="743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x v="9"/>
    <x v="744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x v="9"/>
    <x v="74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x v="9"/>
    <x v="746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x v="9"/>
    <x v="747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x v="9"/>
    <x v="748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x v="9"/>
    <x v="749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x v="9"/>
    <x v="750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x v="9"/>
    <x v="751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x v="9"/>
    <x v="752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x v="9"/>
    <x v="753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x v="9"/>
    <x v="754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x v="9"/>
    <x v="755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x v="9"/>
    <x v="756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x v="9"/>
    <x v="757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x v="9"/>
    <x v="75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x v="9"/>
    <x v="75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x v="10"/>
    <x v="760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x v="10"/>
    <x v="761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x v="10"/>
    <x v="762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x v="10"/>
    <x v="763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x v="10"/>
    <x v="764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x v="10"/>
    <x v="765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x v="10"/>
    <x v="766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x v="10"/>
    <x v="767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x v="10"/>
    <x v="768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x v="10"/>
    <x v="769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x v="10"/>
    <x v="770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x v="10"/>
    <x v="771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x v="10"/>
    <x v="772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x v="10"/>
    <x v="773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x v="10"/>
    <x v="774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x v="10"/>
    <x v="77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x v="10"/>
    <x v="776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x v="10"/>
    <x v="77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x v="10"/>
    <x v="778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x v="10"/>
    <x v="779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x v="11"/>
    <x v="780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x v="11"/>
    <x v="781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x v="11"/>
    <x v="78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x v="11"/>
    <x v="783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x v="11"/>
    <x v="784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x v="11"/>
    <x v="78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x v="11"/>
    <x v="786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x v="11"/>
    <x v="787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x v="11"/>
    <x v="78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x v="11"/>
    <x v="789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x v="11"/>
    <x v="790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x v="11"/>
    <x v="791"/>
    <d v="2013-11-13T05:59:00"/>
    <n v="2013"/>
    <n v="114"/>
    <n v="66.7099999999999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x v="11"/>
    <x v="792"/>
    <d v="2013-07-03T04:59:00"/>
    <n v="2013"/>
    <n v="310"/>
    <n v="266.77999999999997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x v="11"/>
    <x v="793"/>
    <d v="2013-11-07T21:58:03"/>
    <n v="2013"/>
    <n v="341"/>
    <n v="142.28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x v="11"/>
    <x v="794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x v="11"/>
    <x v="795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x v="11"/>
    <x v="796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x v="11"/>
    <x v="797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x v="11"/>
    <x v="798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x v="11"/>
    <x v="799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x v="11"/>
    <x v="800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x v="11"/>
    <x v="801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x v="11"/>
    <x v="802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x v="11"/>
    <x v="803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x v="11"/>
    <x v="804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x v="11"/>
    <x v="805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x v="11"/>
    <x v="806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x v="11"/>
    <x v="807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x v="11"/>
    <x v="808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x v="11"/>
    <x v="809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x v="11"/>
    <x v="810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x v="11"/>
    <x v="811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x v="11"/>
    <x v="81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x v="11"/>
    <x v="813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x v="11"/>
    <x v="814"/>
    <d v="2011-05-31T18:04:00"/>
    <n v="2011"/>
    <n v="821"/>
    <n v="293.27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x v="11"/>
    <x v="815"/>
    <d v="2013-04-09T06:30:00"/>
    <n v="2013"/>
    <n v="117"/>
    <n v="40.04999999999999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x v="11"/>
    <x v="816"/>
    <d v="2014-11-01T22:01:43"/>
    <n v="2014"/>
    <n v="205"/>
    <n v="190.9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x v="11"/>
    <x v="817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x v="11"/>
    <x v="818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x v="11"/>
    <x v="819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x v="11"/>
    <x v="820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x v="11"/>
    <x v="821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x v="11"/>
    <x v="822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x v="11"/>
    <x v="823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x v="11"/>
    <x v="824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x v="11"/>
    <x v="825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x v="11"/>
    <x v="826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x v="11"/>
    <x v="82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x v="11"/>
    <x v="828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x v="11"/>
    <x v="829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x v="11"/>
    <x v="830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x v="11"/>
    <x v="831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x v="11"/>
    <x v="832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x v="11"/>
    <x v="833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x v="11"/>
    <x v="834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x v="11"/>
    <x v="835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x v="11"/>
    <x v="836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x v="11"/>
    <x v="837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x v="11"/>
    <x v="838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x v="11"/>
    <x v="839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x v="12"/>
    <x v="840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x v="12"/>
    <x v="841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x v="12"/>
    <x v="842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843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x v="12"/>
    <x v="844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x v="12"/>
    <x v="845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x v="12"/>
    <x v="846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x v="12"/>
    <x v="847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x v="12"/>
    <x v="848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x v="12"/>
    <x v="849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x v="12"/>
    <x v="850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x v="12"/>
    <x v="851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x v="12"/>
    <x v="852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x v="12"/>
    <x v="853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x v="12"/>
    <x v="854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x v="12"/>
    <x v="855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x v="12"/>
    <x v="85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x v="12"/>
    <x v="857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x v="12"/>
    <x v="85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x v="12"/>
    <x v="859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x v="13"/>
    <x v="860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x v="13"/>
    <x v="861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x v="13"/>
    <x v="862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x v="13"/>
    <x v="863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x v="13"/>
    <x v="864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x v="13"/>
    <x v="865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x v="13"/>
    <x v="866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x v="13"/>
    <x v="867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x v="13"/>
    <x v="86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x v="13"/>
    <x v="869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x v="13"/>
    <x v="870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x v="13"/>
    <x v="871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x v="13"/>
    <x v="872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x v="13"/>
    <x v="873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x v="13"/>
    <x v="87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x v="13"/>
    <x v="875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x v="13"/>
    <x v="876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x v="13"/>
    <x v="877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x v="13"/>
    <x v="878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x v="13"/>
    <x v="879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x v="14"/>
    <x v="880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x v="14"/>
    <x v="881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x v="14"/>
    <x v="882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x v="14"/>
    <x v="883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x v="14"/>
    <x v="884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x v="14"/>
    <x v="885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x v="14"/>
    <x v="886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x v="14"/>
    <x v="887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x v="14"/>
    <x v="888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x v="14"/>
    <x v="889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x v="14"/>
    <x v="890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x v="14"/>
    <x v="891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x v="14"/>
    <x v="892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x v="14"/>
    <x v="89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x v="14"/>
    <x v="894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x v="14"/>
    <x v="895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x v="14"/>
    <x v="89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x v="14"/>
    <x v="897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x v="14"/>
    <x v="898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x v="14"/>
    <x v="899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x v="13"/>
    <x v="900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x v="13"/>
    <x v="901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x v="13"/>
    <x v="90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x v="13"/>
    <x v="903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x v="13"/>
    <x v="904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x v="13"/>
    <x v="905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x v="13"/>
    <x v="906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x v="13"/>
    <x v="907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x v="13"/>
    <x v="908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x v="13"/>
    <x v="909"/>
    <d v="2012-07-23T04:00:00"/>
    <n v="2012"/>
    <n v="45"/>
    <n v="895.02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x v="13"/>
    <x v="910"/>
    <d v="2014-01-24T00:07:25"/>
    <n v="2014"/>
    <n v="7"/>
    <n v="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x v="13"/>
    <x v="911"/>
    <d v="2017-03-03T13:05:19"/>
    <n v="2017"/>
    <n v="1298"/>
    <n v="1428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x v="13"/>
    <x v="912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x v="13"/>
    <x v="913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x v="13"/>
    <x v="914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x v="13"/>
    <x v="915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x v="13"/>
    <x v="916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x v="13"/>
    <x v="917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x v="13"/>
    <x v="918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x v="13"/>
    <x v="919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x v="13"/>
    <x v="920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x v="13"/>
    <x v="921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x v="13"/>
    <x v="922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x v="13"/>
    <x v="92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x v="13"/>
    <x v="924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x v="13"/>
    <x v="925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x v="13"/>
    <x v="926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x v="13"/>
    <x v="927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x v="13"/>
    <x v="928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x v="13"/>
    <x v="92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x v="13"/>
    <x v="930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x v="13"/>
    <x v="931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x v="13"/>
    <x v="932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x v="13"/>
    <x v="933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x v="13"/>
    <x v="93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x v="13"/>
    <x v="935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x v="13"/>
    <x v="936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x v="13"/>
    <x v="93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x v="13"/>
    <x v="93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x v="13"/>
    <x v="939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x v="8"/>
    <x v="940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x v="8"/>
    <x v="941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x v="8"/>
    <x v="942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x v="8"/>
    <x v="943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x v="8"/>
    <x v="944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x v="8"/>
    <x v="945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x v="8"/>
    <x v="946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x v="8"/>
    <x v="947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x v="8"/>
    <x v="948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x v="8"/>
    <x v="949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x v="8"/>
    <x v="950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x v="8"/>
    <x v="951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x v="8"/>
    <x v="95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x v="8"/>
    <x v="953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x v="8"/>
    <x v="954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x v="8"/>
    <x v="955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x v="8"/>
    <x v="956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x v="8"/>
    <x v="957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x v="8"/>
    <x v="958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x v="8"/>
    <x v="959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x v="8"/>
    <x v="960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x v="8"/>
    <x v="961"/>
    <d v="2017-02-20T19:00:00"/>
    <n v="2017"/>
    <n v="7"/>
    <n v="57.94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x v="8"/>
    <x v="962"/>
    <d v="2016-10-17T15:15:19"/>
    <n v="2016"/>
    <n v="18"/>
    <n v="706.6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x v="8"/>
    <x v="963"/>
    <d v="2016-02-11T17:05:53"/>
    <n v="2016"/>
    <n v="254"/>
    <n v="171.8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x v="8"/>
    <x v="964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x v="8"/>
    <x v="965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x v="8"/>
    <x v="966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x v="8"/>
    <x v="967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x v="8"/>
    <x v="968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x v="8"/>
    <x v="969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x v="8"/>
    <x v="970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x v="8"/>
    <x v="971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x v="8"/>
    <x v="972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x v="8"/>
    <x v="97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x v="8"/>
    <x v="974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x v="8"/>
    <x v="97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x v="8"/>
    <x v="976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x v="8"/>
    <x v="97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x v="8"/>
    <x v="978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x v="8"/>
    <x v="979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x v="8"/>
    <x v="980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x v="8"/>
    <x v="981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x v="8"/>
    <x v="982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x v="8"/>
    <x v="983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x v="8"/>
    <x v="984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x v="8"/>
    <x v="985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x v="8"/>
    <x v="986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x v="8"/>
    <x v="987"/>
    <d v="2014-06-23T07:04:10"/>
    <n v="2014"/>
    <n v="12"/>
    <n v="148.97999999999999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x v="8"/>
    <x v="988"/>
    <d v="2016-09-28T22:24:55"/>
    <n v="2016"/>
    <n v="61"/>
    <n v="190.6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x v="8"/>
    <x v="989"/>
    <d v="2016-10-01T08:33:45"/>
    <n v="2016"/>
    <n v="122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x v="8"/>
    <x v="990"/>
    <d v="2014-09-03T18:49:24"/>
    <n v="2014"/>
    <n v="24"/>
    <n v="3043.13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x v="8"/>
    <x v="991"/>
    <d v="2016-05-07T21:11:59"/>
    <n v="2016"/>
    <n v="6"/>
    <n v="152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x v="8"/>
    <x v="992"/>
    <d v="2016-07-12T18:51:00"/>
    <n v="2016"/>
    <n v="122"/>
    <n v="868.57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x v="8"/>
    <x v="993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x v="8"/>
    <x v="994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x v="8"/>
    <x v="995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x v="8"/>
    <x v="996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x v="8"/>
    <x v="99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x v="8"/>
    <x v="998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x v="8"/>
    <x v="999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x v="8"/>
    <x v="10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x v="8"/>
    <x v="1001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x v="8"/>
    <x v="1002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x v="8"/>
    <x v="1003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x v="8"/>
    <x v="1004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x v="8"/>
    <x v="1005"/>
    <d v="2015-10-30T14:59:43"/>
    <n v="2015"/>
    <n v="3"/>
    <n v="37.4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x v="8"/>
    <x v="1006"/>
    <d v="2016-12-14T15:00:23"/>
    <n v="2016"/>
    <n v="20"/>
    <n v="79.2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x v="8"/>
    <x v="1007"/>
    <d v="2014-12-12T07:11:00"/>
    <n v="2014"/>
    <n v="151"/>
    <n v="753.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x v="8"/>
    <x v="1008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x v="8"/>
    <x v="1009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x v="8"/>
    <x v="1010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x v="8"/>
    <x v="1011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x v="8"/>
    <x v="10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x v="8"/>
    <x v="1013"/>
    <d v="2015-12-29T20:00:00"/>
    <n v="2015"/>
    <n v="24"/>
    <n v="66.67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x v="8"/>
    <x v="1014"/>
    <d v="2015-11-21T17:12:15"/>
    <n v="2015"/>
    <n v="2"/>
    <n v="16.899999999999999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x v="8"/>
    <x v="1015"/>
    <d v="2016-04-07T01:34:16"/>
    <n v="2016"/>
    <n v="6"/>
    <n v="157.88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x v="8"/>
    <x v="1016"/>
    <d v="2016-07-14T11:48:53"/>
    <n v="2016"/>
    <n v="30"/>
    <n v="857.14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x v="8"/>
    <x v="1017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x v="8"/>
    <x v="1018"/>
    <d v="2015-11-25T22:04:55"/>
    <n v="2015"/>
    <n v="67"/>
    <n v="1000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x v="8"/>
    <x v="101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x v="15"/>
    <x v="1020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x v="15"/>
    <x v="102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x v="15"/>
    <x v="1022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x v="15"/>
    <x v="1023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x v="15"/>
    <x v="1024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x v="15"/>
    <x v="1025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x v="15"/>
    <x v="102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x v="15"/>
    <x v="102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x v="15"/>
    <x v="1028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x v="15"/>
    <x v="1029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x v="15"/>
    <x v="1030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x v="15"/>
    <x v="1031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x v="15"/>
    <x v="1032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x v="15"/>
    <x v="1033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x v="15"/>
    <x v="103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x v="15"/>
    <x v="1035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x v="15"/>
    <x v="1036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x v="15"/>
    <x v="1037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x v="15"/>
    <x v="1038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x v="15"/>
    <x v="1039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x v="16"/>
    <x v="1040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x v="16"/>
    <x v="1041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x v="16"/>
    <x v="1042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x v="16"/>
    <x v="1043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x v="16"/>
    <x v="1044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x v="16"/>
    <x v="1045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x v="16"/>
    <x v="1046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x v="16"/>
    <x v="1047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x v="16"/>
    <x v="1048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x v="16"/>
    <x v="1049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x v="16"/>
    <x v="1050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x v="16"/>
    <x v="1051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x v="16"/>
    <x v="1052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x v="16"/>
    <x v="1053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x v="16"/>
    <x v="1054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x v="16"/>
    <x v="105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x v="16"/>
    <x v="1056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x v="16"/>
    <x v="1057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x v="16"/>
    <x v="1058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x v="16"/>
    <x v="1059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x v="16"/>
    <x v="1060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x v="16"/>
    <x v="1061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x v="16"/>
    <x v="1062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x v="16"/>
    <x v="1063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x v="17"/>
    <x v="1064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x v="17"/>
    <x v="1065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x v="17"/>
    <x v="1066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x v="17"/>
    <x v="1067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x v="17"/>
    <x v="1068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x v="17"/>
    <x v="106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x v="17"/>
    <x v="1070"/>
    <d v="2012-10-01T00:17:02"/>
    <n v="2012"/>
    <n v="55"/>
    <n v="275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x v="17"/>
    <x v="1071"/>
    <d v="2014-02-05T19:58:17"/>
    <n v="2014"/>
    <n v="7"/>
    <n v="1377.2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x v="17"/>
    <x v="1072"/>
    <d v="2015-11-17T19:04:53"/>
    <n v="2015"/>
    <n v="5509"/>
    <n v="0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x v="17"/>
    <x v="1073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x v="17"/>
    <x v="1074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x v="17"/>
    <x v="1075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x v="17"/>
    <x v="1076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x v="17"/>
    <x v="1077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x v="17"/>
    <x v="1078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x v="17"/>
    <x v="1079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x v="17"/>
    <x v="1080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x v="17"/>
    <x v="1081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x v="17"/>
    <x v="1082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x v="17"/>
    <x v="108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x v="17"/>
    <x v="108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x v="17"/>
    <x v="108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x v="17"/>
    <x v="1086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x v="17"/>
    <x v="108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x v="17"/>
    <x v="1088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x v="17"/>
    <x v="1089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x v="17"/>
    <x v="1090"/>
    <d v="2015-05-29T04:27:33"/>
    <n v="2015"/>
    <n v="42"/>
    <n v="5414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x v="17"/>
    <x v="1091"/>
    <d v="2013-01-06T00:37:18"/>
    <n v="2012"/>
    <n v="271"/>
    <n v="772.8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x v="17"/>
    <x v="1092"/>
    <d v="2016-04-10T18:41:12"/>
    <n v="2016"/>
    <n v="2705"/>
    <n v="270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x v="17"/>
    <x v="1093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x v="17"/>
    <x v="1094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x v="17"/>
    <x v="1095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x v="17"/>
    <x v="1096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x v="17"/>
    <x v="109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x v="17"/>
    <x v="1098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x v="17"/>
    <x v="1099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x v="17"/>
    <x v="1100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x v="17"/>
    <x v="1101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x v="17"/>
    <x v="1102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x v="17"/>
    <x v="1103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x v="17"/>
    <x v="1104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x v="17"/>
    <x v="1105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x v="17"/>
    <x v="1106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x v="17"/>
    <x v="1107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x v="17"/>
    <x v="1108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x v="17"/>
    <x v="1109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x v="17"/>
    <x v="1110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x v="17"/>
    <x v="1111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x v="17"/>
    <x v="1112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x v="17"/>
    <x v="1113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x v="17"/>
    <x v="1114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x v="17"/>
    <x v="111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x v="17"/>
    <x v="1116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x v="17"/>
    <x v="1117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x v="17"/>
    <x v="1118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x v="17"/>
    <x v="1119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x v="17"/>
    <x v="112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x v="17"/>
    <x v="1121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x v="17"/>
    <x v="1122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x v="17"/>
    <x v="1123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x v="18"/>
    <x v="1124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x v="18"/>
    <x v="1125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x v="18"/>
    <x v="1126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x v="18"/>
    <x v="1127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x v="18"/>
    <x v="1128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x v="18"/>
    <x v="1129"/>
    <d v="2016-06-05T06:21:33"/>
    <n v="2016"/>
    <n v="26"/>
    <n v="2616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x v="18"/>
    <x v="1130"/>
    <d v="2015-12-24T21:47:48"/>
    <n v="2015"/>
    <n v="13"/>
    <n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x v="18"/>
    <x v="1131"/>
    <d v="2014-11-26T00:55:00"/>
    <n v="2014"/>
    <n v="105"/>
    <n v="1742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x v="18"/>
    <x v="1132"/>
    <d v="2017-01-01T02:46:11"/>
    <n v="2016"/>
    <n v="52"/>
    <n v="401.69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x v="18"/>
    <x v="1133"/>
    <d v="2014-11-29T04:33:00"/>
    <n v="2014"/>
    <n v="21"/>
    <n v="5221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x v="18"/>
    <x v="1134"/>
    <d v="2014-07-31T09:46:21"/>
    <n v="2014"/>
    <n v="174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x v="18"/>
    <x v="1135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x v="18"/>
    <x v="1136"/>
    <d v="2015-12-19T16:07:09"/>
    <n v="2015"/>
    <n v="124"/>
    <n v="867.0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x v="18"/>
    <x v="1137"/>
    <d v="2017-01-21T21:45:31"/>
    <n v="2017"/>
    <n v="15"/>
    <n v="130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x v="18"/>
    <x v="1138"/>
    <d v="2016-04-23T19:40:21"/>
    <n v="2016"/>
    <n v="21"/>
    <n v="133.33000000000001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x v="18"/>
    <x v="1139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x v="18"/>
    <x v="1140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x v="18"/>
    <x v="1141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x v="18"/>
    <x v="1142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x v="18"/>
    <x v="1143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x v="19"/>
    <x v="1144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x v="19"/>
    <x v="1145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x v="19"/>
    <x v="1146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x v="19"/>
    <x v="1147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x v="19"/>
    <x v="1148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x v="19"/>
    <x v="1149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x v="19"/>
    <x v="1150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x v="19"/>
    <x v="1151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x v="19"/>
    <x v="11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x v="19"/>
    <x v="1153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x v="19"/>
    <x v="1154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x v="19"/>
    <x v="1155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x v="19"/>
    <x v="1156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x v="19"/>
    <x v="1157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x v="19"/>
    <x v="115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x v="19"/>
    <x v="1159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x v="19"/>
    <x v="1160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x v="19"/>
    <x v="1161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x v="19"/>
    <x v="1162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x v="19"/>
    <x v="1163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x v="19"/>
    <x v="1164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x v="19"/>
    <x v="1165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x v="19"/>
    <x v="1166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x v="19"/>
    <x v="1167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x v="19"/>
    <x v="1168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x v="19"/>
    <x v="1169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x v="19"/>
    <x v="1170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x v="19"/>
    <x v="1171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x v="19"/>
    <x v="117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x v="19"/>
    <x v="1173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x v="19"/>
    <x v="1174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x v="19"/>
    <x v="1175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x v="19"/>
    <x v="1176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x v="19"/>
    <x v="1177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x v="19"/>
    <x v="1178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x v="19"/>
    <x v="1179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x v="19"/>
    <x v="1180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x v="19"/>
    <x v="1181"/>
    <d v="2015-03-01T08:08:41"/>
    <n v="2015"/>
    <n v="1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x v="20"/>
    <x v="1182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x v="20"/>
    <x v="1183"/>
    <d v="2015-06-08T04:00:00"/>
    <n v="2015"/>
    <n v="40"/>
    <n v="45.05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x v="19"/>
    <x v="1184"/>
    <d v="2016-11-02T03:59:00"/>
    <n v="2016"/>
    <n v="20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x v="19"/>
    <x v="1185"/>
    <d v="2017-01-12T16:42:00"/>
    <n v="2016"/>
    <n v="500"/>
    <n v="125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x v="20"/>
    <x v="1186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x v="20"/>
    <x v="1187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x v="20"/>
    <x v="1188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x v="20"/>
    <x v="1189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x v="20"/>
    <x v="1190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x v="20"/>
    <x v="1191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x v="20"/>
    <x v="1192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x v="20"/>
    <x v="119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x v="20"/>
    <x v="1194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x v="20"/>
    <x v="1195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x v="20"/>
    <x v="1196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x v="20"/>
    <x v="1197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x v="20"/>
    <x v="1198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x v="20"/>
    <x v="1199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x v="20"/>
    <x v="1200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x v="20"/>
    <x v="1201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x v="20"/>
    <x v="1202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x v="20"/>
    <x v="1203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x v="20"/>
    <x v="1204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x v="20"/>
    <x v="1205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x v="20"/>
    <x v="1206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x v="20"/>
    <x v="1207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x v="20"/>
    <x v="1208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x v="20"/>
    <x v="1209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x v="20"/>
    <x v="1210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x v="20"/>
    <x v="121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x v="20"/>
    <x v="1212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x v="20"/>
    <x v="1213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x v="20"/>
    <x v="1214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x v="20"/>
    <x v="1215"/>
    <d v="2014-05-30T22:09:16"/>
    <n v="2014"/>
    <n v="93"/>
    <n v="8.449999999999999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x v="20"/>
    <x v="1216"/>
    <d v="2016-07-14T19:25:40"/>
    <n v="2016"/>
    <n v="17"/>
    <n v="25.3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x v="20"/>
    <x v="1217"/>
    <d v="2015-10-02T23:03:00"/>
    <n v="2015"/>
    <n v="33"/>
    <n v="20.88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x v="20"/>
    <x v="1218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x v="20"/>
    <x v="1219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x v="20"/>
    <x v="1220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x v="20"/>
    <x v="1221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x v="20"/>
    <x v="1222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x v="20"/>
    <x v="1223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x v="21"/>
    <x v="1224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x v="21"/>
    <x v="1225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x v="21"/>
    <x v="1226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x v="21"/>
    <x v="1227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x v="21"/>
    <x v="122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x v="21"/>
    <x v="1229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x v="21"/>
    <x v="12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x v="21"/>
    <x v="1231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x v="21"/>
    <x v="1232"/>
    <d v="2013-10-06T20:21:10"/>
    <n v="2013"/>
    <n v="90"/>
    <n v="4522.2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x v="21"/>
    <x v="1233"/>
    <d v="2015-02-02T18:55:42"/>
    <n v="2015"/>
    <n v="9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x v="21"/>
    <x v="1234"/>
    <d v="2012-02-21T22:46:14"/>
    <n v="2012"/>
    <n v="452"/>
    <n v="753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x v="21"/>
    <x v="1235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x v="21"/>
    <x v="1236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x v="21"/>
    <x v="1237"/>
    <d v="2012-08-24T06:47:45"/>
    <n v="2012"/>
    <n v="18"/>
    <n v="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x v="21"/>
    <x v="1238"/>
    <d v="2012-01-05T23:06:07"/>
    <n v="2011"/>
    <n v="18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x v="21"/>
    <x v="1239"/>
    <d v="2011-08-06T14:38:56"/>
    <n v="2011"/>
    <n v="450"/>
    <n v="150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x v="21"/>
    <x v="1240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x v="21"/>
    <x v="1241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x v="21"/>
    <x v="124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x v="21"/>
    <x v="1243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x v="11"/>
    <x v="1244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x v="11"/>
    <x v="1245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x v="11"/>
    <x v="1246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x v="11"/>
    <x v="1247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x v="11"/>
    <x v="1248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x v="11"/>
    <x v="1249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x v="11"/>
    <x v="1250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x v="11"/>
    <x v="1251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x v="11"/>
    <x v="1252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x v="11"/>
    <x v="1253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x v="11"/>
    <x v="1254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x v="11"/>
    <x v="1255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x v="11"/>
    <x v="1256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x v="11"/>
    <x v="1257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x v="11"/>
    <x v="1258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x v="11"/>
    <x v="1259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x v="11"/>
    <x v="126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x v="11"/>
    <x v="1261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x v="11"/>
    <x v="126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x v="11"/>
    <x v="1263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x v="11"/>
    <x v="1264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x v="11"/>
    <x v="126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x v="11"/>
    <x v="1266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x v="11"/>
    <x v="1267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x v="11"/>
    <x v="1268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x v="11"/>
    <x v="1269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x v="11"/>
    <x v="1270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x v="11"/>
    <x v="1271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x v="11"/>
    <x v="1272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x v="11"/>
    <x v="1273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x v="11"/>
    <x v="1274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x v="11"/>
    <x v="1275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x v="11"/>
    <x v="1276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x v="11"/>
    <x v="127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x v="11"/>
    <x v="1278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x v="11"/>
    <x v="1279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x v="11"/>
    <x v="1280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x v="11"/>
    <x v="1281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x v="11"/>
    <x v="1282"/>
    <d v="2013-12-09T04:59:00"/>
    <n v="2013"/>
    <n v="28"/>
    <n v="15.2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x v="6"/>
    <x v="1283"/>
    <d v="2016-12-31T16:59:00"/>
    <n v="2016"/>
    <n v="209"/>
    <n v="134.7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x v="11"/>
    <x v="1284"/>
    <d v="2013-03-11T04:00:00"/>
    <n v="2013"/>
    <n v="418"/>
    <n v="189.82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x v="6"/>
    <x v="128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x v="6"/>
    <x v="1286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x v="6"/>
    <x v="1287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x v="6"/>
    <x v="1288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x v="6"/>
    <x v="1289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x v="6"/>
    <x v="1290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x v="6"/>
    <x v="129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x v="6"/>
    <x v="1292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x v="6"/>
    <x v="1293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x v="6"/>
    <x v="1294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x v="6"/>
    <x v="1295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x v="6"/>
    <x v="1296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x v="6"/>
    <x v="1297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x v="6"/>
    <x v="1298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x v="6"/>
    <x v="129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x v="6"/>
    <x v="1300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x v="6"/>
    <x v="1301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x v="6"/>
    <x v="1302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x v="6"/>
    <x v="1303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x v="8"/>
    <x v="1304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x v="8"/>
    <x v="1305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x v="8"/>
    <x v="1306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x v="8"/>
    <x v="1307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x v="8"/>
    <x v="1308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x v="8"/>
    <x v="1309"/>
    <d v="2015-10-15T21:11:08"/>
    <n v="2015"/>
    <n v="35"/>
    <n v="115.77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x v="8"/>
    <x v="1310"/>
    <d v="2016-11-30T20:15:19"/>
    <n v="2016"/>
    <n v="2"/>
    <n v="40.5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x v="8"/>
    <x v="1311"/>
    <d v="2016-08-19T16:00:50"/>
    <n v="2016"/>
    <n v="20"/>
    <n v="168.7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x v="8"/>
    <x v="1312"/>
    <d v="2015-04-18T16:52:02"/>
    <n v="2015"/>
    <n v="88"/>
    <n v="4045.9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x v="8"/>
    <x v="1313"/>
    <d v="2016-10-21T16:04:20"/>
    <n v="2016"/>
    <n v="2"/>
    <n v="367.27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x v="8"/>
    <x v="1314"/>
    <d v="2016-03-03T17:01:54"/>
    <n v="2016"/>
    <n v="10"/>
    <n v="33.11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x v="8"/>
    <x v="1315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x v="8"/>
    <x v="1316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x v="8"/>
    <x v="1317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x v="8"/>
    <x v="1318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x v="8"/>
    <x v="1319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x v="8"/>
    <x v="1320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x v="8"/>
    <x v="1321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x v="8"/>
    <x v="1322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x v="8"/>
    <x v="1323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x v="8"/>
    <x v="1324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x v="8"/>
    <x v="132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x v="8"/>
    <x v="1326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x v="8"/>
    <x v="1327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x v="8"/>
    <x v="1328"/>
    <d v="2016-10-14T15:25:34"/>
    <n v="2016"/>
    <n v="5"/>
    <n v="266.6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x v="8"/>
    <x v="1329"/>
    <d v="2016-08-17T12:05:54"/>
    <n v="2016"/>
    <n v="2"/>
    <n v="117.6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x v="8"/>
    <x v="1330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x v="8"/>
    <x v="1331"/>
    <d v="2016-07-02T04:00:00"/>
    <n v="2016"/>
    <n v="11"/>
    <n v="80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x v="8"/>
    <x v="1332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x v="8"/>
    <x v="1333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x v="8"/>
    <x v="1334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x v="8"/>
    <x v="1335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x v="8"/>
    <x v="1336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x v="8"/>
    <x v="1337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x v="8"/>
    <x v="1338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x v="8"/>
    <x v="1339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x v="8"/>
    <x v="1340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x v="8"/>
    <x v="1341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x v="8"/>
    <x v="1342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x v="8"/>
    <x v="134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x v="9"/>
    <x v="1344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x v="9"/>
    <x v="1345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x v="9"/>
    <x v="1346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x v="9"/>
    <x v="1347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x v="9"/>
    <x v="1348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x v="9"/>
    <x v="1349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x v="9"/>
    <x v="1350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x v="9"/>
    <x v="1351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x v="9"/>
    <x v="1352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x v="9"/>
    <x v="1353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x v="9"/>
    <x v="1354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x v="9"/>
    <x v="135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x v="9"/>
    <x v="1356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x v="9"/>
    <x v="135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x v="9"/>
    <x v="1358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x v="9"/>
    <x v="1359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x v="9"/>
    <x v="136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x v="9"/>
    <x v="1361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x v="9"/>
    <x v="1362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x v="9"/>
    <x v="1363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x v="11"/>
    <x v="1364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x v="11"/>
    <x v="1365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x v="11"/>
    <x v="1366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x v="11"/>
    <x v="1367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x v="11"/>
    <x v="1368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x v="11"/>
    <x v="1369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x v="11"/>
    <x v="137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x v="11"/>
    <x v="1371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x v="11"/>
    <x v="137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x v="11"/>
    <x v="137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x v="11"/>
    <x v="1374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x v="11"/>
    <x v="1375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x v="11"/>
    <x v="137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x v="11"/>
    <x v="1377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x v="11"/>
    <x v="1378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x v="11"/>
    <x v="1379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x v="11"/>
    <x v="1380"/>
    <d v="2015-06-09T02:00:00"/>
    <n v="2015"/>
    <n v="14544"/>
    <n v="727.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x v="11"/>
    <x v="1381"/>
    <d v="2013-05-06T19:12:16"/>
    <n v="2013"/>
    <n v="45"/>
    <n v="24.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x v="11"/>
    <x v="1382"/>
    <d v="2016-12-29T05:08:45"/>
    <n v="2016"/>
    <n v="72"/>
    <n v="49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x v="11"/>
    <x v="1383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x v="11"/>
    <x v="1384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x v="11"/>
    <x v="1385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x v="11"/>
    <x v="1386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x v="11"/>
    <x v="1387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x v="11"/>
    <x v="1388"/>
    <d v="2016-10-17T16:14:00"/>
    <n v="2016"/>
    <n v="71"/>
    <n v="31.74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x v="11"/>
    <x v="1389"/>
    <d v="2015-04-27T17:12:00"/>
    <n v="2015"/>
    <n v="127"/>
    <n v="186.8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x v="11"/>
    <x v="1390"/>
    <d v="2016-08-13T11:32:37"/>
    <n v="2016"/>
    <n v="710"/>
    <n v="104.4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x v="11"/>
    <x v="1391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x v="11"/>
    <x v="1392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x v="11"/>
    <x v="1393"/>
    <d v="2016-08-01T16:22:03"/>
    <n v="2016"/>
    <n v="35"/>
    <n v="67.900000000000006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x v="11"/>
    <x v="1394"/>
    <d v="2017-01-14T21:48:01"/>
    <n v="2016"/>
    <n v="101"/>
    <n v="43.0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x v="11"/>
    <x v="1395"/>
    <d v="2017-03-01T03:00:00"/>
    <n v="2017"/>
    <n v="471"/>
    <n v="207.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x v="11"/>
    <x v="1396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x v="11"/>
    <x v="1397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x v="11"/>
    <x v="1398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x v="11"/>
    <x v="1399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x v="11"/>
    <x v="1400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x v="11"/>
    <x v="1401"/>
    <d v="2013-05-26T23:54:34"/>
    <n v="2013"/>
    <n v="140"/>
    <n v="14.59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x v="22"/>
    <x v="1402"/>
    <d v="2015-02-22T12:14:45"/>
    <n v="2015"/>
    <n v="24"/>
    <n v="700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x v="11"/>
    <x v="1403"/>
    <d v="2013-07-26T01:30:35"/>
    <n v="2013"/>
    <n v="88"/>
    <n v="53.03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x v="11"/>
    <x v="1404"/>
    <d v="2015-05-01T00:16:51"/>
    <n v="2015"/>
    <n v="140"/>
    <n v="30.97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x v="22"/>
    <x v="1405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x v="22"/>
    <x v="1406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x v="22"/>
    <x v="1407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x v="22"/>
    <x v="1408"/>
    <d v="2015-11-13T21:55:56"/>
    <n v="2015"/>
    <n v="347"/>
    <n v="578.33000000000004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x v="22"/>
    <x v="1409"/>
    <d v="2016-06-03T07:38:40"/>
    <n v="2016"/>
    <n v="58"/>
    <n v="3466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x v="22"/>
    <x v="1410"/>
    <d v="2015-01-01T04:12:15"/>
    <n v="2014"/>
    <n v="87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x v="22"/>
    <x v="1411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x v="22"/>
    <x v="1412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x v="22"/>
    <x v="1413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x v="22"/>
    <x v="1414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x v="22"/>
    <x v="1415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x v="22"/>
    <x v="1416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x v="22"/>
    <x v="1417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x v="22"/>
    <x v="1418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x v="22"/>
    <x v="141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x v="22"/>
    <x v="1420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x v="22"/>
    <x v="1421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x v="22"/>
    <x v="1422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x v="22"/>
    <x v="1423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x v="22"/>
    <x v="1424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x v="22"/>
    <x v="1425"/>
    <d v="2015-04-29T03:09:19"/>
    <n v="2015"/>
    <n v="26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x v="22"/>
    <x v="1426"/>
    <d v="2016-09-18T20:26:25"/>
    <n v="2016"/>
    <n v="68"/>
    <n v="85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x v="22"/>
    <x v="1427"/>
    <d v="2015-08-24T09:22:00"/>
    <n v="2015"/>
    <n v="34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x v="22"/>
    <x v="1428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x v="22"/>
    <x v="1429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x v="22"/>
    <x v="1430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x v="22"/>
    <x v="1431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x v="22"/>
    <x v="1432"/>
    <d v="2015-07-20T18:43:48"/>
    <n v="2015"/>
    <n v="8"/>
    <n v="0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x v="22"/>
    <x v="1433"/>
    <d v="2015-06-08T15:00:00"/>
    <n v="2015"/>
    <n v="4"/>
    <n v="307.73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x v="22"/>
    <x v="1434"/>
    <d v="2016-12-10T11:00:00"/>
    <n v="2016"/>
    <n v="28"/>
    <n v="338.5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x v="22"/>
    <x v="1435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x v="22"/>
    <x v="1436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x v="22"/>
    <x v="1437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x v="22"/>
    <x v="1438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x v="22"/>
    <x v="1439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x v="22"/>
    <x v="1440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x v="22"/>
    <x v="1441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x v="22"/>
    <x v="1442"/>
    <d v="2016-05-25T15:29:18"/>
    <n v="2016"/>
    <n v="224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x v="22"/>
    <x v="1443"/>
    <d v="2015-06-14T13:00:55"/>
    <n v="2015"/>
    <n v="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x v="22"/>
    <x v="1444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x v="22"/>
    <x v="1445"/>
    <d v="2015-09-12T20:57:42"/>
    <n v="2015"/>
    <n v="68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x v="22"/>
    <x v="1446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x v="22"/>
    <x v="1447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x v="22"/>
    <x v="144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x v="22"/>
    <x v="1449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x v="22"/>
    <x v="1450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x v="22"/>
    <x v="1451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x v="22"/>
    <x v="1452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x v="22"/>
    <x v="1453"/>
    <d v="2017-04-15T15:42:27"/>
    <n v="2017"/>
    <n v="13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x v="22"/>
    <x v="1454"/>
    <d v="2014-09-05T13:39:00"/>
    <n v="2014"/>
    <n v="22"/>
    <n v="473.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x v="22"/>
    <x v="1455"/>
    <d v="2016-04-24T21:59:00"/>
    <n v="2016"/>
    <n v="189"/>
    <n v="3315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x v="22"/>
    <x v="1456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x v="22"/>
    <x v="1457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x v="22"/>
    <x v="1458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x v="22"/>
    <x v="1459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x v="22"/>
    <x v="1460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x v="23"/>
    <x v="1461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x v="23"/>
    <x v="1462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x v="23"/>
    <x v="1463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x v="23"/>
    <x v="1464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x v="23"/>
    <x v="1465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x v="23"/>
    <x v="146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x v="23"/>
    <x v="1467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x v="23"/>
    <x v="1468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x v="23"/>
    <x v="146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x v="23"/>
    <x v="1470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x v="23"/>
    <x v="1471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x v="23"/>
    <x v="1472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x v="23"/>
    <x v="1473"/>
    <d v="2012-03-01T23:30:39"/>
    <n v="2012"/>
    <n v="215"/>
    <n v="68.73999999999999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x v="23"/>
    <x v="1474"/>
    <d v="2014-12-20T04:59:00"/>
    <n v="2014"/>
    <n v="22"/>
    <n v="7.32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x v="23"/>
    <x v="1475"/>
    <d v="2013-09-13T17:28:12"/>
    <n v="2013"/>
    <n v="108"/>
    <n v="42.45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x v="23"/>
    <x v="1476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x v="23"/>
    <x v="1477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x v="23"/>
    <x v="1478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x v="23"/>
    <x v="147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x v="23"/>
    <x v="1480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x v="10"/>
    <x v="1481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x v="10"/>
    <x v="1482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x v="10"/>
    <x v="1483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x v="10"/>
    <x v="1484"/>
    <d v="2012-07-21T14:51:00"/>
    <n v="2012"/>
    <n v="16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x v="10"/>
    <x v="1485"/>
    <d v="2015-02-27T04:02:41"/>
    <n v="2015"/>
    <n v="16"/>
    <n v="1066.67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x v="10"/>
    <x v="1486"/>
    <d v="2015-06-20T19:06:13"/>
    <n v="2015"/>
    <n v="48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x v="10"/>
    <x v="1487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x v="10"/>
    <x v="1488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x v="10"/>
    <x v="1489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x v="10"/>
    <x v="1490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x v="10"/>
    <x v="1491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x v="10"/>
    <x v="1492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x v="10"/>
    <x v="1493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x v="10"/>
    <x v="1494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x v="10"/>
    <x v="1495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x v="10"/>
    <x v="1496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x v="10"/>
    <x v="1497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x v="10"/>
    <x v="149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x v="10"/>
    <x v="1499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x v="10"/>
    <x v="1500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x v="20"/>
    <x v="1501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x v="20"/>
    <x v="1502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x v="20"/>
    <x v="1503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x v="20"/>
    <x v="15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x v="20"/>
    <x v="1505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x v="20"/>
    <x v="1506"/>
    <d v="2014-07-24T18:51:44"/>
    <n v="2014"/>
    <n v="208"/>
    <n v="72.599999999999994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x v="20"/>
    <x v="1507"/>
    <d v="2014-06-27T14:44:41"/>
    <n v="2014"/>
    <n v="17"/>
    <n v="14.7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x v="20"/>
    <x v="1508"/>
    <d v="2010-05-15T08:10:00"/>
    <n v="2010"/>
    <n v="260"/>
    <n v="94.55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x v="20"/>
    <x v="1509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x v="20"/>
    <x v="1510"/>
    <d v="2014-07-19T09:14:38"/>
    <n v="2014"/>
    <n v="19"/>
    <n v="7.67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x v="20"/>
    <x v="1511"/>
    <d v="2015-09-27T14:20:40"/>
    <n v="2015"/>
    <n v="12"/>
    <n v="17.61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x v="20"/>
    <x v="1512"/>
    <d v="2015-11-18T15:00:04"/>
    <n v="2015"/>
    <n v="22"/>
    <n v="15.0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x v="20"/>
    <x v="1513"/>
    <d v="2014-07-16T15:17:46"/>
    <n v="2014"/>
    <n v="39"/>
    <n v="14.4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x v="20"/>
    <x v="1514"/>
    <d v="2017-02-05T16:25:39"/>
    <n v="2017"/>
    <n v="89"/>
    <n v="9.25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x v="20"/>
    <x v="1515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x v="20"/>
    <x v="1516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x v="20"/>
    <x v="1517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x v="20"/>
    <x v="1518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x v="20"/>
    <x v="1519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x v="20"/>
    <x v="1520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x v="20"/>
    <x v="152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x v="20"/>
    <x v="1522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x v="20"/>
    <x v="1523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x v="20"/>
    <x v="1524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x v="20"/>
    <x v="1525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x v="20"/>
    <x v="1526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x v="20"/>
    <x v="1527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x v="20"/>
    <x v="1528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x v="20"/>
    <x v="1529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x v="20"/>
    <x v="1530"/>
    <d v="2015-10-23T18:24:55"/>
    <n v="2015"/>
    <n v="9"/>
    <n v="3.48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x v="20"/>
    <x v="1531"/>
    <d v="2016-02-15T15:00:00"/>
    <n v="2016"/>
    <n v="61"/>
    <n v="10.36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x v="20"/>
    <x v="1532"/>
    <d v="2014-12-01T03:00:00"/>
    <n v="2014"/>
    <n v="130"/>
    <n v="41.71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x v="20"/>
    <x v="1533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x v="20"/>
    <x v="1534"/>
    <d v="2015-09-04T16:11:02"/>
    <n v="2015"/>
    <n v="40"/>
    <n v="8.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x v="20"/>
    <x v="1535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x v="20"/>
    <x v="1536"/>
    <d v="2016-08-06T18:00:00"/>
    <n v="2016"/>
    <n v="25"/>
    <n v="13.55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x v="20"/>
    <x v="1537"/>
    <d v="2016-05-23T22:00:00"/>
    <n v="2016"/>
    <n v="76"/>
    <n v="27.59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x v="20"/>
    <x v="1538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x v="20"/>
    <x v="1539"/>
    <d v="2017-01-03T22:03:39"/>
    <n v="2016"/>
    <n v="15"/>
    <n v="10.67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x v="24"/>
    <x v="1540"/>
    <d v="2014-12-31T17:05:38"/>
    <n v="2014"/>
    <n v="17"/>
    <n v="15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x v="20"/>
    <x v="1541"/>
    <d v="2014-11-26T01:15:00"/>
    <n v="2014"/>
    <n v="20"/>
    <n v="30.92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x v="24"/>
    <x v="1542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x v="24"/>
    <x v="1543"/>
    <d v="2014-11-22T13:13:54"/>
    <n v="2014"/>
    <n v="134"/>
    <n v="3022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x v="24"/>
    <x v="1544"/>
    <d v="2015-03-02T21:16:00"/>
    <n v="2015"/>
    <n v="101"/>
    <n v="3017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x v="24"/>
    <x v="1545"/>
    <d v="2015-04-01T00:18:00"/>
    <n v="2015"/>
    <n v="302"/>
    <n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x v="24"/>
    <x v="1546"/>
    <d v="2014-09-17T05:06:39"/>
    <n v="2014"/>
    <n v="302"/>
    <n v="274.16000000000003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x v="24"/>
    <x v="1547"/>
    <d v="2015-11-08T22:10:20"/>
    <n v="2015"/>
    <n v="431"/>
    <n v="3015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x v="24"/>
    <x v="1548"/>
    <d v="2017-02-23T10:14:42"/>
    <n v="2017"/>
    <n v="15075"/>
    <n v="0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x v="24"/>
    <x v="154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x v="24"/>
    <x v="1550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x v="24"/>
    <x v="1551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x v="24"/>
    <x v="1552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x v="24"/>
    <x v="1553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x v="24"/>
    <x v="1554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x v="24"/>
    <x v="1555"/>
    <d v="2015-09-17T17:00:00"/>
    <n v="2015"/>
    <n v="400"/>
    <n v="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x v="24"/>
    <x v="1556"/>
    <d v="2015-04-29T01:16:39"/>
    <n v="2015"/>
    <n v="20"/>
    <n v="30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x v="25"/>
    <x v="1557"/>
    <d v="2013-11-07T02:00:03"/>
    <n v="2013"/>
    <n v="30"/>
    <n v="30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x v="25"/>
    <x v="1558"/>
    <d v="2015-05-28T20:05:00"/>
    <n v="2015"/>
    <n v="30"/>
    <n v="30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x v="25"/>
    <x v="1559"/>
    <d v="2014-03-14T16:49:11"/>
    <n v="2014"/>
    <n v="50"/>
    <n v="15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x v="25"/>
    <x v="1560"/>
    <d v="2009-12-02T00:50:00"/>
    <n v="2009"/>
    <n v="75"/>
    <n v="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x v="24"/>
    <x v="1561"/>
    <d v="2014-09-20T15:40:33"/>
    <n v="2014"/>
    <n v="1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x v="24"/>
    <x v="1562"/>
    <d v="2014-11-13T01:29:53"/>
    <n v="2014"/>
    <n v="120"/>
    <n v="75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x v="24"/>
    <x v="1563"/>
    <d v="2016-07-04T03:40:24"/>
    <n v="2016"/>
    <n v="200"/>
    <n v="25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x v="24"/>
    <x v="1564"/>
    <d v="2015-08-28T12:12:00"/>
    <n v="2015"/>
    <n v="400"/>
    <n v="1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x v="25"/>
    <x v="1565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x v="25"/>
    <x v="1566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x v="25"/>
    <x v="1567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x v="25"/>
    <x v="1568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x v="25"/>
    <x v="1569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x v="25"/>
    <x v="1570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x v="25"/>
    <x v="1571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x v="25"/>
    <x v="1572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x v="25"/>
    <x v="1573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x v="25"/>
    <x v="1574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x v="25"/>
    <x v="1575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x v="25"/>
    <x v="1576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x v="25"/>
    <x v="1577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x v="25"/>
    <x v="1578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x v="25"/>
    <x v="1579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x v="25"/>
    <x v="1580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x v="26"/>
    <x v="1581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x v="26"/>
    <x v="1582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x v="26"/>
    <x v="1583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x v="26"/>
    <x v="1584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x v="26"/>
    <x v="1585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x v="26"/>
    <x v="1586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x v="26"/>
    <x v="1587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x v="26"/>
    <x v="1588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x v="26"/>
    <x v="1589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x v="26"/>
    <x v="1590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x v="26"/>
    <x v="159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x v="26"/>
    <x v="1592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x v="26"/>
    <x v="1593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x v="26"/>
    <x v="1594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x v="26"/>
    <x v="1595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x v="26"/>
    <x v="1596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x v="26"/>
    <x v="159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x v="26"/>
    <x v="159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x v="26"/>
    <x v="1599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x v="26"/>
    <x v="1600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x v="11"/>
    <x v="1601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x v="11"/>
    <x v="1602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x v="11"/>
    <x v="1603"/>
    <d v="2012-01-28T04:04:19"/>
    <n v="2011"/>
    <n v="140"/>
    <n v="9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x v="11"/>
    <x v="1604"/>
    <d v="2011-08-01T07:00:00"/>
    <n v="2011"/>
    <n v="47"/>
    <n v="63.6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x v="11"/>
    <x v="1605"/>
    <d v="2012-03-17T19:17:15"/>
    <n v="2012"/>
    <n v="100"/>
    <n v="4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x v="11"/>
    <x v="1606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x v="11"/>
    <x v="1607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x v="11"/>
    <x v="1608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x v="11"/>
    <x v="160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x v="11"/>
    <x v="161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x v="11"/>
    <x v="1611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x v="11"/>
    <x v="1612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x v="11"/>
    <x v="1613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x v="11"/>
    <x v="1614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x v="11"/>
    <x v="1615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x v="11"/>
    <x v="1616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x v="11"/>
    <x v="1617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x v="11"/>
    <x v="1618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x v="11"/>
    <x v="1619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x v="11"/>
    <x v="162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x v="11"/>
    <x v="1621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x v="11"/>
    <x v="1622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x v="11"/>
    <x v="1623"/>
    <d v="2013-08-27T16:31:29"/>
    <n v="2013"/>
    <n v="361"/>
    <n v="150.28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x v="11"/>
    <x v="1624"/>
    <d v="2013-12-01T21:21:07"/>
    <n v="2013"/>
    <n v="34"/>
    <n v="25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x v="11"/>
    <x v="1625"/>
    <d v="2012-09-11T16:47:33"/>
    <n v="2012"/>
    <n v="36"/>
    <n v="25.96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x v="11"/>
    <x v="1626"/>
    <d v="2013-01-09T08:48:55"/>
    <n v="2012"/>
    <n v="270"/>
    <n v="108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x v="11"/>
    <x v="1627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x v="11"/>
    <x v="1628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x v="11"/>
    <x v="1629"/>
    <d v="2014-02-20T20:48:53"/>
    <n v="2014"/>
    <n v="45"/>
    <n v="32.7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x v="11"/>
    <x v="1630"/>
    <d v="2012-10-12T20:37:41"/>
    <n v="2012"/>
    <n v="27"/>
    <n v="20.16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x v="11"/>
    <x v="1631"/>
    <d v="2012-03-02T06:59:00"/>
    <n v="2012"/>
    <n v="67"/>
    <n v="21.28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x v="11"/>
    <x v="1632"/>
    <d v="2012-01-16T05:00:00"/>
    <n v="2011"/>
    <n v="27"/>
    <n v="46.03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x v="11"/>
    <x v="1633"/>
    <d v="2011-09-24T08:10:54"/>
    <n v="2011"/>
    <n v="67"/>
    <n v="56.8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x v="11"/>
    <x v="1634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x v="11"/>
    <x v="1635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x v="11"/>
    <x v="1636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x v="11"/>
    <x v="1637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x v="11"/>
    <x v="163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x v="11"/>
    <x v="1639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x v="11"/>
    <x v="1640"/>
    <d v="2010-08-03T01:59:00"/>
    <n v="2010"/>
    <n v="659"/>
    <n v="155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x v="27"/>
    <x v="1641"/>
    <d v="2012-09-24T19:46:52"/>
    <n v="2012"/>
    <n v="53"/>
    <n v="71.08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x v="27"/>
    <x v="1642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x v="27"/>
    <x v="1643"/>
    <d v="2011-06-14T00:35:27"/>
    <n v="2011"/>
    <n v="219"/>
    <n v="93.93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x v="27"/>
    <x v="1644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x v="27"/>
    <x v="1645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x v="27"/>
    <x v="1646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x v="27"/>
    <x v="164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x v="27"/>
    <x v="1648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x v="27"/>
    <x v="1649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x v="27"/>
    <x v="1650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x v="27"/>
    <x v="1651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x v="27"/>
    <x v="1652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x v="27"/>
    <x v="1653"/>
    <d v="2011-04-24T20:01:36"/>
    <n v="2011"/>
    <n v="52"/>
    <n v="15.51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x v="27"/>
    <x v="1654"/>
    <d v="2012-12-13T22:17:32"/>
    <n v="2012"/>
    <n v="35"/>
    <n v="54.1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x v="27"/>
    <x v="1655"/>
    <d v="2012-04-05T18:00:20"/>
    <n v="2012"/>
    <n v="173"/>
    <n v="54.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x v="27"/>
    <x v="1656"/>
    <d v="2012-04-18T21:22:40"/>
    <n v="2012"/>
    <n v="236"/>
    <n v="76.4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x v="27"/>
    <x v="1657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x v="27"/>
    <x v="1658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x v="27"/>
    <x v="1659"/>
    <d v="2013-12-17T12:00:00"/>
    <n v="2013"/>
    <n v="519"/>
    <n v="57.64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x v="27"/>
    <x v="1660"/>
    <d v="2016-01-17T21:00:00"/>
    <n v="2015"/>
    <n v="33"/>
    <n v="25.59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x v="27"/>
    <x v="1661"/>
    <d v="2016-04-30T21:59:00"/>
    <n v="2016"/>
    <n v="3231"/>
    <n v="71.8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x v="27"/>
    <x v="1662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x v="27"/>
    <x v="1663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x v="27"/>
    <x v="1664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x v="27"/>
    <x v="1665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x v="27"/>
    <x v="1666"/>
    <d v="2013-03-28T05:04:33"/>
    <n v="2013"/>
    <n v="103"/>
    <n v="26.21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x v="27"/>
    <x v="1667"/>
    <d v="2011-11-28T04:35:39"/>
    <n v="2011"/>
    <n v="32"/>
    <n v="22.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x v="27"/>
    <x v="1668"/>
    <d v="2014-03-11T06:59:00"/>
    <n v="2014"/>
    <n v="75"/>
    <n v="31.28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x v="27"/>
    <x v="1669"/>
    <d v="2016-05-31T21:14:36"/>
    <n v="2016"/>
    <n v="128"/>
    <n v="49.33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x v="27"/>
    <x v="1670"/>
    <d v="2015-03-06T21:04:52"/>
    <n v="2015"/>
    <n v="122"/>
    <n v="43.39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x v="27"/>
    <x v="1671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x v="27"/>
    <x v="1672"/>
    <d v="2012-06-04T15:45:30"/>
    <n v="2012"/>
    <n v="151"/>
    <n v="52.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x v="27"/>
    <x v="1673"/>
    <d v="2010-07-05T04:00:00"/>
    <n v="2010"/>
    <n v="256"/>
    <n v="111.3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x v="27"/>
    <x v="1674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x v="27"/>
    <x v="1675"/>
    <d v="2011-10-16T22:03:00"/>
    <n v="2011"/>
    <n v="256"/>
    <n v="75.150000000000006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x v="27"/>
    <x v="1676"/>
    <d v="2016-04-16T05:59:00"/>
    <n v="2016"/>
    <n v="43"/>
    <n v="60.71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x v="27"/>
    <x v="1677"/>
    <d v="2012-04-21T03:59:00"/>
    <n v="2012"/>
    <n v="85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x v="27"/>
    <x v="1678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x v="27"/>
    <x v="1679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x v="27"/>
    <x v="1680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x v="28"/>
    <x v="1681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x v="28"/>
    <x v="1682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x v="28"/>
    <x v="1683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x v="28"/>
    <x v="1684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x v="28"/>
    <x v="1685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x v="28"/>
    <x v="1686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x v="28"/>
    <x v="1687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x v="28"/>
    <x v="1688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x v="28"/>
    <x v="1689"/>
    <d v="2017-03-16T21:37:10"/>
    <n v="2017"/>
    <n v="105"/>
    <n v="180.2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x v="28"/>
    <x v="1690"/>
    <d v="2017-04-03T01:00:00"/>
    <n v="2017"/>
    <n v="8"/>
    <n v="66.34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x v="28"/>
    <x v="1691"/>
    <d v="2017-04-06T09:20:42"/>
    <n v="2017"/>
    <n v="101"/>
    <n v="229.1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x v="28"/>
    <x v="1692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x v="28"/>
    <x v="1693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x v="28"/>
    <x v="169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x v="28"/>
    <x v="1695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x v="28"/>
    <x v="1696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x v="28"/>
    <x v="1697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x v="28"/>
    <x v="1698"/>
    <d v="2017-03-26T03:33:00"/>
    <n v="2017"/>
    <n v="2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x v="28"/>
    <x v="1699"/>
    <d v="2017-04-01T04:00:00"/>
    <n v="2017"/>
    <n v="13"/>
    <n v="31.6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x v="28"/>
    <x v="1700"/>
    <d v="2017-04-11T20:44:05"/>
    <n v="2017"/>
    <n v="49"/>
    <n v="625.7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x v="28"/>
    <x v="1701"/>
    <d v="2015-03-30T19:52:30"/>
    <n v="2015"/>
    <n v="15"/>
    <n v="25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x v="28"/>
    <x v="1702"/>
    <d v="2015-01-15T15:56:45"/>
    <n v="2014"/>
    <n v="50"/>
    <n v="1250.5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x v="28"/>
    <x v="1703"/>
    <d v="2015-08-31T06:45:37"/>
    <n v="2015"/>
    <n v="50"/>
    <n v="1250.1300000000001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x v="28"/>
    <x v="1704"/>
    <d v="2014-09-01T15:30:34"/>
    <n v="2014"/>
    <n v="25"/>
    <n v="1250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x v="28"/>
    <x v="1705"/>
    <d v="2016-05-01T20:48:26"/>
    <n v="2016"/>
    <n v="36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x v="28"/>
    <x v="1706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x v="28"/>
    <x v="1707"/>
    <d v="2016-03-28T16:18:15"/>
    <n v="2016"/>
    <n v="50"/>
    <n v="277.77999999999997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x v="28"/>
    <x v="1708"/>
    <d v="2016-01-18T13:00:00"/>
    <n v="2015"/>
    <n v="50"/>
    <n v="2500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x v="28"/>
    <x v="1709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x v="28"/>
    <x v="1710"/>
    <d v="2015-09-09T16:00:00"/>
    <n v="2015"/>
    <n v="125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x v="28"/>
    <x v="1711"/>
    <d v="2014-08-31T19:39:00"/>
    <n v="2014"/>
    <n v="143"/>
    <n v="625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x v="28"/>
    <x v="1712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x v="28"/>
    <x v="1713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x v="28"/>
    <x v="1714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x v="28"/>
    <x v="171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x v="28"/>
    <x v="1716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x v="28"/>
    <x v="1717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x v="28"/>
    <x v="1718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x v="28"/>
    <x v="1719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x v="28"/>
    <x v="1720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x v="28"/>
    <x v="1721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x v="28"/>
    <x v="1722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x v="28"/>
    <x v="1723"/>
    <d v="2015-07-01T06:00:00"/>
    <n v="2015"/>
    <n v="24"/>
    <n v="803.3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x v="28"/>
    <x v="1724"/>
    <d v="2014-06-27T22:04:24"/>
    <n v="2014"/>
    <n v="37"/>
    <n v="150.31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x v="28"/>
    <x v="1725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x v="28"/>
    <x v="1726"/>
    <d v="2014-08-24T23:14:09"/>
    <n v="2014"/>
    <n v="44"/>
    <n v="267.2200000000000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x v="28"/>
    <x v="172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x v="28"/>
    <x v="1728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x v="28"/>
    <x v="1729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x v="28"/>
    <x v="1730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x v="28"/>
    <x v="1731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x v="28"/>
    <x v="1732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x v="28"/>
    <x v="1733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x v="28"/>
    <x v="1734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x v="28"/>
    <x v="173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x v="28"/>
    <x v="1736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x v="28"/>
    <x v="1737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x v="28"/>
    <x v="1738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x v="28"/>
    <x v="1739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x v="28"/>
    <x v="1740"/>
    <d v="2015-07-16T19:37:02"/>
    <n v="2015"/>
    <n v="79"/>
    <n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x v="20"/>
    <x v="1741"/>
    <d v="2016-08-27T03:59:00"/>
    <n v="2016"/>
    <n v="39"/>
    <n v="35.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x v="20"/>
    <x v="1742"/>
    <d v="2017-01-07T21:00:00"/>
    <n v="2016"/>
    <n v="118"/>
    <n v="69.260000000000005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x v="20"/>
    <x v="1743"/>
    <d v="2015-06-10T15:04:31"/>
    <n v="2015"/>
    <n v="196"/>
    <n v="45.29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x v="20"/>
    <x v="1744"/>
    <d v="2015-03-08T13:31:17"/>
    <n v="2015"/>
    <n v="43"/>
    <n v="33.5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x v="20"/>
    <x v="1745"/>
    <d v="2016-11-24T02:00:00"/>
    <n v="2016"/>
    <n v="16"/>
    <n v="21.8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x v="20"/>
    <x v="1746"/>
    <d v="2016-12-22T02:00:00"/>
    <n v="2016"/>
    <n v="33"/>
    <n v="26.29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x v="20"/>
    <x v="1747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x v="20"/>
    <x v="1748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x v="20"/>
    <x v="1749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x v="20"/>
    <x v="1750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x v="20"/>
    <x v="1751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x v="20"/>
    <x v="175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x v="20"/>
    <x v="1753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x v="20"/>
    <x v="1754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x v="20"/>
    <x v="1755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x v="20"/>
    <x v="1756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x v="20"/>
    <x v="1757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x v="20"/>
    <x v="1758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x v="20"/>
    <x v="175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x v="20"/>
    <x v="1760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x v="20"/>
    <x v="1761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x v="20"/>
    <x v="1762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x v="20"/>
    <x v="1763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x v="20"/>
    <x v="1764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x v="20"/>
    <x v="1765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x v="20"/>
    <x v="1766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x v="20"/>
    <x v="1767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x v="20"/>
    <x v="1768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x v="20"/>
    <x v="176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x v="20"/>
    <x v="1770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x v="20"/>
    <x v="1771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x v="20"/>
    <x v="1772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x v="20"/>
    <x v="1773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x v="20"/>
    <x v="1774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x v="20"/>
    <x v="1775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x v="20"/>
    <x v="1776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x v="20"/>
    <x v="1777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x v="20"/>
    <x v="1778"/>
    <d v="2015-03-27T19:43:15"/>
    <n v="2015"/>
    <n v="4"/>
    <n v="147.66999999999999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x v="20"/>
    <x v="1779"/>
    <d v="2016-07-02T14:25:10"/>
    <n v="2016"/>
    <n v="7"/>
    <n v="14.54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x v="20"/>
    <x v="1780"/>
    <d v="2016-09-02T16:36:20"/>
    <n v="2016"/>
    <n v="20"/>
    <n v="58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x v="20"/>
    <x v="1781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x v="20"/>
    <x v="1782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x v="20"/>
    <x v="1783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x v="20"/>
    <x v="1784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x v="20"/>
    <x v="178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x v="20"/>
    <x v="1786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x v="20"/>
    <x v="1787"/>
    <d v="2015-04-04T14:43:57"/>
    <n v="2015"/>
    <n v="22"/>
    <n v="91.38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x v="20"/>
    <x v="1788"/>
    <d v="2015-01-12T06:00:03"/>
    <n v="2014"/>
    <n v="27"/>
    <n v="547.75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x v="20"/>
    <x v="1789"/>
    <d v="2014-10-31T22:45:42"/>
    <n v="2014"/>
    <n v="40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x v="20"/>
    <x v="1790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x v="20"/>
    <x v="1791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x v="20"/>
    <x v="179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x v="20"/>
    <x v="1793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x v="20"/>
    <x v="1794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x v="20"/>
    <x v="1795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x v="20"/>
    <x v="179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x v="20"/>
    <x v="1797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x v="20"/>
    <x v="1798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x v="20"/>
    <x v="1799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x v="20"/>
    <x v="180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x v="20"/>
    <x v="1801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x v="20"/>
    <x v="1802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x v="20"/>
    <x v="1803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x v="20"/>
    <x v="180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x v="20"/>
    <x v="1805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x v="20"/>
    <x v="1806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x v="20"/>
    <x v="1807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x v="20"/>
    <x v="1808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x v="20"/>
    <x v="180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x v="20"/>
    <x v="1810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x v="20"/>
    <x v="1811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x v="20"/>
    <x v="1812"/>
    <d v="2016-07-03T07:38:56"/>
    <n v="2016"/>
    <n v="33"/>
    <n v="93.04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x v="20"/>
    <x v="1813"/>
    <d v="2015-02-28T07:32:16"/>
    <n v="2015"/>
    <n v="18"/>
    <n v="15.23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x v="20"/>
    <x v="1814"/>
    <d v="2014-08-08T21:20:12"/>
    <n v="2014"/>
    <n v="24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x v="20"/>
    <x v="1815"/>
    <d v="2016-07-25T19:00:00"/>
    <n v="2016"/>
    <n v="9"/>
    <n v="355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x v="20"/>
    <x v="1816"/>
    <d v="2015-07-01T21:45:37"/>
    <n v="2015"/>
    <n v="71"/>
    <n v="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x v="20"/>
    <x v="181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x v="20"/>
    <x v="1818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x v="20"/>
    <x v="1819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x v="20"/>
    <x v="182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x v="11"/>
    <x v="1821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x v="11"/>
    <x v="182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x v="11"/>
    <x v="1823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x v="11"/>
    <x v="1824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x v="11"/>
    <x v="1825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x v="11"/>
    <x v="1826"/>
    <d v="2014-02-17T22:10:17"/>
    <n v="2014"/>
    <n v="105"/>
    <n v="55.3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x v="11"/>
    <x v="1827"/>
    <d v="2014-05-09T22:00:00"/>
    <n v="2014"/>
    <n v="11"/>
    <n v="43.7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x v="11"/>
    <x v="1828"/>
    <d v="2011-03-03T07:49:21"/>
    <n v="2011"/>
    <n v="26"/>
    <n v="21.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x v="11"/>
    <x v="1829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x v="11"/>
    <x v="1830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x v="11"/>
    <x v="1831"/>
    <d v="2012-05-12T23:54:23"/>
    <n v="2012"/>
    <n v="210"/>
    <n v="150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x v="11"/>
    <x v="1832"/>
    <d v="2013-03-02T07:59:00"/>
    <n v="2013"/>
    <n v="525"/>
    <n v="84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x v="11"/>
    <x v="1833"/>
    <d v="2011-03-04T12:57:07"/>
    <n v="2011"/>
    <n v="600"/>
    <n v="105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x v="11"/>
    <x v="1834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x v="11"/>
    <x v="1835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x v="11"/>
    <x v="1836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x v="11"/>
    <x v="1837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x v="11"/>
    <x v="1838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x v="11"/>
    <x v="1839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x v="11"/>
    <x v="184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x v="11"/>
    <x v="1841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x v="11"/>
    <x v="1842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x v="11"/>
    <x v="1843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x v="11"/>
    <x v="184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x v="11"/>
    <x v="1845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x v="11"/>
    <x v="1846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x v="11"/>
    <x v="1847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x v="11"/>
    <x v="18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x v="11"/>
    <x v="184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x v="11"/>
    <x v="1850"/>
    <d v="2014-07-10T23:01:40"/>
    <n v="2014"/>
    <n v="23"/>
    <n v="11.5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x v="11"/>
    <x v="1851"/>
    <d v="2015-04-25T00:00:00"/>
    <n v="2015"/>
    <n v="14"/>
    <n v="15.7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x v="11"/>
    <x v="1852"/>
    <d v="2014-07-28T01:00:00"/>
    <n v="2014"/>
    <n v="158"/>
    <n v="79.2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x v="11"/>
    <x v="1853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x v="11"/>
    <x v="1854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x v="11"/>
    <x v="1855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x v="11"/>
    <x v="1856"/>
    <d v="2014-07-18T20:31:12"/>
    <n v="2014"/>
    <n v="103"/>
    <n v="54.08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x v="11"/>
    <x v="1857"/>
    <d v="2011-12-16T05:48:41"/>
    <n v="2011"/>
    <n v="37"/>
    <n v="13.7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x v="11"/>
    <x v="1858"/>
    <d v="2014-09-12T18:26:53"/>
    <n v="2014"/>
    <n v="68"/>
    <n v="93.32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x v="11"/>
    <x v="1859"/>
    <d v="2011-09-22T18:28:49"/>
    <n v="2011"/>
    <n v="68"/>
    <n v="36.6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x v="18"/>
    <x v="1860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x v="18"/>
    <x v="1861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x v="18"/>
    <x v="1862"/>
    <d v="2014-06-12T19:08:05"/>
    <n v="2014"/>
    <n v="82"/>
    <n v="1025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x v="11"/>
    <x v="1863"/>
    <d v="2014-02-06T17:01:24"/>
    <n v="2014"/>
    <n v="273"/>
    <n v="107.89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x v="18"/>
    <x v="1864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x v="18"/>
    <x v="1865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x v="18"/>
    <x v="1866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x v="18"/>
    <x v="1867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x v="18"/>
    <x v="1868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x v="18"/>
    <x v="186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x v="18"/>
    <x v="1870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x v="18"/>
    <x v="187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x v="18"/>
    <x v="187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x v="18"/>
    <x v="1873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x v="18"/>
    <x v="1874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x v="18"/>
    <x v="1875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x v="18"/>
    <x v="1876"/>
    <d v="2014-06-16T06:50:05"/>
    <n v="2014"/>
    <n v="724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x v="18"/>
    <x v="1877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x v="18"/>
    <x v="1878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x v="18"/>
    <x v="1879"/>
    <d v="2016-03-30T12:36:20"/>
    <n v="2016"/>
    <n v="41"/>
    <n v="84.3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x v="18"/>
    <x v="1880"/>
    <d v="2015-03-01T00:42:05"/>
    <n v="2015"/>
    <n v="3375"/>
    <n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x v="14"/>
    <x v="1881"/>
    <d v="2012-08-10T22:00:00"/>
    <n v="2012"/>
    <n v="44"/>
    <n v="19.239999999999998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x v="14"/>
    <x v="1882"/>
    <d v="2012-07-10T23:48:00"/>
    <n v="2012"/>
    <n v="60"/>
    <n v="24.94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x v="14"/>
    <x v="1883"/>
    <d v="2015-03-10T02:39:49"/>
    <n v="2015"/>
    <n v="101"/>
    <n v="28.8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x v="14"/>
    <x v="1884"/>
    <d v="2014-11-12T22:45:38"/>
    <n v="2014"/>
    <n v="168"/>
    <n v="69.66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x v="14"/>
    <x v="1885"/>
    <d v="2012-11-27T12:00:00"/>
    <n v="2012"/>
    <n v="202"/>
    <n v="77.69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x v="14"/>
    <x v="1886"/>
    <d v="2012-04-08T21:45:08"/>
    <n v="2012"/>
    <n v="202"/>
    <n v="63.13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x v="14"/>
    <x v="1887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x v="14"/>
    <x v="1888"/>
    <d v="2010-07-22T06:00:00"/>
    <n v="2010"/>
    <n v="20"/>
    <n v="16.79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x v="14"/>
    <x v="1889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x v="14"/>
    <x v="1890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x v="14"/>
    <x v="1891"/>
    <d v="2013-03-11T18:02:26"/>
    <n v="2013"/>
    <n v="101"/>
    <n v="45.8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x v="14"/>
    <x v="1892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x v="14"/>
    <x v="1893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x v="14"/>
    <x v="1894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x v="14"/>
    <x v="1895"/>
    <d v="2015-10-20T17:55:22"/>
    <n v="2015"/>
    <n v="22"/>
    <n v="42.7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x v="14"/>
    <x v="189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x v="14"/>
    <x v="1897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x v="14"/>
    <x v="1898"/>
    <d v="2015-03-25T21:36:06"/>
    <n v="2015"/>
    <n v="223"/>
    <n v="47.7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x v="14"/>
    <x v="1899"/>
    <d v="2012-04-12T17:02:45"/>
    <n v="2012"/>
    <n v="445"/>
    <n v="154.22999999999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x v="29"/>
    <x v="1900"/>
    <d v="2015-05-22T13:00:00"/>
    <n v="2015"/>
    <n v="2"/>
    <n v="80.1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x v="14"/>
    <x v="1901"/>
    <d v="2012-10-06T09:59:00"/>
    <n v="2012"/>
    <n v="80"/>
    <n v="37.11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x v="29"/>
    <x v="1902"/>
    <d v="2015-03-04T18:57:27"/>
    <n v="2015"/>
    <n v="200"/>
    <n v="667.4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x v="29"/>
    <x v="1903"/>
    <d v="2016-01-02T16:27:01"/>
    <n v="2015"/>
    <n v="4"/>
    <n v="1000.5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x v="29"/>
    <x v="1904"/>
    <d v="2017-01-27T18:29:51"/>
    <n v="2016"/>
    <n v="67"/>
    <n v="48.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x v="29"/>
    <x v="1905"/>
    <d v="2014-09-07T22:13:14"/>
    <n v="2014"/>
    <n v="8"/>
    <n v="500.17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x v="29"/>
    <x v="1906"/>
    <d v="2017-02-10T06:28:53"/>
    <n v="2017"/>
    <n v="1"/>
    <n v="28.57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x v="29"/>
    <x v="1907"/>
    <d v="2015-10-31T22:45:00"/>
    <n v="2015"/>
    <n v="2"/>
    <n v="7.0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x v="29"/>
    <x v="1908"/>
    <d v="2016-06-23T16:06:23"/>
    <n v="2016"/>
    <n v="4"/>
    <n v="20.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x v="29"/>
    <x v="1909"/>
    <d v="2014-10-08T12:16:18"/>
    <n v="2014"/>
    <n v="4"/>
    <n v="76.9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x v="29"/>
    <x v="1910"/>
    <d v="2014-08-09T00:48:54"/>
    <n v="2014"/>
    <n v="5"/>
    <n v="20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x v="29"/>
    <x v="1911"/>
    <d v="2014-10-23T10:17:59"/>
    <n v="2014"/>
    <n v="6"/>
    <n v="52.63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x v="29"/>
    <x v="1912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x v="29"/>
    <x v="1913"/>
    <d v="2016-12-29T22:01:40"/>
    <n v="2016"/>
    <n v="8"/>
    <n v="5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x v="29"/>
    <x v="1914"/>
    <d v="2014-08-12T18:57:31"/>
    <n v="2014"/>
    <n v="8"/>
    <n v="222.22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x v="29"/>
    <x v="1915"/>
    <d v="2016-11-07T18:12:55"/>
    <n v="2016"/>
    <n v="10"/>
    <n v="333.3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x v="29"/>
    <x v="1916"/>
    <d v="2015-06-04T05:26:00"/>
    <n v="2015"/>
    <n v="40"/>
    <n v="47.6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x v="29"/>
    <x v="1917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x v="29"/>
    <x v="1918"/>
    <d v="2014-09-02T01:10:22"/>
    <n v="2014"/>
    <n v="400"/>
    <n v="5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x v="29"/>
    <x v="191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x v="29"/>
    <x v="1920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x v="14"/>
    <x v="1921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x v="14"/>
    <x v="1922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x v="14"/>
    <x v="1923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x v="14"/>
    <x v="1924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x v="14"/>
    <x v="1925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x v="14"/>
    <x v="192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x v="14"/>
    <x v="1927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x v="14"/>
    <x v="1928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x v="14"/>
    <x v="1929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x v="14"/>
    <x v="1930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x v="14"/>
    <x v="1931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x v="14"/>
    <x v="1932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x v="14"/>
    <x v="1933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x v="14"/>
    <x v="1934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x v="14"/>
    <x v="1935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x v="14"/>
    <x v="1936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x v="14"/>
    <x v="1937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x v="14"/>
    <x v="1938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x v="14"/>
    <x v="1939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x v="14"/>
    <x v="1940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x v="30"/>
    <x v="194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x v="30"/>
    <x v="1942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x v="30"/>
    <x v="1943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x v="30"/>
    <x v="1944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x v="30"/>
    <x v="1945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x v="30"/>
    <x v="1946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x v="30"/>
    <x v="1947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x v="30"/>
    <x v="1948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x v="30"/>
    <x v="1949"/>
    <d v="2014-07-10T10:09:11"/>
    <n v="2014"/>
    <n v="4"/>
    <n v="1.97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x v="30"/>
    <x v="1950"/>
    <d v="2016-11-07T11:05:37"/>
    <n v="2016"/>
    <n v="4"/>
    <n v="2.23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x v="30"/>
    <x v="1951"/>
    <d v="2011-04-22T04:21:13"/>
    <n v="2011"/>
    <n v="4"/>
    <n v="0.99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x v="30"/>
    <x v="1952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x v="30"/>
    <x v="1953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x v="30"/>
    <x v="1954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x v="30"/>
    <x v="1955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x v="30"/>
    <x v="1956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x v="30"/>
    <x v="1957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x v="30"/>
    <x v="1958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x v="30"/>
    <x v="1959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x v="30"/>
    <x v="1960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x v="30"/>
    <x v="1961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x v="30"/>
    <x v="1962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x v="30"/>
    <x v="1963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x v="30"/>
    <x v="1964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x v="30"/>
    <x v="1965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x v="30"/>
    <x v="1966"/>
    <d v="2014-08-14T12:58:18"/>
    <n v="2014"/>
    <n v="2"/>
    <n v="1.19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x v="30"/>
    <x v="1967"/>
    <d v="2016-12-03T15:05:15"/>
    <n v="2016"/>
    <n v="4"/>
    <n v="3.5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x v="30"/>
    <x v="1968"/>
    <d v="2014-05-01T15:55:29"/>
    <n v="2014"/>
    <n v="9"/>
    <n v="4.4400000000000004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x v="30"/>
    <x v="1969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x v="30"/>
    <x v="1970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x v="30"/>
    <x v="1971"/>
    <d v="2013-11-15T04:00:00"/>
    <n v="2013"/>
    <n v="0"/>
    <n v="0.4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x v="30"/>
    <x v="1972"/>
    <d v="2016-08-06T07:00:00"/>
    <n v="2016"/>
    <n v="1"/>
    <n v="0.87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x v="30"/>
    <x v="1973"/>
    <d v="2012-11-18T01:17:24"/>
    <n v="2012"/>
    <n v="71"/>
    <n v="7.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x v="30"/>
    <x v="1974"/>
    <d v="2013-08-19T08:01:09"/>
    <n v="2013"/>
    <n v="9"/>
    <n v="4.43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x v="30"/>
    <x v="1975"/>
    <d v="2015-12-19T07:59:00"/>
    <n v="2015"/>
    <n v="4"/>
    <n v="2.16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x v="30"/>
    <x v="1976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x v="30"/>
    <x v="1977"/>
    <d v="2013-07-13T21:35:25"/>
    <n v="2013"/>
    <n v="44"/>
    <n v="3.75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x v="30"/>
    <x v="1978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x v="30"/>
    <x v="1979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x v="30"/>
    <x v="1980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x v="31"/>
    <x v="1981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x v="31"/>
    <x v="1982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x v="31"/>
    <x v="1983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x v="31"/>
    <x v="1984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x v="31"/>
    <x v="1985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x v="31"/>
    <x v="1986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x v="31"/>
    <x v="1987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x v="31"/>
    <x v="1988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x v="31"/>
    <x v="1989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x v="31"/>
    <x v="1990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x v="31"/>
    <x v="1991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x v="31"/>
    <x v="1992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x v="31"/>
    <x v="1993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x v="31"/>
    <x v="1994"/>
    <d v="2016-12-07T01:09:02"/>
    <n v="2016"/>
    <n v="53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x v="31"/>
    <x v="1995"/>
    <d v="2014-07-10T19:40:11"/>
    <n v="2014"/>
    <n v="1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x v="31"/>
    <x v="1996"/>
    <d v="2015-07-16T21:38:56"/>
    <n v="2015"/>
    <n v="171"/>
    <n v="569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x v="31"/>
    <x v="1997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x v="31"/>
    <x v="199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x v="31"/>
    <x v="1999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x v="31"/>
    <x v="2000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x v="30"/>
    <x v="2001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x v="30"/>
    <x v="2002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x v="30"/>
    <x v="2003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x v="30"/>
    <x v="2004"/>
    <d v="2014-07-10T14:31:03"/>
    <n v="2014"/>
    <n v="3"/>
    <n v="4.7699999999999996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x v="30"/>
    <x v="2005"/>
    <d v="2014-12-03T13:00:45"/>
    <n v="2014"/>
    <n v="3"/>
    <n v="5.5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x v="30"/>
    <x v="2006"/>
    <d v="2013-10-16T03:59:00"/>
    <n v="2013"/>
    <n v="6"/>
    <n v="8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x v="30"/>
    <x v="2007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x v="30"/>
    <x v="2008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x v="30"/>
    <x v="2009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x v="30"/>
    <x v="2010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x v="30"/>
    <x v="2011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x v="30"/>
    <x v="2012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x v="30"/>
    <x v="2013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x v="30"/>
    <x v="2014"/>
    <d v="2013-03-25T04:08:59"/>
    <n v="2013"/>
    <n v="6"/>
    <n v="0.06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x v="30"/>
    <x v="2015"/>
    <d v="2013-03-09T21:08:19"/>
    <n v="2013"/>
    <n v="17"/>
    <n v="3.47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x v="30"/>
    <x v="2016"/>
    <d v="2011-09-09T21:02:43"/>
    <n v="2011"/>
    <n v="23"/>
    <n v="10.2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x v="30"/>
    <x v="2017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x v="30"/>
    <x v="2018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x v="30"/>
    <x v="2019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x v="30"/>
    <x v="2020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x v="30"/>
    <x v="2021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x v="30"/>
    <x v="202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x v="30"/>
    <x v="202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x v="30"/>
    <x v="20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x v="30"/>
    <x v="2025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x v="30"/>
    <x v="2026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x v="30"/>
    <x v="2027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x v="30"/>
    <x v="2028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x v="30"/>
    <x v="2029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x v="30"/>
    <x v="2030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x v="30"/>
    <x v="2031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x v="30"/>
    <x v="2032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x v="30"/>
    <x v="2033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x v="30"/>
    <x v="2034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x v="30"/>
    <x v="2035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x v="30"/>
    <x v="2036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x v="30"/>
    <x v="2037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x v="30"/>
    <x v="2038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x v="30"/>
    <x v="2039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x v="30"/>
    <x v="2040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x v="30"/>
    <x v="2041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x v="30"/>
    <x v="2042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x v="30"/>
    <x v="2043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x v="30"/>
    <x v="2044"/>
    <d v="2015-06-13T16:25:14"/>
    <n v="2015"/>
    <n v="11"/>
    <n v="8.7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x v="30"/>
    <x v="2045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x v="30"/>
    <x v="2046"/>
    <d v="2013-05-23T15:38:11"/>
    <n v="2013"/>
    <n v="2"/>
    <n v="1.14999999999999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x v="30"/>
    <x v="2047"/>
    <d v="2013-05-23T04:07:24"/>
    <n v="2013"/>
    <n v="16"/>
    <n v="7.2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x v="30"/>
    <x v="2048"/>
    <d v="2012-07-09T02:07:27"/>
    <n v="2012"/>
    <n v="32"/>
    <n v="5.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x v="30"/>
    <x v="2049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x v="30"/>
    <x v="2050"/>
    <d v="2015-05-31T01:42:58"/>
    <n v="2015"/>
    <n v="16"/>
    <n v="9.2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x v="30"/>
    <x v="2051"/>
    <d v="2016-02-20T02:00:53"/>
    <n v="2016"/>
    <n v="3"/>
    <n v="2.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x v="30"/>
    <x v="2052"/>
    <d v="2013-12-26T00:32:17"/>
    <n v="2013"/>
    <n v="20"/>
    <n v="6.4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x v="30"/>
    <x v="2053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x v="30"/>
    <x v="2054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x v="30"/>
    <x v="2055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x v="30"/>
    <x v="2056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x v="30"/>
    <x v="2057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x v="30"/>
    <x v="2058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x v="30"/>
    <x v="2059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x v="30"/>
    <x v="206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x v="30"/>
    <x v="2061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x v="30"/>
    <x v="2062"/>
    <d v="2016-03-24T08:11:38"/>
    <n v="2016"/>
    <n v="2"/>
    <n v="7.65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x v="30"/>
    <x v="2063"/>
    <d v="2013-05-31T12:00:00"/>
    <n v="2013"/>
    <n v="1"/>
    <n v="0.27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x v="30"/>
    <x v="2064"/>
    <d v="2016-05-15T17:35:01"/>
    <n v="2016"/>
    <n v="39"/>
    <n v="31.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x v="30"/>
    <x v="2065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x v="30"/>
    <x v="2066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x v="30"/>
    <x v="2067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x v="30"/>
    <x v="2068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x v="30"/>
    <x v="2069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x v="30"/>
    <x v="2070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x v="30"/>
    <x v="2071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x v="30"/>
    <x v="207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x v="30"/>
    <x v="2073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x v="30"/>
    <x v="2074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x v="30"/>
    <x v="2075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x v="30"/>
    <x v="2076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x v="30"/>
    <x v="2077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x v="30"/>
    <x v="2078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x v="30"/>
    <x v="2079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x v="30"/>
    <x v="208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x v="14"/>
    <x v="2081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x v="14"/>
    <x v="2082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x v="14"/>
    <x v="2083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x v="14"/>
    <x v="2084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x v="14"/>
    <x v="2085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x v="14"/>
    <x v="2086"/>
    <d v="2011-12-14T04:59:00"/>
    <n v="2011"/>
    <n v="38"/>
    <n v="43.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x v="14"/>
    <x v="2087"/>
    <d v="2010-09-11T03:59:00"/>
    <n v="2010"/>
    <n v="50"/>
    <n v="20.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x v="14"/>
    <x v="2088"/>
    <d v="2011-09-08T04:54:18"/>
    <n v="2011"/>
    <n v="101"/>
    <n v="60.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x v="14"/>
    <x v="2089"/>
    <d v="2013-02-24T09:09:15"/>
    <n v="2013"/>
    <n v="19"/>
    <n v="9.41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x v="14"/>
    <x v="2090"/>
    <d v="2013-08-02T01:49:54"/>
    <n v="2013"/>
    <n v="60"/>
    <n v="24.2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x v="14"/>
    <x v="2091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x v="14"/>
    <x v="209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x v="14"/>
    <x v="2093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x v="14"/>
    <x v="2094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x v="14"/>
    <x v="2095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x v="14"/>
    <x v="2096"/>
    <d v="2012-10-26T03:59:00"/>
    <n v="2012"/>
    <n v="250"/>
    <n v="107.16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x v="14"/>
    <x v="2097"/>
    <d v="2012-11-09T19:07:07"/>
    <n v="2012"/>
    <n v="19"/>
    <n v="13.0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x v="14"/>
    <x v="2098"/>
    <d v="2012-03-08T02:43:55"/>
    <n v="2012"/>
    <n v="25"/>
    <n v="46.88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x v="14"/>
    <x v="2099"/>
    <d v="2011-12-01T15:02:15"/>
    <n v="2011"/>
    <n v="50"/>
    <n v="39.47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x v="14"/>
    <x v="2100"/>
    <d v="2015-07-02T03:40:00"/>
    <n v="2015"/>
    <n v="50"/>
    <n v="23.8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x v="14"/>
    <x v="2101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x v="14"/>
    <x v="2102"/>
    <d v="2011-05-05T20:50:48"/>
    <n v="2011"/>
    <n v="150"/>
    <n v="39.4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x v="14"/>
    <x v="2103"/>
    <d v="2013-05-31T00:00:00"/>
    <n v="2013"/>
    <n v="188"/>
    <n v="40.5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x v="14"/>
    <x v="2104"/>
    <d v="2012-06-30T03:59:00"/>
    <n v="2012"/>
    <n v="250"/>
    <n v="55.56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x v="14"/>
    <x v="2105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x v="14"/>
    <x v="2106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x v="14"/>
    <x v="2107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x v="14"/>
    <x v="2108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x v="14"/>
    <x v="2109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x v="14"/>
    <x v="2110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x v="14"/>
    <x v="2111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x v="14"/>
    <x v="2112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x v="14"/>
    <x v="2113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x v="14"/>
    <x v="2114"/>
    <d v="2010-12-09T04:59:00"/>
    <n v="2010"/>
    <n v="29"/>
    <n v="9.93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x v="14"/>
    <x v="2115"/>
    <d v="2012-10-02T18:40:03"/>
    <n v="2012"/>
    <n v="3"/>
    <n v="15.82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x v="14"/>
    <x v="2116"/>
    <d v="2011-02-20T01:56:41"/>
    <n v="2011"/>
    <n v="97"/>
    <n v="40.4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x v="14"/>
    <x v="2117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x v="14"/>
    <x v="2118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x v="14"/>
    <x v="2119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x v="14"/>
    <x v="2120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x v="17"/>
    <x v="2121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x v="17"/>
    <x v="2122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x v="17"/>
    <x v="2123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x v="17"/>
    <x v="2124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x v="17"/>
    <x v="2125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x v="17"/>
    <x v="2126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x v="17"/>
    <x v="2127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x v="17"/>
    <x v="2128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x v="17"/>
    <x v="2129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x v="17"/>
    <x v="2130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x v="17"/>
    <x v="213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x v="17"/>
    <x v="2132"/>
    <d v="2014-02-03T11:41:32"/>
    <n v="2014"/>
    <n v="1"/>
    <n v="14.12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x v="17"/>
    <x v="2133"/>
    <d v="2013-04-27T21:16:31"/>
    <n v="2013"/>
    <n v="23"/>
    <n v="465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x v="17"/>
    <x v="2134"/>
    <d v="2011-04-24T06:59:00"/>
    <n v="2011"/>
    <n v="140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x v="17"/>
    <x v="2135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x v="17"/>
    <x v="213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x v="17"/>
    <x v="2137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x v="17"/>
    <x v="2138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x v="17"/>
    <x v="2139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x v="17"/>
    <x v="2140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x v="17"/>
    <x v="2141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x v="17"/>
    <x v="2142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x v="17"/>
    <x v="2143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x v="17"/>
    <x v="2144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x v="17"/>
    <x v="2145"/>
    <d v="2013-11-27T06:41:54"/>
    <n v="2013"/>
    <n v="9"/>
    <n v="15.3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x v="17"/>
    <x v="2146"/>
    <d v="2014-11-16T08:05:48"/>
    <n v="2014"/>
    <n v="0"/>
    <n v="24.8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x v="17"/>
    <x v="2147"/>
    <d v="2016-02-11T16:18:30"/>
    <n v="2016"/>
    <n v="27"/>
    <n v="136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x v="17"/>
    <x v="2148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x v="17"/>
    <x v="2149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x v="17"/>
    <x v="2150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x v="17"/>
    <x v="2151"/>
    <d v="2016-06-29T20:20:14"/>
    <n v="2016"/>
    <n v="3"/>
    <n v="226.83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x v="17"/>
    <x v="2152"/>
    <d v="2015-01-10T07:59:00"/>
    <n v="2014"/>
    <n v="0"/>
    <n v="340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x v="17"/>
    <x v="2153"/>
    <d v="2014-03-15T18:58:29"/>
    <n v="2014"/>
    <n v="5"/>
    <n v="340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x v="17"/>
    <x v="2154"/>
    <d v="2013-09-16T20:30:06"/>
    <n v="2013"/>
    <n v="2"/>
    <n v="16.28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x v="17"/>
    <x v="2155"/>
    <d v="2016-03-31T16:56:25"/>
    <n v="2016"/>
    <n v="27"/>
    <n v="270.2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x v="17"/>
    <x v="2156"/>
    <d v="2014-01-28T15:10:27"/>
    <n v="2014"/>
    <n v="540"/>
    <n v="675.5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x v="17"/>
    <x v="2157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x v="17"/>
    <x v="2158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x v="17"/>
    <x v="2159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x v="17"/>
    <x v="2160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x v="11"/>
    <x v="2161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x v="11"/>
    <x v="2162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x v="11"/>
    <x v="2163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x v="11"/>
    <x v="216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x v="11"/>
    <x v="216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x v="11"/>
    <x v="2166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x v="11"/>
    <x v="216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x v="11"/>
    <x v="2168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x v="11"/>
    <x v="2169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x v="11"/>
    <x v="2170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x v="11"/>
    <x v="2171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x v="11"/>
    <x v="2172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x v="11"/>
    <x v="217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x v="11"/>
    <x v="2174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x v="11"/>
    <x v="2175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x v="11"/>
    <x v="2176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x v="11"/>
    <x v="217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x v="11"/>
    <x v="2178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x v="11"/>
    <x v="2179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x v="11"/>
    <x v="2180"/>
    <d v="2015-11-13T17:04:28"/>
    <n v="2015"/>
    <n v="26"/>
    <n v="16.63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x v="32"/>
    <x v="2181"/>
    <d v="2014-10-02T21:37:05"/>
    <n v="2014"/>
    <n v="43"/>
    <n v="3.64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x v="32"/>
    <x v="2182"/>
    <d v="2017-02-21T00:07:33"/>
    <n v="2017"/>
    <n v="65"/>
    <n v="24.4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x v="32"/>
    <x v="2183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x v="32"/>
    <x v="2184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x v="32"/>
    <x v="2185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x v="32"/>
    <x v="2186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x v="32"/>
    <x v="2187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x v="32"/>
    <x v="2188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x v="32"/>
    <x v="2189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x v="32"/>
    <x v="2190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x v="32"/>
    <x v="2191"/>
    <d v="2017-02-14T20:00:27"/>
    <n v="2017"/>
    <n v="170"/>
    <n v="5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x v="32"/>
    <x v="2192"/>
    <d v="2016-11-21T04:59:00"/>
    <n v="2016"/>
    <n v="8"/>
    <n v="1.4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x v="32"/>
    <x v="2193"/>
    <d v="2016-12-15T23:00:00"/>
    <n v="2016"/>
    <n v="11"/>
    <n v="0.39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x v="32"/>
    <x v="2194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x v="32"/>
    <x v="2195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x v="32"/>
    <x v="2196"/>
    <d v="2016-12-02T07:00:00"/>
    <n v="2016"/>
    <n v="9"/>
    <n v="5.39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x v="32"/>
    <x v="2197"/>
    <d v="2015-11-14T13:20:00"/>
    <n v="2015"/>
    <n v="3"/>
    <n v="1.94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x v="32"/>
    <x v="2198"/>
    <d v="2015-02-28T14:00:59"/>
    <n v="2015"/>
    <n v="4"/>
    <n v="0.28999999999999998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x v="32"/>
    <x v="2199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x v="32"/>
    <x v="2200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x v="15"/>
    <x v="2201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x v="15"/>
    <x v="2202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x v="15"/>
    <x v="2203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x v="15"/>
    <x v="2204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x v="15"/>
    <x v="2205"/>
    <d v="2012-06-01T19:43:09"/>
    <n v="2012"/>
    <n v="166"/>
    <n v="46.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x v="15"/>
    <x v="2206"/>
    <d v="2013-11-16T05:39:33"/>
    <n v="2013"/>
    <n v="62"/>
    <n v="177.86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x v="15"/>
    <x v="2207"/>
    <d v="2012-04-16T06:10:24"/>
    <n v="2012"/>
    <n v="113"/>
    <n v="36.619999999999997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x v="15"/>
    <x v="2208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x v="15"/>
    <x v="2209"/>
    <d v="2014-04-14T23:00:00"/>
    <n v="2014"/>
    <n v="247"/>
    <n v="82.3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x v="15"/>
    <x v="2210"/>
    <d v="2013-11-04T01:00:00"/>
    <n v="2013"/>
    <n v="20"/>
    <n v="9.9600000000000009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x v="15"/>
    <x v="2211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x v="15"/>
    <x v="2212"/>
    <d v="2014-04-10T06:59:00"/>
    <n v="2014"/>
    <n v="49"/>
    <n v="10.21000000000000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x v="15"/>
    <x v="2213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x v="15"/>
    <x v="2214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x v="15"/>
    <x v="2215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x v="15"/>
    <x v="2216"/>
    <d v="2015-07-23T18:02:25"/>
    <n v="2015"/>
    <n v="406"/>
    <n v="87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x v="15"/>
    <x v="2217"/>
    <d v="2012-08-29T00:00:00"/>
    <n v="2012"/>
    <n v="61"/>
    <n v="16.0100000000000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x v="15"/>
    <x v="2218"/>
    <d v="2015-11-02T08:00:00"/>
    <n v="2015"/>
    <n v="290"/>
    <n v="135.2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x v="15"/>
    <x v="2219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x v="15"/>
    <x v="2220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x v="32"/>
    <x v="2221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x v="32"/>
    <x v="2222"/>
    <d v="2012-01-28T18:54:07"/>
    <n v="2011"/>
    <n v="240"/>
    <n v="40.0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x v="32"/>
    <x v="2223"/>
    <d v="2014-09-21T19:00:15"/>
    <n v="2014"/>
    <n v="6"/>
    <n v="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x v="32"/>
    <x v="2224"/>
    <d v="2015-06-27T15:22:48"/>
    <n v="2015"/>
    <n v="6"/>
    <n v="1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x v="32"/>
    <x v="2225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x v="32"/>
    <x v="2226"/>
    <d v="2013-11-13T20:22:35"/>
    <n v="2013"/>
    <n v="9"/>
    <n v="3.99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x v="32"/>
    <x v="2227"/>
    <d v="2016-10-29T19:00:00"/>
    <n v="2016"/>
    <n v="12"/>
    <n v="4.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x v="32"/>
    <x v="2228"/>
    <d v="2013-09-03T04:00:00"/>
    <n v="2013"/>
    <n v="15"/>
    <n v="2.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x v="32"/>
    <x v="2229"/>
    <d v="2015-08-16T06:40:36"/>
    <n v="2015"/>
    <n v="120"/>
    <n v="8.3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x v="32"/>
    <x v="2230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x v="32"/>
    <x v="223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x v="32"/>
    <x v="2232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x v="32"/>
    <x v="2233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x v="32"/>
    <x v="2234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x v="32"/>
    <x v="2235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x v="32"/>
    <x v="2236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x v="32"/>
    <x v="2237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x v="32"/>
    <x v="2238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x v="32"/>
    <x v="2239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x v="32"/>
    <x v="2240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x v="32"/>
    <x v="2241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x v="32"/>
    <x v="2242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x v="32"/>
    <x v="2243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x v="32"/>
    <x v="2244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x v="32"/>
    <x v="2245"/>
    <d v="2014-02-21T18:00:00"/>
    <n v="2014"/>
    <n v="29"/>
    <n v="0.57999999999999996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x v="32"/>
    <x v="2246"/>
    <d v="2015-07-29T15:59:25"/>
    <n v="2015"/>
    <n v="6"/>
    <n v="3.0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x v="32"/>
    <x v="2247"/>
    <d v="2015-09-04T19:00:10"/>
    <n v="2015"/>
    <n v="46"/>
    <n v="20.18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x v="32"/>
    <x v="224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x v="32"/>
    <x v="2249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x v="32"/>
    <x v="2250"/>
    <d v="2016-12-03T01:07:53"/>
    <n v="2016"/>
    <n v="5"/>
    <n v="2.0099999999999998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x v="32"/>
    <x v="2251"/>
    <d v="2016-08-06T07:52:18"/>
    <n v="2016"/>
    <n v="13"/>
    <n v="4.5999999999999996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x v="32"/>
    <x v="2252"/>
    <d v="2014-08-16T08:17:57"/>
    <n v="2014"/>
    <n v="13"/>
    <n v="2.39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x v="32"/>
    <x v="2253"/>
    <d v="2015-11-18T16:09:07"/>
    <n v="2015"/>
    <n v="14"/>
    <n v="13.63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x v="32"/>
    <x v="2254"/>
    <d v="2016-05-07T22:50:51"/>
    <n v="2016"/>
    <n v="29"/>
    <n v="4.21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x v="32"/>
    <x v="2255"/>
    <d v="2017-01-24T15:32:48"/>
    <n v="2017"/>
    <n v="228"/>
    <n v="5.8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x v="32"/>
    <x v="225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x v="32"/>
    <x v="2257"/>
    <d v="2016-06-19T23:00:00"/>
    <n v="2016"/>
    <n v="45"/>
    <n v="6.7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x v="32"/>
    <x v="2258"/>
    <d v="2014-03-26T23:24:10"/>
    <n v="2014"/>
    <n v="45"/>
    <n v="13.45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x v="32"/>
    <x v="2259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x v="32"/>
    <x v="2260"/>
    <d v="2016-12-08T19:18:56"/>
    <n v="2016"/>
    <n v="113"/>
    <n v="5.4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x v="32"/>
    <x v="2261"/>
    <d v="2017-02-14T17:23:40"/>
    <n v="2017"/>
    <n v="113"/>
    <n v="5.38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x v="32"/>
    <x v="2262"/>
    <d v="2015-01-31T19:58:33"/>
    <n v="2015"/>
    <n v="15"/>
    <n v="18.77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x v="32"/>
    <x v="2263"/>
    <d v="2014-11-18T00:00:00"/>
    <n v="2014"/>
    <n v="34"/>
    <n v="6.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x v="32"/>
    <x v="226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x v="32"/>
    <x v="2265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x v="32"/>
    <x v="2266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x v="32"/>
    <x v="226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x v="32"/>
    <x v="2268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x v="32"/>
    <x v="2269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x v="32"/>
    <x v="2270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x v="32"/>
    <x v="2271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x v="32"/>
    <x v="2272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x v="32"/>
    <x v="2273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x v="32"/>
    <x v="2274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x v="32"/>
    <x v="2275"/>
    <d v="2014-12-22T14:47:59"/>
    <n v="2014"/>
    <n v="170"/>
    <n v="13.95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x v="32"/>
    <x v="2276"/>
    <d v="2012-02-27T16:17:03"/>
    <n v="2012"/>
    <n v="13"/>
    <n v="5.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x v="32"/>
    <x v="2277"/>
    <d v="2014-01-05T15:38:09"/>
    <n v="2013"/>
    <n v="24"/>
    <n v="14.6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x v="32"/>
    <x v="2278"/>
    <d v="2015-09-17T14:59:51"/>
    <n v="2015"/>
    <n v="11"/>
    <n v="2.29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x v="32"/>
    <x v="2279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x v="32"/>
    <x v="2280"/>
    <d v="2015-02-04T04:00:00"/>
    <n v="2015"/>
    <n v="110"/>
    <n v="34.380000000000003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x v="11"/>
    <x v="2281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x v="11"/>
    <x v="2282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x v="11"/>
    <x v="2283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x v="11"/>
    <x v="2284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x v="11"/>
    <x v="2285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x v="11"/>
    <x v="2286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x v="11"/>
    <x v="2287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x v="11"/>
    <x v="2288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x v="11"/>
    <x v="2289"/>
    <d v="2013-12-06T23:22:00"/>
    <n v="2013"/>
    <n v="72"/>
    <n v="43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x v="11"/>
    <x v="2290"/>
    <d v="2012-04-23T04:00:00"/>
    <n v="2012"/>
    <n v="43"/>
    <n v="25.12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x v="11"/>
    <x v="2291"/>
    <d v="2009-12-01T17:00:00"/>
    <n v="2009"/>
    <n v="72"/>
    <n v="37.24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x v="11"/>
    <x v="2292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x v="11"/>
    <x v="2293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x v="11"/>
    <x v="2294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x v="11"/>
    <x v="2295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x v="11"/>
    <x v="2296"/>
    <d v="2012-02-23T17:33:46"/>
    <n v="2012"/>
    <n v="15"/>
    <n v="7.36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x v="11"/>
    <x v="2297"/>
    <d v="2014-03-26T19:10:33"/>
    <n v="2014"/>
    <n v="4"/>
    <n v="3.7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x v="11"/>
    <x v="2298"/>
    <d v="2012-03-14T03:59:00"/>
    <n v="2012"/>
    <n v="107"/>
    <n v="56.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x v="11"/>
    <x v="229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x v="11"/>
    <x v="2300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x v="14"/>
    <x v="2301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x v="14"/>
    <x v="2302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x v="14"/>
    <x v="2303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x v="14"/>
    <x v="2304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x v="14"/>
    <x v="2305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x v="14"/>
    <x v="2306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x v="14"/>
    <x v="2307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x v="14"/>
    <x v="2308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x v="14"/>
    <x v="2309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x v="14"/>
    <x v="2310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x v="14"/>
    <x v="2311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x v="14"/>
    <x v="2312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x v="14"/>
    <x v="2313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x v="14"/>
    <x v="2314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x v="14"/>
    <x v="2315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x v="14"/>
    <x v="2316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x v="14"/>
    <x v="2317"/>
    <d v="2010-02-15T05:00:00"/>
    <n v="2010"/>
    <n v="260"/>
    <n v="47.33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x v="33"/>
    <x v="2318"/>
    <d v="2017-04-04T05:15:01"/>
    <n v="2017"/>
    <n v="10"/>
    <n v="16.2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x v="14"/>
    <x v="2319"/>
    <d v="2009-09-26T03:59:00"/>
    <n v="2009"/>
    <n v="21"/>
    <n v="6.3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x v="14"/>
    <x v="2320"/>
    <d v="2014-04-02T18:36:40"/>
    <n v="2014"/>
    <n v="21"/>
    <n v="11.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x v="14"/>
    <x v="2321"/>
    <d v="2013-12-15T01:58:05"/>
    <n v="2013"/>
    <n v="35"/>
    <n v="13.5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x v="33"/>
    <x v="2322"/>
    <d v="2017-04-09T20:29:29"/>
    <n v="2017"/>
    <n v="38"/>
    <n v="2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x v="33"/>
    <x v="2323"/>
    <d v="2017-04-30T17:00:00"/>
    <n v="2017"/>
    <n v="7"/>
    <n v="103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x v="33"/>
    <x v="2324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x v="33"/>
    <x v="2325"/>
    <d v="2017-03-29T23:32:11"/>
    <n v="2017"/>
    <n v="104"/>
    <n v="147.86000000000001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x v="33"/>
    <x v="2326"/>
    <d v="2017-03-20T18:07:27"/>
    <n v="2017"/>
    <n v="414"/>
    <n v="258.7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x v="33"/>
    <x v="2327"/>
    <d v="2014-08-26T22:00:40"/>
    <n v="2014"/>
    <n v="3"/>
    <n v="0.31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x v="33"/>
    <x v="2328"/>
    <d v="2014-07-17T14:59:06"/>
    <n v="2014"/>
    <n v="4"/>
    <n v="8.24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x v="33"/>
    <x v="2329"/>
    <d v="2015-06-14T18:45:37"/>
    <n v="2015"/>
    <n v="10"/>
    <n v="1.9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x v="33"/>
    <x v="2330"/>
    <d v="2015-12-25T00:00:00"/>
    <n v="2015"/>
    <n v="3"/>
    <n v="6.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x v="33"/>
    <x v="2331"/>
    <d v="2015-02-06T15:04:31"/>
    <n v="2015"/>
    <n v="4"/>
    <n v="2.91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x v="33"/>
    <x v="2332"/>
    <d v="2014-08-18T00:08:10"/>
    <n v="2014"/>
    <n v="13"/>
    <n v="3.6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x v="33"/>
    <x v="2333"/>
    <d v="2014-06-11T13:44:03"/>
    <n v="2014"/>
    <n v="4"/>
    <n v="4.6399999999999997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x v="33"/>
    <x v="2334"/>
    <d v="2014-11-05T17:34:00"/>
    <n v="2014"/>
    <n v="26"/>
    <n v="15.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x v="33"/>
    <x v="2335"/>
    <d v="2014-05-29T17:50:00"/>
    <n v="2014"/>
    <n v="171"/>
    <n v="10.9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x v="33"/>
    <x v="2336"/>
    <d v="2014-03-08T22:11:35"/>
    <n v="2014"/>
    <n v="5"/>
    <n v="0.47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x v="33"/>
    <x v="2337"/>
    <d v="2016-12-19T07:59:00"/>
    <n v="2016"/>
    <n v="4"/>
    <n v="0.9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x v="33"/>
    <x v="2338"/>
    <d v="2014-06-29T21:31:24"/>
    <n v="2014"/>
    <n v="7"/>
    <n v="8.2899999999999991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x v="33"/>
    <x v="2339"/>
    <d v="2014-06-26T15:22:23"/>
    <n v="2014"/>
    <n v="9"/>
    <n v="5.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x v="33"/>
    <x v="2340"/>
    <d v="2016-10-30T15:25:38"/>
    <n v="2016"/>
    <n v="3"/>
    <n v="2.5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x v="7"/>
    <x v="2341"/>
    <d v="2014-10-06T05:00:00"/>
    <n v="2014"/>
    <n v="18"/>
    <n v="0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x v="7"/>
    <x v="2342"/>
    <d v="2015-07-12T19:31:44"/>
    <n v="2015"/>
    <n v="20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x v="7"/>
    <x v="2343"/>
    <d v="2016-01-08T19:47:00"/>
    <n v="2015"/>
    <n v="10"/>
    <n v="1011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x v="7"/>
    <x v="2344"/>
    <d v="2015-03-31T23:39:00"/>
    <n v="2015"/>
    <n v="34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x v="7"/>
    <x v="2345"/>
    <d v="2016-06-24T17:27:49"/>
    <n v="2016"/>
    <n v="101"/>
    <n v="101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x v="7"/>
    <x v="2346"/>
    <d v="2016-10-17T19:10:31"/>
    <n v="2016"/>
    <n v="2"/>
    <n v="335.33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x v="7"/>
    <x v="2347"/>
    <d v="2016-02-20T22:22:18"/>
    <n v="2015"/>
    <n v="1"/>
    <n v="201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x v="7"/>
    <x v="2348"/>
    <d v="2016-08-25T14:34:36"/>
    <n v="2016"/>
    <n v="101"/>
    <n v="10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x v="7"/>
    <x v="2349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x v="7"/>
    <x v="23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x v="7"/>
    <x v="2351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x v="7"/>
    <x v="235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x v="7"/>
    <x v="2353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x v="7"/>
    <x v="2354"/>
    <d v="2015-01-10T17:21:00"/>
    <n v="2014"/>
    <n v="3"/>
    <n v="1001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x v="7"/>
    <x v="2355"/>
    <d v="2015-10-17T14:52:58"/>
    <n v="2015"/>
    <n v="4"/>
    <n v="0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x v="7"/>
    <x v="2356"/>
    <d v="2015-06-05T18:48:24"/>
    <n v="2015"/>
    <n v="10"/>
    <n v="0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x v="7"/>
    <x v="2357"/>
    <d v="2015-05-02T22:02:16"/>
    <n v="2015"/>
    <n v="13"/>
    <n v="500.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x v="7"/>
    <x v="2358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x v="7"/>
    <x v="2359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x v="7"/>
    <x v="2360"/>
    <d v="2016-02-07T16:58:00"/>
    <n v="2016"/>
    <n v="20"/>
    <n v="1000.0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x v="7"/>
    <x v="2361"/>
    <d v="2015-12-29T00:16:40"/>
    <n v="2015"/>
    <n v="1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x v="7"/>
    <x v="2362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x v="7"/>
    <x v="2363"/>
    <d v="2015-04-14T16:19:25"/>
    <n v="2015"/>
    <n v="3"/>
    <n v="5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x v="7"/>
    <x v="2364"/>
    <d v="2015-10-21T12:45:33"/>
    <n v="2015"/>
    <n v="4"/>
    <n v="37.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x v="7"/>
    <x v="2365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x v="7"/>
    <x v="2366"/>
    <d v="2014-12-18T04:32:21"/>
    <n v="2014"/>
    <n v="4"/>
    <n v="25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x v="7"/>
    <x v="2367"/>
    <d v="2015-04-24T01:39:31"/>
    <n v="2015"/>
    <n v="18"/>
    <n v="166.6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x v="7"/>
    <x v="2368"/>
    <d v="2015-06-25T18:39:56"/>
    <n v="2015"/>
    <n v="50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x v="7"/>
    <x v="2369"/>
    <d v="2016-01-17T23:00:00"/>
    <n v="2015"/>
    <n v="1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x v="7"/>
    <x v="2370"/>
    <d v="2014-12-11T16:31:10"/>
    <n v="2014"/>
    <n v="238"/>
    <n v="500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x v="7"/>
    <x v="2371"/>
    <d v="2016-04-30T22:00:00"/>
    <n v="2016"/>
    <n v="500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x v="7"/>
    <x v="2372"/>
    <d v="2015-10-26T22:25:56"/>
    <n v="2015"/>
    <n v="781"/>
    <n v="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x v="7"/>
    <x v="2373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x v="7"/>
    <x v="2374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x v="7"/>
    <x v="2375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x v="7"/>
    <x v="2376"/>
    <d v="2015-12-10T22:12:46"/>
    <n v="2015"/>
    <n v="33"/>
    <n v="246.5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x v="7"/>
    <x v="2377"/>
    <d v="2015-08-26T00:18:50"/>
    <n v="2015"/>
    <n v="1"/>
    <n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x v="7"/>
    <x v="2378"/>
    <d v="2016-11-25T21:53:03"/>
    <n v="2016"/>
    <n v="39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x v="7"/>
    <x v="2379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x v="7"/>
    <x v="2380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x v="7"/>
    <x v="2381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x v="7"/>
    <x v="2382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x v="7"/>
    <x v="2383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x v="7"/>
    <x v="2384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x v="7"/>
    <x v="2385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x v="7"/>
    <x v="2386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x v="7"/>
    <x v="2387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x v="7"/>
    <x v="2388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x v="7"/>
    <x v="2389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x v="7"/>
    <x v="2390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x v="7"/>
    <x v="2391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x v="7"/>
    <x v="2392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x v="7"/>
    <x v="2393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x v="7"/>
    <x v="2394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x v="7"/>
    <x v="2395"/>
    <d v="2017-01-10T08:57:00"/>
    <n v="2016"/>
    <n v="3"/>
    <n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x v="7"/>
    <x v="2396"/>
    <d v="2015-01-02T21:14:16"/>
    <n v="2014"/>
    <n v="1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x v="7"/>
    <x v="2397"/>
    <d v="2015-10-15T20:22:38"/>
    <n v="2015"/>
    <n v="18"/>
    <n v="909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x v="7"/>
    <x v="2398"/>
    <d v="2014-12-18T20:28:26"/>
    <n v="2014"/>
    <n v="7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x v="7"/>
    <x v="2399"/>
    <d v="2015-07-02T21:59:44"/>
    <n v="2015"/>
    <n v="2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x v="7"/>
    <x v="2400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x v="19"/>
    <x v="2401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x v="19"/>
    <x v="2402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x v="19"/>
    <x v="2403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x v="19"/>
    <x v="2404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x v="19"/>
    <x v="240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x v="19"/>
    <x v="2406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x v="19"/>
    <x v="2407"/>
    <d v="2015-04-11T06:00:00"/>
    <n v="2015"/>
    <n v="4"/>
    <n v="27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x v="19"/>
    <x v="2408"/>
    <d v="2015-08-18T21:01:15"/>
    <n v="2015"/>
    <n v="4"/>
    <n v="148.33000000000001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x v="19"/>
    <x v="2409"/>
    <d v="2014-11-06T04:22:37"/>
    <n v="2014"/>
    <n v="6"/>
    <n v="445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x v="19"/>
    <x v="2410"/>
    <d v="2015-08-25T17:34:42"/>
    <n v="2015"/>
    <n v="4"/>
    <n v="295.33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x v="19"/>
    <x v="2411"/>
    <d v="2015-09-07T09:47:55"/>
    <n v="2015"/>
    <n v="6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x v="19"/>
    <x v="2412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x v="19"/>
    <x v="2413"/>
    <d v="2014-05-31T23:30:00"/>
    <n v="2014"/>
    <n v="30"/>
    <n v="295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x v="19"/>
    <x v="2414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x v="19"/>
    <x v="2415"/>
    <d v="2015-03-14T15:00:00"/>
    <n v="2015"/>
    <n v="4"/>
    <n v="88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x v="19"/>
    <x v="2416"/>
    <d v="2015-08-22T03:59:00"/>
    <n v="2015"/>
    <n v="6"/>
    <n v="67.77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x v="19"/>
    <x v="241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x v="19"/>
    <x v="2418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x v="19"/>
    <x v="241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x v="19"/>
    <x v="2420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x v="19"/>
    <x v="2421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x v="19"/>
    <x v="2422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x v="19"/>
    <x v="2423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x v="19"/>
    <x v="2424"/>
    <d v="2014-10-27T21:25:08"/>
    <n v="2014"/>
    <n v="3"/>
    <n v="96.1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x v="19"/>
    <x v="2425"/>
    <d v="2015-08-08T04:04:52"/>
    <n v="2015"/>
    <n v="4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x v="19"/>
    <x v="2426"/>
    <d v="2016-05-27T22:04:00"/>
    <n v="2016"/>
    <n v="25"/>
    <n v="861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x v="19"/>
    <x v="2427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x v="19"/>
    <x v="2428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x v="19"/>
    <x v="2429"/>
    <d v="2017-02-05T16:44:00"/>
    <n v="2016"/>
    <n v="1"/>
    <n v="213.75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x v="19"/>
    <x v="2430"/>
    <d v="2016-06-28T02:23:33"/>
    <n v="2016"/>
    <n v="1"/>
    <n v="426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x v="19"/>
    <x v="2431"/>
    <d v="2016-02-12T03:08:24"/>
    <n v="2016"/>
    <n v="28"/>
    <n v="4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x v="19"/>
    <x v="2432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x v="19"/>
    <x v="2433"/>
    <d v="2016-01-29T14:46:10"/>
    <n v="2015"/>
    <n v="1"/>
    <n v="425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x v="19"/>
    <x v="2434"/>
    <d v="2015-08-04T04:27:54"/>
    <n v="2015"/>
    <n v="4"/>
    <n v="425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x v="19"/>
    <x v="2435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x v="19"/>
    <x v="2436"/>
    <d v="2016-02-27T21:35:43"/>
    <n v="2016"/>
    <n v="9"/>
    <n v="0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x v="19"/>
    <x v="2437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x v="19"/>
    <x v="2438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x v="19"/>
    <x v="243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x v="19"/>
    <x v="2440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x v="33"/>
    <x v="2441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x v="33"/>
    <x v="2442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x v="33"/>
    <x v="2443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x v="33"/>
    <x v="2444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x v="33"/>
    <x v="2445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x v="33"/>
    <x v="2446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x v="33"/>
    <x v="2447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x v="33"/>
    <x v="2448"/>
    <d v="2016-08-31T05:36:00"/>
    <n v="2016"/>
    <n v="204"/>
    <n v="90.56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x v="33"/>
    <x v="2449"/>
    <d v="2014-10-28T03:11:00"/>
    <n v="2014"/>
    <n v="5"/>
    <n v="7.98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x v="33"/>
    <x v="2450"/>
    <d v="2014-11-30T04:25:15"/>
    <n v="2014"/>
    <n v="8"/>
    <n v="6.7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x v="33"/>
    <x v="2451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x v="33"/>
    <x v="2452"/>
    <d v="2015-12-29T23:00:00"/>
    <n v="2015"/>
    <n v="135"/>
    <n v="54.0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x v="33"/>
    <x v="2453"/>
    <d v="2017-03-11T04:50:08"/>
    <n v="2017"/>
    <n v="2"/>
    <n v="6.2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x v="33"/>
    <x v="2454"/>
    <d v="2017-02-02T16:36:49"/>
    <n v="2017"/>
    <n v="27"/>
    <n v="12.09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x v="33"/>
    <x v="2455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x v="33"/>
    <x v="2456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x v="33"/>
    <x v="2457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x v="33"/>
    <x v="245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x v="33"/>
    <x v="2459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x v="33"/>
    <x v="2460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x v="14"/>
    <x v="2461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x v="14"/>
    <x v="2462"/>
    <d v="2012-07-19T04:28:16"/>
    <n v="2012"/>
    <n v="27"/>
    <n v="6.96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x v="14"/>
    <x v="2463"/>
    <d v="2013-05-09T02:27:33"/>
    <n v="2013"/>
    <n v="32"/>
    <n v="15.38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x v="14"/>
    <x v="2464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x v="14"/>
    <x v="2465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x v="14"/>
    <x v="2466"/>
    <d v="2012-09-23T17:15:48"/>
    <n v="2012"/>
    <n v="114"/>
    <n v="16.670000000000002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x v="14"/>
    <x v="2467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x v="14"/>
    <x v="2468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x v="14"/>
    <x v="246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x v="14"/>
    <x v="2470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x v="14"/>
    <x v="2471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x v="14"/>
    <x v="2472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x v="14"/>
    <x v="2473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x v="14"/>
    <x v="2474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x v="14"/>
    <x v="2475"/>
    <d v="2010-07-10T22:00:00"/>
    <n v="2010"/>
    <n v="31"/>
    <n v="9.6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x v="14"/>
    <x v="2476"/>
    <d v="2013-01-13T22:48:33"/>
    <n v="2012"/>
    <n v="10"/>
    <n v="9.8699999999999992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x v="14"/>
    <x v="2477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x v="14"/>
    <x v="2478"/>
    <d v="2012-08-12T16:35:45"/>
    <n v="2012"/>
    <n v="104"/>
    <n v="19.0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x v="14"/>
    <x v="2479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x v="14"/>
    <x v="2480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x v="14"/>
    <x v="2481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x v="14"/>
    <x v="2482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x v="14"/>
    <x v="248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x v="14"/>
    <x v="2484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x v="14"/>
    <x v="2485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x v="14"/>
    <x v="248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x v="14"/>
    <x v="248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x v="14"/>
    <x v="248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x v="14"/>
    <x v="248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x v="14"/>
    <x v="2490"/>
    <d v="2012-06-23T05:27:56"/>
    <n v="2012"/>
    <n v="150"/>
    <n v="47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x v="14"/>
    <x v="2491"/>
    <d v="2013-04-29T04:02:20"/>
    <n v="2013"/>
    <n v="4"/>
    <n v="2.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2492"/>
    <d v="2012-06-16T09:59:00"/>
    <n v="2012"/>
    <n v="125"/>
    <n v="27.78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x v="14"/>
    <x v="2493"/>
    <d v="2011-01-16T01:51:00"/>
    <n v="2010"/>
    <n v="150"/>
    <n v="75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x v="14"/>
    <x v="249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x v="14"/>
    <x v="249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x v="14"/>
    <x v="2496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x v="14"/>
    <x v="2497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x v="14"/>
    <x v="2498"/>
    <d v="2015-01-27T23:13:07"/>
    <n v="2015"/>
    <n v="73"/>
    <n v="36.5499999999999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x v="34"/>
    <x v="2499"/>
    <d v="2015-09-27T18:38:24"/>
    <n v="2015"/>
    <n v="7"/>
    <n v="104.29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x v="14"/>
    <x v="2500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x v="14"/>
    <x v="2501"/>
    <d v="2012-06-23T18:32:55"/>
    <n v="2012"/>
    <n v="122"/>
    <n v="25.17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x v="34"/>
    <x v="2502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x v="34"/>
    <x v="2503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x v="34"/>
    <x v="250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x v="34"/>
    <x v="2505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x v="34"/>
    <x v="2506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x v="34"/>
    <x v="2507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x v="34"/>
    <x v="2508"/>
    <d v="2014-08-14T22:50:34"/>
    <n v="2014"/>
    <n v="4"/>
    <n v="0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x v="34"/>
    <x v="2509"/>
    <d v="2016-02-01T10:43:33"/>
    <n v="2016"/>
    <n v="1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x v="34"/>
    <x v="2510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x v="34"/>
    <x v="2511"/>
    <d v="2015-05-14T23:56:12"/>
    <n v="2015"/>
    <n v="1"/>
    <n v="357.5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x v="34"/>
    <x v="2512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x v="34"/>
    <x v="2513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x v="34"/>
    <x v="2514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x v="34"/>
    <x v="2515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x v="34"/>
    <x v="2516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x v="34"/>
    <x v="2517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x v="34"/>
    <x v="251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x v="34"/>
    <x v="2519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x v="34"/>
    <x v="2520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x v="35"/>
    <x v="252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x v="35"/>
    <x v="2522"/>
    <d v="2016-04-22T14:52:00"/>
    <n v="2016"/>
    <n v="14"/>
    <n v="25.56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x v="35"/>
    <x v="2523"/>
    <d v="2014-12-21T04:30:00"/>
    <n v="2014"/>
    <n v="9"/>
    <n v="15.91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x v="35"/>
    <x v="2524"/>
    <d v="2014-11-18T00:24:52"/>
    <n v="2014"/>
    <n v="76"/>
    <n v="26.3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x v="35"/>
    <x v="2525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x v="35"/>
    <x v="2526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x v="35"/>
    <x v="2527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x v="35"/>
    <x v="2528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x v="35"/>
    <x v="2529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x v="35"/>
    <x v="2530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x v="35"/>
    <x v="2531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x v="35"/>
    <x v="2532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x v="35"/>
    <x v="2533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x v="35"/>
    <x v="2534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x v="35"/>
    <x v="253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x v="35"/>
    <x v="253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x v="35"/>
    <x v="2537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x v="35"/>
    <x v="2538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x v="35"/>
    <x v="2539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x v="35"/>
    <x v="2540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x v="35"/>
    <x v="2541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x v="35"/>
    <x v="2542"/>
    <d v="2013-10-01T03:59:00"/>
    <n v="2013"/>
    <n v="93"/>
    <n v="50.08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x v="35"/>
    <x v="2543"/>
    <d v="2016-09-30T04:27:00"/>
    <n v="2016"/>
    <n v="11"/>
    <n v="17.57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x v="35"/>
    <x v="2544"/>
    <d v="2012-04-04T17:33:23"/>
    <n v="2012"/>
    <n v="12"/>
    <n v="4.8499999999999996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x v="35"/>
    <x v="2545"/>
    <d v="2012-07-08T12:29:29"/>
    <n v="2012"/>
    <n v="13"/>
    <n v="11.4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x v="35"/>
    <x v="2546"/>
    <d v="2013-10-05T05:00:00"/>
    <n v="2013"/>
    <n v="19"/>
    <n v="10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x v="35"/>
    <x v="2547"/>
    <d v="2015-02-27T00:30:00"/>
    <n v="2015"/>
    <n v="33"/>
    <n v="10.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x v="35"/>
    <x v="2548"/>
    <d v="2011-01-02T03:00:00"/>
    <n v="2010"/>
    <n v="260"/>
    <n v="5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x v="35"/>
    <x v="2549"/>
    <d v="2015-10-08T03:59:00"/>
    <n v="2015"/>
    <n v="10"/>
    <n v="4.3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x v="35"/>
    <x v="2550"/>
    <d v="2013-05-31T17:00:00"/>
    <n v="2013"/>
    <n v="41"/>
    <n v="17.4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x v="35"/>
    <x v="2551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x v="35"/>
    <x v="2552"/>
    <d v="2017-03-05T19:26:21"/>
    <n v="2017"/>
    <n v="21"/>
    <n v="35.6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x v="35"/>
    <x v="255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x v="35"/>
    <x v="2554"/>
    <d v="2012-05-28T15:43:13"/>
    <n v="2012"/>
    <n v="32"/>
    <n v="18.309999999999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x v="35"/>
    <x v="2555"/>
    <d v="2012-09-21T04:46:47"/>
    <n v="2012"/>
    <n v="43"/>
    <n v="10.6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x v="35"/>
    <x v="2556"/>
    <d v="2015-05-01T13:59:00"/>
    <n v="2015"/>
    <n v="51"/>
    <n v="35.56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x v="35"/>
    <x v="2557"/>
    <d v="2014-05-15T17:53:06"/>
    <n v="2014"/>
    <n v="71"/>
    <n v="17.78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x v="35"/>
    <x v="2558"/>
    <d v="2011-11-15T19:37:00"/>
    <n v="2011"/>
    <n v="80"/>
    <n v="25.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x v="35"/>
    <x v="2559"/>
    <d v="2012-12-24T23:47:37"/>
    <n v="2012"/>
    <n v="86"/>
    <n v="18.82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x v="35"/>
    <x v="2560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x v="19"/>
    <x v="2561"/>
    <d v="2015-10-13T12:41:29"/>
    <n v="2015"/>
    <n v="1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x v="19"/>
    <x v="2562"/>
    <d v="2014-08-01T00:58:19"/>
    <n v="2014"/>
    <n v="2"/>
    <n v="0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x v="19"/>
    <x v="2563"/>
    <d v="2015-07-30T03:20:51"/>
    <n v="2015"/>
    <n v="3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x v="19"/>
    <x v="2564"/>
    <d v="2016-10-11T12:35:39"/>
    <n v="2016"/>
    <n v="6"/>
    <n v="212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x v="19"/>
    <x v="2565"/>
    <d v="2016-05-09T20:50:00"/>
    <n v="2016"/>
    <n v="6"/>
    <n v="635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x v="19"/>
    <x v="2566"/>
    <d v="2015-04-23T21:05:38"/>
    <n v="2015"/>
    <n v="1"/>
    <n v="316.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x v="19"/>
    <x v="2567"/>
    <d v="2014-08-21T23:32:28"/>
    <n v="2014"/>
    <n v="2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x v="19"/>
    <x v="2568"/>
    <d v="2016-09-01T15:59:54"/>
    <n v="2016"/>
    <n v="6"/>
    <n v="63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x v="19"/>
    <x v="2569"/>
    <d v="2017-02-08T21:40:35"/>
    <n v="2017"/>
    <n v="9"/>
    <n v="315.5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x v="19"/>
    <x v="2570"/>
    <d v="2015-09-17T02:31:52"/>
    <n v="2015"/>
    <n v="10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x v="19"/>
    <x v="257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x v="19"/>
    <x v="2572"/>
    <d v="2015-04-13T02:51:57"/>
    <n v="2015"/>
    <n v="2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x v="19"/>
    <x v="2573"/>
    <d v="2016-05-18T19:49:05"/>
    <n v="2016"/>
    <n v="6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x v="19"/>
    <x v="2574"/>
    <d v="2014-08-23T14:12:29"/>
    <n v="2014"/>
    <n v="8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x v="19"/>
    <x v="2575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x v="19"/>
    <x v="2576"/>
    <d v="2015-04-10T23:14:07"/>
    <n v="2015"/>
    <n v="6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x v="19"/>
    <x v="2577"/>
    <d v="2014-09-15T19:55:03"/>
    <n v="2014"/>
    <n v="0"/>
    <n v="51.67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x v="19"/>
    <x v="2578"/>
    <d v="2014-08-04T19:41:37"/>
    <n v="2014"/>
    <n v="4"/>
    <n v="0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x v="19"/>
    <x v="2579"/>
    <d v="2015-05-16T03:00:00"/>
    <n v="2015"/>
    <n v="7"/>
    <n v="3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x v="19"/>
    <x v="2580"/>
    <d v="2015-10-09T17:00:00"/>
    <n v="2015"/>
    <n v="10"/>
    <n v="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x v="19"/>
    <x v="2581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x v="19"/>
    <x v="2582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x v="19"/>
    <x v="2583"/>
    <d v="2015-03-16T17:28:00"/>
    <n v="2015"/>
    <n v="61"/>
    <n v="122.2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x v="19"/>
    <x v="2584"/>
    <d v="2015-12-30T16:12:33"/>
    <n v="2015"/>
    <n v="1"/>
    <n v="101.6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x v="19"/>
    <x v="2585"/>
    <d v="2014-07-05T23:07:12"/>
    <n v="2014"/>
    <n v="2"/>
    <n v="61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x v="19"/>
    <x v="2586"/>
    <d v="2015-06-15T04:09:29"/>
    <n v="2015"/>
    <n v="6"/>
    <n v="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x v="19"/>
    <x v="2587"/>
    <d v="2015-12-25T07:55:36"/>
    <n v="2015"/>
    <n v="20"/>
    <n v="61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x v="19"/>
    <x v="2588"/>
    <d v="2016-03-23T11:52:07"/>
    <n v="2016"/>
    <n v="1"/>
    <n v="6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x v="19"/>
    <x v="2589"/>
    <d v="2015-03-31T13:14:00"/>
    <n v="2015"/>
    <n v="10"/>
    <n v="75.88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x v="19"/>
    <x v="2590"/>
    <d v="2016-01-26T14:08:17"/>
    <n v="2016"/>
    <n v="20"/>
    <n v="0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x v="19"/>
    <x v="259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x v="19"/>
    <x v="2592"/>
    <d v="2015-04-25T20:17:06"/>
    <n v="2015"/>
    <n v="6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x v="19"/>
    <x v="2593"/>
    <d v="2016-03-13T20:45:24"/>
    <n v="2016"/>
    <n v="40"/>
    <n v="302.5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x v="19"/>
    <x v="2594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x v="19"/>
    <x v="2595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x v="19"/>
    <x v="2596"/>
    <d v="2014-08-07T15:56:49"/>
    <n v="2014"/>
    <n v="2"/>
    <n v="22.22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x v="19"/>
    <x v="2597"/>
    <d v="2014-08-03T18:05:47"/>
    <n v="2014"/>
    <n v="7"/>
    <n v="120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x v="19"/>
    <x v="2598"/>
    <d v="2015-09-23T20:10:01"/>
    <n v="2015"/>
    <n v="20"/>
    <n v="42.86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x v="19"/>
    <x v="2599"/>
    <d v="2016-06-19T08:11:57"/>
    <n v="2016"/>
    <n v="40"/>
    <n v="85.71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x v="19"/>
    <x v="260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x v="36"/>
    <x v="2601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x v="36"/>
    <x v="2602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x v="36"/>
    <x v="2603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x v="36"/>
    <x v="2604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x v="36"/>
    <x v="2605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x v="36"/>
    <x v="2606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x v="36"/>
    <x v="2607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x v="36"/>
    <x v="260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x v="36"/>
    <x v="2609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x v="36"/>
    <x v="2610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x v="36"/>
    <x v="2611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x v="36"/>
    <x v="2612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x v="36"/>
    <x v="2613"/>
    <d v="2012-09-21T19:38:14"/>
    <n v="2012"/>
    <n v="8"/>
    <n v="20.57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x v="36"/>
    <x v="2614"/>
    <d v="2015-08-25T23:52:09"/>
    <n v="2015"/>
    <n v="2"/>
    <n v="2.39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x v="36"/>
    <x v="2615"/>
    <d v="2015-12-01T20:01:01"/>
    <n v="2015"/>
    <n v="4"/>
    <n v="7.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x v="36"/>
    <x v="2616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x v="36"/>
    <x v="2617"/>
    <d v="2016-04-30T12:00:00"/>
    <n v="2016"/>
    <n v="28"/>
    <n v="7.9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x v="36"/>
    <x v="2618"/>
    <d v="2014-10-20T20:59:11"/>
    <n v="2014"/>
    <n v="114"/>
    <n v="3.5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x v="36"/>
    <x v="2619"/>
    <d v="2015-10-11T01:00:00"/>
    <n v="2015"/>
    <n v="1"/>
    <n v="0.4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x v="36"/>
    <x v="2620"/>
    <d v="2015-10-23T11:00:00"/>
    <n v="2015"/>
    <n v="57"/>
    <n v="10.6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x v="36"/>
    <x v="2621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x v="36"/>
    <x v="2622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x v="36"/>
    <x v="2623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x v="36"/>
    <x v="2624"/>
    <d v="2012-09-13T10:07:02"/>
    <n v="2012"/>
    <n v="7"/>
    <n v="0.1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x v="36"/>
    <x v="2625"/>
    <d v="2015-06-03T15:04:29"/>
    <n v="2015"/>
    <n v="22"/>
    <n v="11.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x v="36"/>
    <x v="2626"/>
    <d v="2016-11-09T20:26:48"/>
    <n v="2016"/>
    <n v="373"/>
    <n v="10.77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x v="36"/>
    <x v="2627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x v="36"/>
    <x v="2628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x v="36"/>
    <x v="2629"/>
    <d v="2015-05-14T12:55:22"/>
    <n v="2015"/>
    <n v="11"/>
    <n v="5.55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x v="36"/>
    <x v="2630"/>
    <d v="2015-08-30T04:03:47"/>
    <n v="2015"/>
    <n v="3"/>
    <n v="1.93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x v="36"/>
    <x v="2631"/>
    <d v="2016-06-30T10:00:00"/>
    <n v="2016"/>
    <n v="28"/>
    <n v="6.8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x v="36"/>
    <x v="2632"/>
    <d v="2016-05-29T01:28:59"/>
    <n v="2016"/>
    <n v="51"/>
    <n v="13.1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x v="36"/>
    <x v="2633"/>
    <d v="2015-03-09T21:49:21"/>
    <n v="2015"/>
    <n v="5"/>
    <n v="6.55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x v="36"/>
    <x v="2634"/>
    <d v="2014-02-27T23:00:00"/>
    <n v="2014"/>
    <n v="11"/>
    <n v="2.7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x v="36"/>
    <x v="2635"/>
    <d v="2016-10-16T01:00:00"/>
    <n v="2016"/>
    <n v="55"/>
    <n v="11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x v="36"/>
    <x v="2636"/>
    <d v="2016-09-29T15:45:21"/>
    <n v="2016"/>
    <n v="59"/>
    <n v="2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x v="36"/>
    <x v="2637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x v="36"/>
    <x v="2638"/>
    <d v="2015-01-15T21:54:55"/>
    <n v="2014"/>
    <n v="157"/>
    <n v="39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x v="36"/>
    <x v="2639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x v="36"/>
    <x v="2640"/>
    <d v="2014-09-15T20:09:00"/>
    <n v="2014"/>
    <n v="36"/>
    <n v="545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x v="36"/>
    <x v="2641"/>
    <d v="2015-02-19T20:45:48"/>
    <n v="2015"/>
    <n v="182"/>
    <n v="11.12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x v="36"/>
    <x v="2642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x v="36"/>
    <x v="2643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x v="36"/>
    <x v="2644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x v="36"/>
    <x v="2645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x v="36"/>
    <x v="2646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x v="36"/>
    <x v="2647"/>
    <d v="2015-08-14T06:16:59"/>
    <n v="2015"/>
    <n v="21"/>
    <n v="176.7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x v="36"/>
    <x v="2648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x v="36"/>
    <x v="2649"/>
    <d v="2016-12-21T14:59:03"/>
    <n v="2016"/>
    <n v="1"/>
    <n v="10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x v="36"/>
    <x v="2650"/>
    <d v="2016-03-09T17:09:20"/>
    <n v="2016"/>
    <n v="4"/>
    <n v="88.3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x v="36"/>
    <x v="2651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x v="36"/>
    <x v="2652"/>
    <d v="2014-12-10T03:48:45"/>
    <n v="2014"/>
    <n v="1"/>
    <n v="47.91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x v="36"/>
    <x v="2653"/>
    <d v="2015-04-21T13:25:26"/>
    <n v="2015"/>
    <n v="1"/>
    <n v="87.5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x v="36"/>
    <x v="2654"/>
    <d v="2014-06-13T04:00:00"/>
    <n v="2014"/>
    <n v="1"/>
    <n v="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x v="36"/>
    <x v="2655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x v="36"/>
    <x v="2656"/>
    <d v="2017-03-12T19:00:00"/>
    <n v="2017"/>
    <n v="0"/>
    <n v="3.4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x v="36"/>
    <x v="2657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x v="36"/>
    <x v="2658"/>
    <d v="2015-04-18T01:40:10"/>
    <n v="2015"/>
    <n v="1"/>
    <n v="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x v="36"/>
    <x v="2659"/>
    <d v="2016-08-03T01:30:00"/>
    <n v="2016"/>
    <n v="2"/>
    <n v="8.81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x v="36"/>
    <x v="2660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x v="37"/>
    <x v="2661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x v="37"/>
    <x v="2662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x v="37"/>
    <x v="2663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x v="37"/>
    <x v="2664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x v="37"/>
    <x v="2665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x v="37"/>
    <x v="2666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x v="37"/>
    <x v="2667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x v="37"/>
    <x v="2668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x v="37"/>
    <x v="2669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x v="37"/>
    <x v="267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x v="37"/>
    <x v="2671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x v="37"/>
    <x v="2672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x v="37"/>
    <x v="2673"/>
    <d v="2014-10-29T22:45:00"/>
    <n v="2014"/>
    <n v="1"/>
    <n v="7.59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x v="37"/>
    <x v="2674"/>
    <d v="2015-09-24T19:09:25"/>
    <n v="2015"/>
    <n v="0"/>
    <n v="250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x v="19"/>
    <x v="267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x v="19"/>
    <x v="2676"/>
    <d v="2015-04-27T15:42:10"/>
    <n v="2015"/>
    <n v="1"/>
    <n v="50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x v="37"/>
    <x v="2677"/>
    <d v="2015-02-28T00:01:34"/>
    <n v="2015"/>
    <n v="1"/>
    <n v="166.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x v="37"/>
    <x v="2678"/>
    <d v="2016-07-05T04:59:00"/>
    <n v="2016"/>
    <n v="1"/>
    <n v="2.92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x v="37"/>
    <x v="2679"/>
    <d v="2016-04-06T04:04:51"/>
    <n v="2016"/>
    <n v="2"/>
    <n v="125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x v="37"/>
    <x v="2680"/>
    <d v="2014-11-10T21:34:49"/>
    <n v="2014"/>
    <n v="2"/>
    <n v="17.239999999999998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x v="37"/>
    <x v="2681"/>
    <d v="2014-07-03T00:42:23"/>
    <n v="2014"/>
    <n v="3"/>
    <n v="18.52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x v="19"/>
    <x v="2682"/>
    <d v="2015-03-01T18:07:20"/>
    <n v="2015"/>
    <n v="3"/>
    <n v="166.6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x v="19"/>
    <x v="2683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x v="19"/>
    <x v="2684"/>
    <d v="2014-11-22T05:59:00"/>
    <n v="2014"/>
    <n v="8"/>
    <n v="25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x v="37"/>
    <x v="2685"/>
    <d v="2016-05-22T14:59:34"/>
    <n v="2016"/>
    <n v="24"/>
    <n v="55.5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x v="19"/>
    <x v="2686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x v="19"/>
    <x v="2687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x v="19"/>
    <x v="2688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x v="19"/>
    <x v="2689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x v="19"/>
    <x v="2690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x v="19"/>
    <x v="2691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x v="19"/>
    <x v="2692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x v="19"/>
    <x v="2693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x v="19"/>
    <x v="2694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x v="19"/>
    <x v="2695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x v="19"/>
    <x v="2696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x v="19"/>
    <x v="2697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x v="19"/>
    <x v="269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x v="19"/>
    <x v="2699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x v="19"/>
    <x v="2700"/>
    <d v="2014-09-18T20:59:32"/>
    <n v="2014"/>
    <n v="5"/>
    <n v="117.2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x v="38"/>
    <x v="2701"/>
    <d v="2017-04-05T18:14:37"/>
    <n v="2017"/>
    <n v="5"/>
    <n v="17.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x v="38"/>
    <x v="2702"/>
    <d v="2017-04-07T17:35:34"/>
    <n v="2017"/>
    <n v="14"/>
    <n v="10.15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x v="38"/>
    <x v="2703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x v="38"/>
    <x v="2704"/>
    <d v="2017-04-05T19:41:54"/>
    <n v="2017"/>
    <n v="2"/>
    <n v="66.14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x v="38"/>
    <x v="2705"/>
    <d v="2014-08-09T02:00:00"/>
    <n v="2014"/>
    <n v="1"/>
    <n v="0.4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x v="38"/>
    <x v="2706"/>
    <d v="2016-10-04T03:59:00"/>
    <n v="2016"/>
    <n v="1"/>
    <n v="1.49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x v="38"/>
    <x v="2707"/>
    <d v="2014-10-16T06:59:00"/>
    <n v="2014"/>
    <n v="1"/>
    <n v="1.75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x v="38"/>
    <x v="2708"/>
    <d v="2016-07-21T16:45:26"/>
    <n v="2016"/>
    <n v="2"/>
    <n v="0.4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x v="38"/>
    <x v="2709"/>
    <d v="2017-03-24T20:59:18"/>
    <n v="2017"/>
    <n v="3"/>
    <n v="57.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x v="38"/>
    <x v="2710"/>
    <d v="2013-05-27T06:59:00"/>
    <n v="2013"/>
    <n v="6"/>
    <n v="1.17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x v="38"/>
    <x v="2711"/>
    <d v="2014-06-20T22:01:00"/>
    <n v="2014"/>
    <n v="12"/>
    <n v="6.2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x v="38"/>
    <x v="2712"/>
    <d v="2015-12-24T15:41:24"/>
    <n v="2015"/>
    <n v="0"/>
    <n v="0.32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x v="38"/>
    <x v="2713"/>
    <d v="2013-07-13T18:00:00"/>
    <n v="2013"/>
    <n v="8"/>
    <n v="3.17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x v="38"/>
    <x v="2714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x v="38"/>
    <x v="2715"/>
    <d v="2016-02-21T09:33:48"/>
    <n v="2016"/>
    <n v="4"/>
    <n v="0.82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x v="38"/>
    <x v="2716"/>
    <d v="2014-12-06T22:57:29"/>
    <n v="2014"/>
    <n v="2"/>
    <n v="1.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x v="38"/>
    <x v="2717"/>
    <d v="2015-10-08T07:59:53"/>
    <n v="2015"/>
    <n v="5"/>
    <n v="2.41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x v="38"/>
    <x v="2718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x v="38"/>
    <x v="2719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x v="38"/>
    <x v="2720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x v="30"/>
    <x v="2721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x v="30"/>
    <x v="2722"/>
    <d v="2017-01-29T20:34:13"/>
    <n v="2016"/>
    <n v="9"/>
    <n v="2.36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x v="30"/>
    <x v="2723"/>
    <d v="2017-03-01T17:52:15"/>
    <n v="2017"/>
    <n v="1"/>
    <n v="3.8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x v="30"/>
    <x v="2724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x v="30"/>
    <x v="2725"/>
    <d v="2015-08-15T07:50:59"/>
    <n v="2015"/>
    <n v="18"/>
    <n v="0.43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x v="30"/>
    <x v="2726"/>
    <d v="2016-04-22T13:55:11"/>
    <n v="2016"/>
    <n v="0"/>
    <n v="1.0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x v="30"/>
    <x v="2727"/>
    <d v="2014-10-18T04:00:00"/>
    <n v="2014"/>
    <n v="1"/>
    <n v="11.62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x v="30"/>
    <x v="2728"/>
    <d v="2013-04-22T12:59:35"/>
    <n v="2013"/>
    <n v="2"/>
    <n v="0.63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x v="30"/>
    <x v="2729"/>
    <d v="2015-12-30T14:23:54"/>
    <n v="2015"/>
    <n v="3"/>
    <n v="1.100000000000000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x v="30"/>
    <x v="2730"/>
    <d v="2013-05-28T00:00:00"/>
    <n v="2013"/>
    <n v="4"/>
    <n v="2.95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x v="30"/>
    <x v="2731"/>
    <d v="2015-08-07T16:14:23"/>
    <n v="2015"/>
    <n v="4"/>
    <n v="0.6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x v="30"/>
    <x v="2732"/>
    <d v="2015-05-01T05:46:37"/>
    <n v="2015"/>
    <n v="6"/>
    <n v="18.7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x v="30"/>
    <x v="2733"/>
    <d v="2015-04-10T05:32:54"/>
    <n v="2015"/>
    <n v="1"/>
    <n v="3.59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x v="30"/>
    <x v="2734"/>
    <d v="2013-03-13T20:00:00"/>
    <n v="2013"/>
    <n v="57"/>
    <n v="1.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x v="30"/>
    <x v="2735"/>
    <d v="2016-10-13T21:59:00"/>
    <n v="2016"/>
    <n v="42600"/>
    <n v="2.6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x v="30"/>
    <x v="2736"/>
    <d v="2014-01-15T19:00:00"/>
    <n v="2013"/>
    <n v="1"/>
    <n v="0.9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x v="30"/>
    <x v="2737"/>
    <d v="2014-04-23T15:59:33"/>
    <n v="2014"/>
    <n v="5"/>
    <n v="7.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x v="30"/>
    <x v="2738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x v="30"/>
    <x v="2739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x v="30"/>
    <x v="2740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x v="39"/>
    <x v="2741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x v="39"/>
    <x v="2742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x v="39"/>
    <x v="2743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x v="39"/>
    <x v="2744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x v="39"/>
    <x v="2745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x v="39"/>
    <x v="2746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x v="39"/>
    <x v="274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x v="39"/>
    <x v="2748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x v="39"/>
    <x v="2749"/>
    <d v="2015-04-04T18:10:37"/>
    <n v="2015"/>
    <n v="4"/>
    <n v="20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x v="39"/>
    <x v="2750"/>
    <d v="2014-06-17T21:17:22"/>
    <n v="2014"/>
    <n v="13"/>
    <n v="0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x v="39"/>
    <x v="2751"/>
    <d v="2012-06-30T20:00:00"/>
    <n v="2012"/>
    <n v="21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x v="39"/>
    <x v="2752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x v="39"/>
    <x v="275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x v="39"/>
    <x v="2754"/>
    <d v="2014-09-11T15:15:51"/>
    <n v="2014"/>
    <n v="4"/>
    <n v="0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x v="39"/>
    <x v="2755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x v="39"/>
    <x v="2756"/>
    <d v="2016-08-06T15:45:32"/>
    <n v="2016"/>
    <n v="27"/>
    <n v="201.5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x v="39"/>
    <x v="2757"/>
    <d v="2015-04-08T18:58:47"/>
    <n v="2015"/>
    <n v="81"/>
    <n v="26.87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x v="39"/>
    <x v="2758"/>
    <d v="2016-10-10T10:36:23"/>
    <n v="2016"/>
    <n v="20"/>
    <n v="6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x v="39"/>
    <x v="2759"/>
    <d v="2013-06-20T11:04:18"/>
    <n v="2013"/>
    <n v="8"/>
    <n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x v="39"/>
    <x v="2760"/>
    <d v="2016-07-16T08:47:46"/>
    <n v="2016"/>
    <n v="40"/>
    <n v="200.5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x v="39"/>
    <x v="2761"/>
    <d v="2013-01-03T01:31:33"/>
    <n v="2012"/>
    <n v="8"/>
    <n v="100.08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x v="39"/>
    <x v="2762"/>
    <d v="2013-05-24T13:54:44"/>
    <n v="2013"/>
    <n v="1"/>
    <n v="133.33000000000001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x v="39"/>
    <x v="2763"/>
    <d v="2011-08-11T16:01:58"/>
    <n v="2011"/>
    <n v="8"/>
    <n v="100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x v="39"/>
    <x v="2764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x v="39"/>
    <x v="2765"/>
    <d v="2012-10-28T13:53:48"/>
    <n v="2012"/>
    <n v="10"/>
    <n v="0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x v="39"/>
    <x v="2766"/>
    <d v="2012-03-18T23:53:15"/>
    <n v="2012"/>
    <n v="12"/>
    <n v="4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x v="39"/>
    <x v="2767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x v="39"/>
    <x v="2768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x v="39"/>
    <x v="2769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x v="39"/>
    <x v="277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x v="39"/>
    <x v="2771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x v="39"/>
    <x v="2772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x v="39"/>
    <x v="2773"/>
    <d v="2016-04-24T20:45:21"/>
    <n v="2016"/>
    <n v="72"/>
    <n v="38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x v="39"/>
    <x v="2774"/>
    <d v="2015-06-12T07:07:56"/>
    <n v="2015"/>
    <n v="2"/>
    <n v="10.56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x v="39"/>
    <x v="2775"/>
    <d v="2011-12-16T00:19:14"/>
    <n v="2011"/>
    <n v="8"/>
    <n v="190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x v="39"/>
    <x v="2776"/>
    <d v="2013-03-08T03:02:08"/>
    <n v="2013"/>
    <n v="10"/>
    <n v="29.2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x v="39"/>
    <x v="2777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x v="39"/>
    <x v="2778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x v="39"/>
    <x v="2779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x v="39"/>
    <x v="2780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x v="6"/>
    <x v="2781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x v="6"/>
    <x v="2782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x v="6"/>
    <x v="2783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x v="6"/>
    <x v="2784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x v="6"/>
    <x v="2785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x v="6"/>
    <x v="2786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x v="6"/>
    <x v="2787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x v="6"/>
    <x v="2788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x v="6"/>
    <x v="2789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x v="6"/>
    <x v="2790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x v="6"/>
    <x v="2791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x v="6"/>
    <x v="2792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x v="6"/>
    <x v="2793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x v="6"/>
    <x v="2794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x v="6"/>
    <x v="2795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x v="6"/>
    <x v="2796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x v="6"/>
    <x v="2797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x v="6"/>
    <x v="2798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x v="6"/>
    <x v="2799"/>
    <d v="2016-06-17T16:00:00"/>
    <n v="2016"/>
    <n v="7"/>
    <n v="2.6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x v="6"/>
    <x v="2800"/>
    <d v="2015-08-06T15:31:47"/>
    <n v="2015"/>
    <n v="12"/>
    <n v="3.8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x v="6"/>
    <x v="2801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x v="6"/>
    <x v="2802"/>
    <d v="2014-10-10T11:00:00"/>
    <n v="2014"/>
    <n v="70"/>
    <n v="26.9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x v="6"/>
    <x v="2803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x v="6"/>
    <x v="2804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x v="6"/>
    <x v="2805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x v="6"/>
    <x v="2806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x v="6"/>
    <x v="2807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x v="6"/>
    <x v="2808"/>
    <d v="2015-08-22T20:18:55"/>
    <n v="2015"/>
    <n v="8"/>
    <n v="4.9000000000000004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x v="6"/>
    <x v="2809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x v="6"/>
    <x v="2810"/>
    <d v="2015-04-06T04:00:00"/>
    <n v="2015"/>
    <n v="7"/>
    <n v="4.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x v="6"/>
    <x v="2811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x v="6"/>
    <x v="2812"/>
    <d v="2014-06-01T03:59:00"/>
    <n v="2014"/>
    <n v="13"/>
    <n v="5.88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x v="6"/>
    <x v="2813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x v="6"/>
    <x v="2814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x v="6"/>
    <x v="2815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x v="6"/>
    <x v="2816"/>
    <d v="2015-08-02T16:00:00"/>
    <n v="2015"/>
    <n v="11"/>
    <n v="1.9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x v="6"/>
    <x v="2817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x v="6"/>
    <x v="2818"/>
    <d v="2015-06-14T12:36:49"/>
    <n v="2015"/>
    <n v="7"/>
    <n v="3.1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x v="6"/>
    <x v="2819"/>
    <d v="2015-02-28T15:14:22"/>
    <n v="2015"/>
    <n v="54"/>
    <n v="9.8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x v="6"/>
    <x v="2820"/>
    <d v="2016-02-26T00:00:00"/>
    <n v="2016"/>
    <n v="163"/>
    <n v="16.2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x v="6"/>
    <x v="2821"/>
    <d v="2015-03-27T15:24:52"/>
    <n v="2015"/>
    <n v="5"/>
    <n v="3.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x v="6"/>
    <x v="2822"/>
    <d v="2014-09-23T22:08:55"/>
    <n v="2014"/>
    <n v="32"/>
    <n v="9.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x v="6"/>
    <x v="2823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x v="6"/>
    <x v="2824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x v="6"/>
    <x v="2825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x v="6"/>
    <x v="2826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x v="6"/>
    <x v="2827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x v="6"/>
    <x v="2828"/>
    <d v="2015-10-02T23:00:00"/>
    <n v="2015"/>
    <n v="3"/>
    <n v="3.2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x v="6"/>
    <x v="2829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x v="6"/>
    <x v="2830"/>
    <d v="2015-07-16T19:47:50"/>
    <n v="2015"/>
    <n v="10"/>
    <n v="5.9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x v="6"/>
    <x v="2831"/>
    <d v="2016-06-02T10:25:18"/>
    <n v="2016"/>
    <n v="12"/>
    <n v="4.08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x v="6"/>
    <x v="2832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x v="6"/>
    <x v="2833"/>
    <d v="2015-10-11T02:00:00"/>
    <n v="2015"/>
    <n v="11"/>
    <n v="8.6300000000000008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x v="6"/>
    <x v="2834"/>
    <d v="2014-08-13T22:00:00"/>
    <n v="2014"/>
    <n v="15"/>
    <n v="5.57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x v="6"/>
    <x v="2835"/>
    <d v="2015-12-05T00:00:00"/>
    <n v="2015"/>
    <n v="30"/>
    <n v="3.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x v="6"/>
    <x v="2836"/>
    <d v="2015-12-09T22:48:04"/>
    <n v="2015"/>
    <n v="35"/>
    <n v="14.33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x v="6"/>
    <x v="2837"/>
    <d v="2015-01-30T23:02:10"/>
    <n v="2015"/>
    <n v="38"/>
    <n v="14.33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x v="6"/>
    <x v="2838"/>
    <d v="2017-02-18T04:59:00"/>
    <n v="2017"/>
    <n v="67"/>
    <n v="27.3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x v="6"/>
    <x v="2839"/>
    <d v="2015-05-29T15:34:19"/>
    <n v="2015"/>
    <n v="1"/>
    <n v="1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x v="6"/>
    <x v="2840"/>
    <d v="2015-05-29T16:36:34"/>
    <n v="2015"/>
    <n v="4"/>
    <n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x v="6"/>
    <x v="2841"/>
    <d v="2015-06-08T00:23:53"/>
    <n v="2015"/>
    <n v="4"/>
    <n v="7.69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x v="6"/>
    <x v="2842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x v="6"/>
    <x v="2843"/>
    <d v="2015-03-18T17:00:00"/>
    <n v="2015"/>
    <n v="12"/>
    <n v="2.27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x v="6"/>
    <x v="2844"/>
    <d v="2016-05-23T19:21:05"/>
    <n v="2016"/>
    <n v="15"/>
    <n v="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x v="6"/>
    <x v="284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x v="6"/>
    <x v="2846"/>
    <d v="2016-06-13T04:00:00"/>
    <n v="2016"/>
    <n v="25"/>
    <n v="0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x v="6"/>
    <x v="2847"/>
    <d v="2015-12-13T18:44:57"/>
    <n v="2015"/>
    <n v="30"/>
    <n v="3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x v="6"/>
    <x v="2848"/>
    <d v="2017-01-04T13:06:20"/>
    <n v="2016"/>
    <n v="55"/>
    <n v="3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x v="6"/>
    <x v="2849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x v="6"/>
    <x v="2850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x v="6"/>
    <x v="2851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x v="6"/>
    <x v="2852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x v="6"/>
    <x v="2853"/>
    <d v="2014-09-14T04:34:57"/>
    <n v="2014"/>
    <n v="3"/>
    <n v="0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x v="6"/>
    <x v="2854"/>
    <d v="2015-08-08T21:34:00"/>
    <n v="2015"/>
    <n v="10"/>
    <n v="48.17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x v="6"/>
    <x v="2855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x v="6"/>
    <x v="2856"/>
    <d v="2016-01-29T23:34:00"/>
    <n v="2016"/>
    <n v="48"/>
    <n v="57.8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x v="6"/>
    <x v="2857"/>
    <d v="2017-02-20T18:00:00"/>
    <n v="2016"/>
    <n v="1"/>
    <n v="19.07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x v="6"/>
    <x v="2858"/>
    <d v="2015-10-16T08:41:44"/>
    <n v="2015"/>
    <n v="14"/>
    <n v="285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x v="6"/>
    <x v="2859"/>
    <d v="2014-12-05T11:28:00"/>
    <n v="2014"/>
    <n v="29"/>
    <n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x v="6"/>
    <x v="2860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x v="6"/>
    <x v="2861"/>
    <d v="2015-09-24T14:10:48"/>
    <n v="2015"/>
    <n v="112"/>
    <n v="93.67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x v="6"/>
    <x v="2862"/>
    <d v="2014-09-09T16:12:03"/>
    <n v="2014"/>
    <n v="1"/>
    <n v="280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x v="6"/>
    <x v="2863"/>
    <d v="2014-06-24T18:57:09"/>
    <n v="2014"/>
    <n v="2"/>
    <n v="93.3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x v="6"/>
    <x v="2864"/>
    <d v="2016-10-14T22:00:00"/>
    <n v="2016"/>
    <n v="6"/>
    <n v="14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x v="6"/>
    <x v="2865"/>
    <d v="2015-01-06T02:44:19"/>
    <n v="2014"/>
    <n v="10"/>
    <n v="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x v="6"/>
    <x v="2866"/>
    <d v="2015-07-17T13:18:00"/>
    <n v="2015"/>
    <n v="11"/>
    <n v="93.33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x v="6"/>
    <x v="2867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x v="6"/>
    <x v="2868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x v="6"/>
    <x v="2869"/>
    <d v="2016-07-19T14:14:41"/>
    <n v="2016"/>
    <n v="1"/>
    <n v="55.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x v="6"/>
    <x v="2870"/>
    <d v="2014-12-21T17:43:33"/>
    <n v="2014"/>
    <n v="3"/>
    <n v="21.3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x v="6"/>
    <x v="2871"/>
    <d v="2014-05-17T04:32:45"/>
    <n v="2014"/>
    <n v="6"/>
    <n v="30.78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x v="6"/>
    <x v="2872"/>
    <d v="2015-06-20T02:47:18"/>
    <n v="2015"/>
    <n v="9"/>
    <n v="0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x v="6"/>
    <x v="2873"/>
    <d v="2016-05-05T03:04:53"/>
    <n v="2016"/>
    <n v="1"/>
    <n v="91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x v="6"/>
    <x v="2874"/>
    <d v="2017-01-17T20:16:26"/>
    <n v="2016"/>
    <n v="5"/>
    <n v="91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x v="6"/>
    <x v="2875"/>
    <d v="2015-01-28T19:37:11"/>
    <n v="2014"/>
    <n v="11"/>
    <n v="34.13000000000000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x v="6"/>
    <x v="2876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x v="6"/>
    <x v="2877"/>
    <d v="2016-11-30T17:00:00"/>
    <n v="2016"/>
    <n v="5"/>
    <n v="45.17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x v="6"/>
    <x v="2878"/>
    <d v="2015-08-20T17:05:00"/>
    <n v="2015"/>
    <n v="2"/>
    <n v="9.31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x v="6"/>
    <x v="2879"/>
    <d v="2016-01-20T17:24:21"/>
    <n v="2015"/>
    <n v="2"/>
    <n v="27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x v="6"/>
    <x v="2880"/>
    <d v="2014-12-03T15:20:36"/>
    <n v="2014"/>
    <n v="5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x v="6"/>
    <x v="2881"/>
    <d v="2015-07-03T14:46:35"/>
    <n v="2015"/>
    <n v="9"/>
    <n v="6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x v="6"/>
    <x v="2882"/>
    <d v="2016-02-06T04:59:00"/>
    <n v="2016"/>
    <n v="3"/>
    <n v="53.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x v="6"/>
    <x v="2883"/>
    <d v="2016-05-01T14:18:38"/>
    <n v="2016"/>
    <n v="35"/>
    <n v="66.5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x v="6"/>
    <x v="2884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x v="6"/>
    <x v="2885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x v="6"/>
    <x v="2886"/>
    <d v="2015-09-19T03:59:00"/>
    <n v="2015"/>
    <n v="131"/>
    <n v="26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x v="6"/>
    <x v="2887"/>
    <d v="2014-10-18T04:59:00"/>
    <n v="2014"/>
    <n v="1"/>
    <n v="0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x v="6"/>
    <x v="288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x v="6"/>
    <x v="2889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x v="6"/>
    <x v="2890"/>
    <d v="2015-01-09T02:00:00"/>
    <n v="2014"/>
    <n v="5"/>
    <n v="1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x v="6"/>
    <x v="2891"/>
    <d v="2015-01-11T10:15:24"/>
    <n v="2014"/>
    <n v="9"/>
    <n v="26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x v="6"/>
    <x v="2892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x v="6"/>
    <x v="2893"/>
    <d v="2014-08-09T03:00:00"/>
    <n v="2014"/>
    <n v="13"/>
    <n v="86.67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x v="6"/>
    <x v="2894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x v="6"/>
    <x v="2895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x v="6"/>
    <x v="2896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x v="6"/>
    <x v="2897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x v="6"/>
    <x v="2898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x v="6"/>
    <x v="2899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x v="6"/>
    <x v="2900"/>
    <d v="2014-08-09T05:37:12"/>
    <n v="2014"/>
    <n v="5"/>
    <n v="35.8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x v="6"/>
    <x v="2901"/>
    <d v="2014-11-25T19:46:00"/>
    <n v="2014"/>
    <n v="0"/>
    <n v="250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x v="6"/>
    <x v="2902"/>
    <d v="2015-08-24T10:33:16"/>
    <n v="2015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x v="6"/>
    <x v="2903"/>
    <d v="2015-06-12T20:11:27"/>
    <n v="2015"/>
    <n v="1"/>
    <n v="250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x v="6"/>
    <x v="2904"/>
    <d v="2015-03-14T20:46:34"/>
    <n v="2015"/>
    <n v="1"/>
    <n v="250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x v="6"/>
    <x v="2905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x v="6"/>
    <x v="2906"/>
    <d v="2014-09-06T22:08:59"/>
    <n v="2014"/>
    <n v="3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x v="6"/>
    <x v="2907"/>
    <d v="2016-06-08T17:33:39"/>
    <n v="2016"/>
    <n v="3"/>
    <n v="50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x v="6"/>
    <x v="2908"/>
    <d v="2015-08-01T01:00:00"/>
    <n v="2015"/>
    <n v="4"/>
    <n v="35.7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x v="6"/>
    <x v="2909"/>
    <d v="2015-09-09T04:00:18"/>
    <n v="2015"/>
    <n v="5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x v="6"/>
    <x v="2910"/>
    <d v="2016-09-07T01:21:53"/>
    <n v="2016"/>
    <n v="7"/>
    <n v="14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x v="6"/>
    <x v="2911"/>
    <d v="2016-05-14T21:03:57"/>
    <n v="2016"/>
    <n v="10"/>
    <n v="1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x v="6"/>
    <x v="2912"/>
    <d v="2015-06-27T18:27:06"/>
    <n v="2015"/>
    <n v="14"/>
    <n v="17.8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x v="6"/>
    <x v="2913"/>
    <d v="2014-11-09T12:00:00"/>
    <n v="2014"/>
    <n v="17"/>
    <n v="62.5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x v="6"/>
    <x v="2914"/>
    <d v="2015-02-07T21:42:19"/>
    <n v="2014"/>
    <n v="33"/>
    <n v="125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x v="6"/>
    <x v="2915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x v="6"/>
    <x v="2916"/>
    <d v="2014-05-19T11:26:29"/>
    <n v="2014"/>
    <n v="13"/>
    <n v="34.71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x v="6"/>
    <x v="2917"/>
    <d v="2015-10-29T15:06:47"/>
    <n v="2015"/>
    <n v="5"/>
    <n v="12.05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x v="6"/>
    <x v="2918"/>
    <d v="2015-09-16T05:37:27"/>
    <n v="2015"/>
    <n v="12"/>
    <n v="26.78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x v="6"/>
    <x v="291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x v="6"/>
    <x v="292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x v="40"/>
    <x v="2921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x v="40"/>
    <x v="2922"/>
    <d v="2015-05-18T20:58:47"/>
    <n v="2015"/>
    <n v="47"/>
    <n v="39.5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x v="40"/>
    <x v="2923"/>
    <d v="2015-05-09T03:59:00"/>
    <n v="2015"/>
    <n v="1"/>
    <n v="1.61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x v="40"/>
    <x v="2924"/>
    <d v="2015-01-24T03:00:00"/>
    <n v="2015"/>
    <n v="79"/>
    <n v="23.6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x v="40"/>
    <x v="2925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x v="40"/>
    <x v="2926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x v="40"/>
    <x v="2927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x v="40"/>
    <x v="2928"/>
    <d v="2016-03-04T23:57:26"/>
    <n v="2016"/>
    <n v="23"/>
    <n v="9.75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x v="40"/>
    <x v="2929"/>
    <d v="2015-05-07T14:01:04"/>
    <n v="2015"/>
    <n v="2"/>
    <n v="3.7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x v="40"/>
    <x v="2930"/>
    <d v="2014-05-25T13:32:38"/>
    <n v="2014"/>
    <n v="3"/>
    <n v="7.28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x v="40"/>
    <x v="2931"/>
    <d v="2015-02-21T11:00:00"/>
    <n v="2015"/>
    <n v="7"/>
    <n v="6.05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x v="40"/>
    <x v="2932"/>
    <d v="2014-09-15T06:08:00"/>
    <n v="2014"/>
    <n v="31"/>
    <n v="25.56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x v="40"/>
    <x v="2933"/>
    <d v="2016-06-04T22:57:33"/>
    <n v="2016"/>
    <n v="9"/>
    <n v="4.1900000000000004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x v="40"/>
    <x v="2934"/>
    <d v="2015-01-30T16:53:34"/>
    <n v="2014"/>
    <n v="6"/>
    <n v="7.03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x v="40"/>
    <x v="2935"/>
    <d v="2016-08-29T17:00:00"/>
    <n v="2016"/>
    <n v="6"/>
    <n v="5.77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x v="40"/>
    <x v="2936"/>
    <d v="2014-06-15T15:16:04"/>
    <n v="2014"/>
    <n v="9"/>
    <n v="6.08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x v="40"/>
    <x v="2937"/>
    <d v="2014-07-13T10:58:33"/>
    <n v="2014"/>
    <n v="15"/>
    <n v="4.09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x v="40"/>
    <x v="2938"/>
    <d v="2014-10-13T04:59:00"/>
    <n v="2014"/>
    <n v="23"/>
    <n v="6.62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x v="40"/>
    <x v="2939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x v="40"/>
    <x v="2940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x v="38"/>
    <x v="2941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x v="38"/>
    <x v="2942"/>
    <d v="2015-12-16T20:18:00"/>
    <n v="2015"/>
    <n v="0"/>
    <n v="1.07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x v="38"/>
    <x v="2943"/>
    <d v="2015-06-07T21:56:38"/>
    <n v="2015"/>
    <n v="2"/>
    <n v="216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x v="38"/>
    <x v="2944"/>
    <d v="2015-04-13T03:06:20"/>
    <n v="2015"/>
    <n v="7"/>
    <n v="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x v="38"/>
    <x v="2945"/>
    <d v="2015-05-24T03:21:00"/>
    <n v="2015"/>
    <n v="0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x v="38"/>
    <x v="2946"/>
    <d v="2016-11-24T17:11:00"/>
    <n v="2016"/>
    <n v="1"/>
    <n v="16.54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x v="38"/>
    <x v="2947"/>
    <d v="2016-08-15T12:44:52"/>
    <n v="2016"/>
    <n v="11"/>
    <n v="107.5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x v="38"/>
    <x v="2948"/>
    <d v="2015-06-02T15:34:53"/>
    <n v="2015"/>
    <n v="0"/>
    <n v="23.7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x v="38"/>
    <x v="2949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x v="38"/>
    <x v="2950"/>
    <d v="2014-10-05T19:16:13"/>
    <n v="2014"/>
    <n v="0"/>
    <n v="3.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x v="38"/>
    <x v="2951"/>
    <d v="2015-11-19T20:45:17"/>
    <n v="2015"/>
    <n v="21"/>
    <n v="106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x v="38"/>
    <x v="2952"/>
    <d v="2015-10-08T19:00:21"/>
    <n v="2015"/>
    <n v="0"/>
    <n v="70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x v="38"/>
    <x v="2953"/>
    <d v="2016-10-17T04:00:00"/>
    <n v="2016"/>
    <n v="1"/>
    <n v="26.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x v="38"/>
    <x v="2954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x v="38"/>
    <x v="2955"/>
    <d v="2015-06-16T17:47:29"/>
    <n v="2015"/>
    <n v="18"/>
    <n v="19.09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x v="38"/>
    <x v="2956"/>
    <d v="2014-09-11T18:10:23"/>
    <n v="2014"/>
    <n v="0"/>
    <n v="0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x v="38"/>
    <x v="2957"/>
    <d v="2016-05-08T17:41:57"/>
    <n v="2016"/>
    <n v="0"/>
    <n v="0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x v="38"/>
    <x v="2958"/>
    <d v="2015-03-27T23:16:12"/>
    <n v="2015"/>
    <n v="1"/>
    <n v="68.33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x v="38"/>
    <x v="2959"/>
    <d v="2016-06-07T00:12:05"/>
    <n v="2016"/>
    <n v="2"/>
    <n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x v="38"/>
    <x v="2960"/>
    <d v="2016-05-04T23:00:50"/>
    <n v="2016"/>
    <n v="3"/>
    <n v="10.25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x v="6"/>
    <x v="2961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x v="6"/>
    <x v="2962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x v="6"/>
    <x v="2963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x v="6"/>
    <x v="2964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x v="6"/>
    <x v="2965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x v="6"/>
    <x v="2966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x v="6"/>
    <x v="2967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x v="6"/>
    <x v="2968"/>
    <d v="2016-08-17T03:59:00"/>
    <n v="2016"/>
    <n v="6"/>
    <n v="4.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x v="6"/>
    <x v="2969"/>
    <d v="2014-11-27T03:00:00"/>
    <n v="2014"/>
    <n v="3"/>
    <n v="1.77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x v="6"/>
    <x v="2970"/>
    <d v="2014-07-18T16:04:11"/>
    <n v="2014"/>
    <n v="3"/>
    <n v="2.200000000000000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x v="6"/>
    <x v="2971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x v="6"/>
    <x v="2972"/>
    <d v="2014-09-26T01:35:00"/>
    <n v="2014"/>
    <n v="4"/>
    <n v="2.2999999999999998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x v="6"/>
    <x v="2973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x v="6"/>
    <x v="2974"/>
    <d v="2016-12-05T01:00:00"/>
    <n v="2016"/>
    <n v="10"/>
    <n v="11.7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x v="6"/>
    <x v="2975"/>
    <d v="2015-05-03T22:51:00"/>
    <n v="2015"/>
    <n v="20"/>
    <n v="11.7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x v="6"/>
    <x v="2976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x v="6"/>
    <x v="2977"/>
    <d v="2015-03-23T02:14:00"/>
    <n v="2015"/>
    <n v="7"/>
    <n v="6.63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x v="6"/>
    <x v="2978"/>
    <d v="2015-01-06T06:00:00"/>
    <n v="2014"/>
    <n v="4"/>
    <n v="4.2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x v="6"/>
    <x v="2979"/>
    <d v="2014-10-20T05:59:00"/>
    <n v="2014"/>
    <n v="26"/>
    <n v="12.25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x v="38"/>
    <x v="2980"/>
    <d v="2016-02-11T16:29:03"/>
    <n v="2016"/>
    <n v="4"/>
    <n v="3.31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x v="38"/>
    <x v="2981"/>
    <d v="2015-09-23T13:25:56"/>
    <n v="2015"/>
    <n v="5"/>
    <n v="2.0099999999999998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x v="6"/>
    <x v="2982"/>
    <d v="2015-08-24T02:00:00"/>
    <n v="2015"/>
    <n v="7"/>
    <n v="8.130000000000000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x v="38"/>
    <x v="2983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x v="38"/>
    <x v="2984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x v="38"/>
    <x v="2985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x v="38"/>
    <x v="298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x v="38"/>
    <x v="2987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x v="38"/>
    <x v="2988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x v="38"/>
    <x v="2989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x v="38"/>
    <x v="299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x v="38"/>
    <x v="2991"/>
    <d v="2017-01-27T20:05:30"/>
    <n v="2017"/>
    <n v="2"/>
    <n v="1.99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x v="38"/>
    <x v="2992"/>
    <d v="2015-05-26T21:54:00"/>
    <n v="2015"/>
    <n v="1"/>
    <n v="0.46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x v="38"/>
    <x v="2993"/>
    <d v="2017-01-19T15:57:51"/>
    <n v="2016"/>
    <n v="1"/>
    <n v="0.72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x v="38"/>
    <x v="2994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x v="38"/>
    <x v="2995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x v="38"/>
    <x v="2996"/>
    <d v="2014-10-03T11:29:32"/>
    <n v="2014"/>
    <n v="60"/>
    <n v="3.05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x v="38"/>
    <x v="2997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x v="38"/>
    <x v="2998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x v="38"/>
    <x v="2999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x v="38"/>
    <x v="300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x v="38"/>
    <x v="3001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x v="38"/>
    <x v="300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x v="38"/>
    <x v="3003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x v="38"/>
    <x v="300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x v="38"/>
    <x v="300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x v="38"/>
    <x v="3006"/>
    <d v="2014-12-14T18:09:51"/>
    <n v="2014"/>
    <n v="2"/>
    <n v="1.7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x v="38"/>
    <x v="3007"/>
    <d v="2016-01-21T05:05:19"/>
    <n v="2015"/>
    <n v="6"/>
    <n v="6.54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x v="38"/>
    <x v="3008"/>
    <d v="2015-04-25T05:11:23"/>
    <n v="2015"/>
    <n v="28"/>
    <n v="8.5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x v="38"/>
    <x v="3009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x v="38"/>
    <x v="3010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x v="38"/>
    <x v="3011"/>
    <d v="2015-12-23T22:59:00"/>
    <n v="2015"/>
    <n v="54"/>
    <n v="6.4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x v="38"/>
    <x v="3012"/>
    <d v="2015-06-21T20:04:09"/>
    <n v="2015"/>
    <n v="2"/>
    <n v="1.5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x v="38"/>
    <x v="3013"/>
    <d v="2015-02-10T16:52:10"/>
    <n v="2015"/>
    <n v="4"/>
    <n v="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x v="38"/>
    <x v="3014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x v="38"/>
    <x v="3015"/>
    <d v="2014-06-11T04:00:00"/>
    <n v="2014"/>
    <n v="5"/>
    <n v="3.8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x v="38"/>
    <x v="3016"/>
    <d v="2014-08-20T20:24:03"/>
    <n v="2014"/>
    <n v="1"/>
    <n v="0.9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x v="38"/>
    <x v="3017"/>
    <d v="2014-07-18T13:09:12"/>
    <n v="2014"/>
    <n v="2"/>
    <n v="4.25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x v="38"/>
    <x v="3018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x v="38"/>
    <x v="3019"/>
    <d v="2014-05-27T03:00:00"/>
    <n v="2014"/>
    <n v="1"/>
    <n v="0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x v="38"/>
    <x v="3020"/>
    <d v="2016-08-27T22:53:29"/>
    <n v="2016"/>
    <n v="2"/>
    <n v="2.4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x v="38"/>
    <x v="3021"/>
    <d v="2015-08-14T20:18:53"/>
    <n v="2015"/>
    <n v="2"/>
    <n v="5.03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x v="38"/>
    <x v="3022"/>
    <d v="2012-10-06T23:51:15"/>
    <n v="2012"/>
    <n v="3"/>
    <n v="0.8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x v="38"/>
    <x v="3023"/>
    <d v="2016-11-22T05:59:00"/>
    <n v="2016"/>
    <n v="3"/>
    <n v="1.47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x v="38"/>
    <x v="3024"/>
    <d v="2015-06-11T16:13:06"/>
    <n v="2015"/>
    <n v="22"/>
    <n v="25.17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x v="38"/>
    <x v="3025"/>
    <d v="2015-03-20T15:54:11"/>
    <n v="2015"/>
    <n v="0"/>
    <n v="0.47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x v="38"/>
    <x v="3026"/>
    <d v="2014-11-18T04:35:00"/>
    <n v="2014"/>
    <n v="1"/>
    <n v="0.43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x v="38"/>
    <x v="3027"/>
    <d v="2016-08-15T06:20:25"/>
    <n v="2016"/>
    <n v="3"/>
    <n v="1.5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x v="38"/>
    <x v="3028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x v="38"/>
    <x v="3029"/>
    <d v="2017-03-03T11:01:32"/>
    <n v="2017"/>
    <n v="17"/>
    <n v="6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x v="38"/>
    <x v="3030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x v="38"/>
    <x v="3031"/>
    <d v="2016-10-14T21:10:47"/>
    <n v="2016"/>
    <n v="10"/>
    <n v="5.0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x v="38"/>
    <x v="3032"/>
    <d v="2016-11-01T03:59:00"/>
    <n v="2016"/>
    <n v="0"/>
    <n v="0.12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x v="38"/>
    <x v="3033"/>
    <d v="2016-08-18T02:38:45"/>
    <n v="2016"/>
    <n v="5"/>
    <n v="6.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x v="38"/>
    <x v="3034"/>
    <d v="2015-09-11T01:04:19"/>
    <n v="2015"/>
    <n v="15"/>
    <n v="5.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x v="38"/>
    <x v="3035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x v="38"/>
    <x v="3036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x v="38"/>
    <x v="3037"/>
    <d v="2010-10-02T04:59:00"/>
    <n v="2010"/>
    <n v="28"/>
    <n v="4.41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x v="38"/>
    <x v="3038"/>
    <d v="2013-12-29T07:59:00"/>
    <n v="2013"/>
    <n v="1"/>
    <n v="0.59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x v="38"/>
    <x v="3039"/>
    <d v="2016-01-20T20:50:48"/>
    <n v="2015"/>
    <n v="2"/>
    <n v="1.47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x v="38"/>
    <x v="3040"/>
    <d v="2015-06-26T23:00:00"/>
    <n v="2015"/>
    <n v="5"/>
    <n v="3.33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x v="38"/>
    <x v="3041"/>
    <d v="2016-03-04T06:03:17"/>
    <n v="2016"/>
    <n v="14"/>
    <n v="5.19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x v="38"/>
    <x v="3042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x v="38"/>
    <x v="3043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x v="38"/>
    <x v="3044"/>
    <d v="2016-02-02T17:26:38"/>
    <n v="2016"/>
    <n v="1"/>
    <n v="0.8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x v="38"/>
    <x v="3045"/>
    <d v="2014-09-10T04:52:00"/>
    <n v="2014"/>
    <n v="2"/>
    <n v="2.33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x v="38"/>
    <x v="3046"/>
    <d v="2014-12-31T21:22:00"/>
    <n v="2014"/>
    <n v="3"/>
    <n v="2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x v="38"/>
    <x v="3047"/>
    <d v="2014-08-22T03:44:15"/>
    <n v="2014"/>
    <n v="3"/>
    <n v="2.1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x v="38"/>
    <x v="3048"/>
    <d v="2016-04-27T13:16:00"/>
    <n v="2016"/>
    <n v="27"/>
    <n v="6.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x v="38"/>
    <x v="3049"/>
    <d v="2015-06-14T00:20:55"/>
    <n v="2015"/>
    <n v="4"/>
    <n v="2.46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x v="38"/>
    <x v="3050"/>
    <d v="2017-02-08T09:59:05"/>
    <n v="2017"/>
    <n v="4"/>
    <n v="3.77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x v="38"/>
    <x v="3051"/>
    <d v="2016-05-05T04:02:40"/>
    <n v="2016"/>
    <n v="22"/>
    <n v="14.6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x v="38"/>
    <x v="3052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x v="38"/>
    <x v="30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x v="38"/>
    <x v="3054"/>
    <d v="2015-03-02T01:04:00"/>
    <n v="2015"/>
    <n v="44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x v="38"/>
    <x v="3055"/>
    <d v="2016-04-03T14:36:51"/>
    <n v="2016"/>
    <n v="0"/>
    <n v="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x v="38"/>
    <x v="3056"/>
    <d v="2014-09-29T15:16:24"/>
    <n v="2014"/>
    <n v="1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x v="38"/>
    <x v="3057"/>
    <d v="2015-01-09T22:59:50"/>
    <n v="2014"/>
    <n v="1"/>
    <n v="13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x v="38"/>
    <x v="3058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x v="38"/>
    <x v="3059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x v="38"/>
    <x v="3060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x v="38"/>
    <x v="3061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x v="38"/>
    <x v="3062"/>
    <d v="2015-09-30T18:00:00"/>
    <n v="2015"/>
    <n v="1"/>
    <n v="1.91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x v="38"/>
    <x v="3063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x v="38"/>
    <x v="3064"/>
    <d v="2014-07-30T01:19:32"/>
    <n v="2014"/>
    <n v="1"/>
    <n v="63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x v="38"/>
    <x v="3065"/>
    <d v="2016-10-22T22:08:58"/>
    <n v="2016"/>
    <n v="4"/>
    <n v="5.4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x v="38"/>
    <x v="3066"/>
    <d v="2015-06-14T19:19:00"/>
    <n v="2015"/>
    <n v="0"/>
    <n v="17.86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x v="38"/>
    <x v="3067"/>
    <d v="2016-07-10T05:28:57"/>
    <n v="2016"/>
    <n v="0"/>
    <n v="8.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x v="38"/>
    <x v="3068"/>
    <d v="2015-10-16T16:35:52"/>
    <n v="2015"/>
    <n v="0"/>
    <n v="62.5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x v="38"/>
    <x v="3069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x v="38"/>
    <x v="3070"/>
    <d v="2016-10-30T01:46:00"/>
    <n v="2016"/>
    <n v="1"/>
    <n v="62.5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x v="38"/>
    <x v="3071"/>
    <d v="2016-12-07T17:36:09"/>
    <n v="2016"/>
    <n v="1"/>
    <n v="7.8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x v="38"/>
    <x v="3072"/>
    <d v="2015-09-09T22:31:19"/>
    <n v="2015"/>
    <n v="2"/>
    <n v="1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x v="38"/>
    <x v="3073"/>
    <d v="2014-12-14T20:00:34"/>
    <n v="2014"/>
    <n v="13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x v="38"/>
    <x v="3074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x v="38"/>
    <x v="3075"/>
    <d v="2016-08-19T02:27:20"/>
    <n v="2016"/>
    <n v="1"/>
    <n v="6.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x v="38"/>
    <x v="3076"/>
    <d v="2017-03-02T22:57:58"/>
    <n v="2017"/>
    <n v="1"/>
    <n v="61.5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x v="38"/>
    <x v="3077"/>
    <d v="2015-10-09T15:38:43"/>
    <n v="2015"/>
    <n v="1"/>
    <n v="2.46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x v="38"/>
    <x v="3078"/>
    <d v="2014-12-27T01:40:44"/>
    <n v="2014"/>
    <n v="0"/>
    <n v="17.14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x v="38"/>
    <x v="3079"/>
    <d v="2015-03-22T16:07:15"/>
    <n v="2015"/>
    <n v="0"/>
    <n v="4.440000000000000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x v="38"/>
    <x v="3080"/>
    <d v="2015-09-20T04:21:31"/>
    <n v="2015"/>
    <n v="0"/>
    <n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x v="38"/>
    <x v="3081"/>
    <d v="2015-02-26T03:19:55"/>
    <n v="2015"/>
    <n v="0"/>
    <n v="4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x v="38"/>
    <x v="3082"/>
    <d v="2014-09-01T05:00:00"/>
    <n v="2014"/>
    <n v="1"/>
    <n v="4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x v="38"/>
    <x v="3083"/>
    <d v="2015-11-15T23:09:06"/>
    <n v="2015"/>
    <n v="1"/>
    <n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x v="38"/>
    <x v="3084"/>
    <d v="2015-09-29T21:12:39"/>
    <n v="2015"/>
    <n v="0"/>
    <n v="13.11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x v="38"/>
    <x v="3085"/>
    <d v="2015-05-05T18:48:00"/>
    <n v="2015"/>
    <n v="3"/>
    <n v="19.67000000000000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x v="38"/>
    <x v="3086"/>
    <d v="2015-01-08T13:41:00"/>
    <n v="2014"/>
    <n v="0"/>
    <n v="38.6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x v="38"/>
    <x v="3087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x v="38"/>
    <x v="3088"/>
    <d v="2016-12-21T04:36:30"/>
    <n v="2016"/>
    <n v="1"/>
    <n v="5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x v="38"/>
    <x v="3089"/>
    <d v="2015-05-01T18:39:05"/>
    <n v="2015"/>
    <n v="0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x v="38"/>
    <x v="3090"/>
    <d v="2015-10-15T22:00:00"/>
    <n v="2015"/>
    <n v="0"/>
    <n v="5.4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x v="38"/>
    <x v="3091"/>
    <d v="2016-07-09T01:59:00"/>
    <n v="2016"/>
    <n v="0"/>
    <n v="2.56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x v="38"/>
    <x v="3092"/>
    <d v="2016-08-14T22:45:43"/>
    <n v="2016"/>
    <n v="2"/>
    <n v="12.7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x v="38"/>
    <x v="3093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x v="38"/>
    <x v="3094"/>
    <d v="2015-09-20T19:05:56"/>
    <n v="2015"/>
    <n v="0"/>
    <n v="113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x v="38"/>
    <x v="3095"/>
    <d v="2016-02-08T00:17:00"/>
    <n v="2015"/>
    <n v="0"/>
    <n v="4.07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x v="38"/>
    <x v="3096"/>
    <d v="2015-05-20T19:48:46"/>
    <n v="2015"/>
    <n v="1"/>
    <n v="7.86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x v="38"/>
    <x v="3097"/>
    <d v="2016-08-01T00:36:20"/>
    <n v="2016"/>
    <n v="1"/>
    <n v="11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x v="38"/>
    <x v="3098"/>
    <d v="2014-10-20T14:56:15"/>
    <n v="2014"/>
    <n v="1"/>
    <n v="8.460000000000000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x v="38"/>
    <x v="3099"/>
    <d v="2016-10-07T14:00:00"/>
    <n v="2016"/>
    <n v="1"/>
    <n v="2.6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x v="38"/>
    <x v="3100"/>
    <d v="2015-07-16T07:56:00"/>
    <n v="2015"/>
    <n v="4"/>
    <n v="9.1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x v="38"/>
    <x v="3101"/>
    <d v="2016-02-12T04:33:11"/>
    <n v="2016"/>
    <n v="6"/>
    <n v="22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x v="38"/>
    <x v="3102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x v="38"/>
    <x v="3103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x v="38"/>
    <x v="3104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x v="38"/>
    <x v="3105"/>
    <d v="2014-10-19T05:00:00"/>
    <n v="2014"/>
    <n v="2"/>
    <n v="3.45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x v="38"/>
    <x v="3106"/>
    <d v="2015-04-28T15:19:54"/>
    <n v="2015"/>
    <n v="0"/>
    <n v="53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x v="38"/>
    <x v="3107"/>
    <d v="2015-05-11T19:32:31"/>
    <n v="2015"/>
    <n v="0"/>
    <n v="3.6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x v="38"/>
    <x v="3108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x v="38"/>
    <x v="310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x v="38"/>
    <x v="3110"/>
    <d v="2014-10-04T14:17:00"/>
    <n v="2014"/>
    <n v="1"/>
    <n v="1.3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x v="38"/>
    <x v="3111"/>
    <d v="2015-09-16T22:00:00"/>
    <n v="2015"/>
    <n v="11"/>
    <n v="26.5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x v="38"/>
    <x v="311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x v="38"/>
    <x v="3113"/>
    <d v="2014-09-21T15:10:50"/>
    <n v="2014"/>
    <n v="0"/>
    <n v="0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x v="38"/>
    <x v="3114"/>
    <d v="2016-11-01T02:55:34"/>
    <n v="2016"/>
    <n v="1"/>
    <n v="11.67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x v="38"/>
    <x v="3115"/>
    <d v="2016-06-05T10:43:47"/>
    <n v="2016"/>
    <n v="1"/>
    <n v="10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x v="38"/>
    <x v="3116"/>
    <d v="2016-05-27T13:12:00"/>
    <n v="2016"/>
    <n v="1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x v="38"/>
    <x v="3117"/>
    <d v="2015-04-01T12:22:05"/>
    <n v="2015"/>
    <n v="14"/>
    <n v="10.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x v="38"/>
    <x v="3118"/>
    <d v="2016-07-02T15:35:23"/>
    <n v="2016"/>
    <n v="0"/>
    <n v="5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x v="38"/>
    <x v="3119"/>
    <d v="2016-05-05T21:36:36"/>
    <n v="2016"/>
    <n v="0"/>
    <n v="10.19999999999999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x v="38"/>
    <x v="3120"/>
    <d v="2015-03-27T00:05:32"/>
    <n v="2015"/>
    <n v="1"/>
    <n v="102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x v="38"/>
    <x v="3121"/>
    <d v="2015-02-02T18:43:21"/>
    <n v="2014"/>
    <n v="0"/>
    <n v="25.2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x v="38"/>
    <x v="3122"/>
    <d v="2016-07-09T23:49:58"/>
    <n v="2016"/>
    <n v="0"/>
    <n v="0.2899999999999999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x v="38"/>
    <x v="3123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x v="38"/>
    <x v="3124"/>
    <d v="2016-11-09T23:22:12"/>
    <n v="2016"/>
    <n v="51"/>
    <n v="50.5"/>
  </r>
  <r>
    <n v="3125"/>
    <s v="N/A (Canceled)"/>
    <s v="N/A"/>
    <n v="1500000"/>
    <n v="100"/>
    <x v="1"/>
    <x v="0"/>
    <s v="USD"/>
    <n v="1452142672"/>
    <n v="1449550672"/>
    <b v="0"/>
    <n v="0"/>
    <b v="0"/>
    <x v="1"/>
    <x v="38"/>
    <x v="3125"/>
    <d v="2016-01-07T04:57:52"/>
    <n v="2015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x v="38"/>
    <x v="3126"/>
    <d v="2015-03-01T20:33:49"/>
    <n v="2015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x v="6"/>
    <x v="3127"/>
    <d v="2017-03-25T04:33:00"/>
    <n v="2017"/>
    <n v="0"/>
    <n v="16.670000000000002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x v="6"/>
    <x v="3128"/>
    <d v="2017-04-16T15:22:46"/>
    <n v="2017"/>
    <n v="0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x v="6"/>
    <x v="3129"/>
    <d v="2017-04-21T07:24:20"/>
    <n v="2017"/>
    <n v="0"/>
    <n v="10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x v="38"/>
    <x v="3130"/>
    <d v="2016-03-27T23:26:02"/>
    <n v="2016"/>
    <n v="0"/>
    <n v="5.8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x v="6"/>
    <x v="3131"/>
    <d v="2017-03-27T23:58:54"/>
    <n v="2017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x v="6"/>
    <x v="3132"/>
    <d v="2014-11-07T00:15:55"/>
    <n v="2014"/>
    <n v="1"/>
    <n v="0.47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x v="6"/>
    <x v="3133"/>
    <d v="2017-03-16T18:49:01"/>
    <n v="2017"/>
    <n v="1"/>
    <n v="0.85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x v="6"/>
    <x v="3134"/>
    <d v="2017-04-14T04:59:00"/>
    <n v="2017"/>
    <n v="1"/>
    <n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x v="6"/>
    <x v="3135"/>
    <d v="2017-04-07T16:15:03"/>
    <n v="2017"/>
    <n v="1"/>
    <n v="25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x v="6"/>
    <x v="3136"/>
    <d v="2017-03-19T06:00:00"/>
    <n v="2017"/>
    <n v="1"/>
    <n v="3.33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x v="6"/>
    <x v="3137"/>
    <d v="2017-04-08T12:54:05"/>
    <n v="2017"/>
    <n v="2"/>
    <n v="8.33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x v="6"/>
    <x v="3138"/>
    <d v="2017-03-19T11:18:59"/>
    <n v="2017"/>
    <n v="4"/>
    <n v="33.33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x v="6"/>
    <x v="3139"/>
    <d v="2014-10-01T04:00:00"/>
    <n v="2014"/>
    <n v="6"/>
    <n v="1.7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x v="6"/>
    <x v="3140"/>
    <d v="2017-05-03T19:12:00"/>
    <n v="2017"/>
    <n v="7"/>
    <n v="1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x v="6"/>
    <x v="3141"/>
    <d v="2017-04-18T19:13:39"/>
    <n v="2017"/>
    <n v="8"/>
    <n v="100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x v="6"/>
    <x v="3142"/>
    <d v="2012-12-07T02:00:00"/>
    <n v="2012"/>
    <n v="8"/>
    <n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x v="6"/>
    <x v="3143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x v="6"/>
    <x v="3144"/>
    <d v="2017-04-04T03:38:41"/>
    <n v="2017"/>
    <n v="13"/>
    <n v="14.2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x v="6"/>
    <x v="3145"/>
    <d v="2017-04-09T08:35:56"/>
    <n v="2017"/>
    <n v="14"/>
    <n v="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x v="6"/>
    <x v="3146"/>
    <d v="2017-03-24T12:33:54"/>
    <n v="2017"/>
    <n v="20"/>
    <n v="6.25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x v="6"/>
    <x v="3147"/>
    <d v="2017-03-31T22:59:00"/>
    <n v="2017"/>
    <n v="20"/>
    <n v="4.5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x v="6"/>
    <x v="3148"/>
    <d v="2017-04-16T20:00:00"/>
    <n v="2017"/>
    <n v="20"/>
    <n v="12.5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x v="6"/>
    <x v="3149"/>
    <d v="2017-04-03T15:30:07"/>
    <n v="2017"/>
    <n v="50"/>
    <n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x v="6"/>
    <x v="3150"/>
    <d v="2011-01-25T04:00:00"/>
    <n v="2010"/>
    <n v="3"/>
    <n v="0.92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x v="6"/>
    <x v="3151"/>
    <d v="2012-04-01T20:00:58"/>
    <n v="2012"/>
    <n v="1"/>
    <n v="0.77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x v="6"/>
    <x v="3152"/>
    <d v="2014-09-10T20:09:34"/>
    <n v="2014"/>
    <n v="3"/>
    <n v="2.79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x v="6"/>
    <x v="3153"/>
    <d v="2011-05-01T04:59:00"/>
    <n v="2011"/>
    <n v="3"/>
    <n v="0.3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x v="6"/>
    <x v="3154"/>
    <d v="2013-11-02T20:49:27"/>
    <n v="2013"/>
    <n v="4"/>
    <n v="1.42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x v="6"/>
    <x v="3155"/>
    <d v="2012-06-01T22:52:24"/>
    <n v="2012"/>
    <n v="2"/>
    <n v="1.0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x v="6"/>
    <x v="3156"/>
    <d v="2012-12-20T11:58:45"/>
    <n v="2012"/>
    <n v="2"/>
    <n v="0.31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x v="6"/>
    <x v="3157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x v="6"/>
    <x v="3158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x v="6"/>
    <x v="3159"/>
    <d v="2012-01-18T23:00:00"/>
    <n v="2011"/>
    <n v="6"/>
    <n v="1.75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x v="6"/>
    <x v="3160"/>
    <d v="2014-11-26T07:59:00"/>
    <n v="2014"/>
    <n v="0"/>
    <n v="0.1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x v="6"/>
    <x v="3161"/>
    <d v="2014-06-15T18:05:25"/>
    <n v="2014"/>
    <n v="1"/>
    <n v="1.2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x v="6"/>
    <x v="3162"/>
    <d v="2014-08-13T04:59:00"/>
    <n v="2014"/>
    <n v="2"/>
    <n v="1.58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x v="6"/>
    <x v="3163"/>
    <d v="2014-07-07T02:00:00"/>
    <n v="2014"/>
    <n v="2"/>
    <n v="1.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x v="6"/>
    <x v="3164"/>
    <d v="2014-06-09T19:20:15"/>
    <n v="2014"/>
    <n v="4"/>
    <n v="1.27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x v="6"/>
    <x v="3165"/>
    <d v="2014-10-15T12:52:02"/>
    <n v="2014"/>
    <n v="5"/>
    <n v="1.22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x v="6"/>
    <x v="3166"/>
    <d v="2011-05-03T03:59:00"/>
    <n v="2011"/>
    <n v="12"/>
    <n v="4.29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x v="6"/>
    <x v="3167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x v="6"/>
    <x v="3168"/>
    <d v="2014-06-13T22:00:00"/>
    <n v="2014"/>
    <n v="3"/>
    <n v="1.4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x v="6"/>
    <x v="3169"/>
    <d v="2014-09-26T21:04:52"/>
    <n v="2014"/>
    <n v="1"/>
    <n v="1.1499999999999999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x v="6"/>
    <x v="3170"/>
    <d v="2013-12-13T04:59:00"/>
    <n v="2013"/>
    <n v="1"/>
    <n v="1.0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x v="6"/>
    <x v="3171"/>
    <d v="2016-05-06T14:35:58"/>
    <n v="2016"/>
    <n v="1"/>
    <n v="0.73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x v="6"/>
    <x v="3172"/>
    <d v="2011-02-17T21:17:07"/>
    <n v="2010"/>
    <n v="2"/>
    <n v="1.42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x v="6"/>
    <x v="3173"/>
    <d v="2014-08-25T20:45:08"/>
    <n v="2014"/>
    <n v="3"/>
    <n v="3.7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x v="6"/>
    <x v="3174"/>
    <d v="2014-07-02T04:00:00"/>
    <n v="2014"/>
    <n v="4"/>
    <n v="1.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x v="6"/>
    <x v="3175"/>
    <d v="2012-02-14T17:31:08"/>
    <n v="2012"/>
    <n v="4"/>
    <n v="2.93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x v="6"/>
    <x v="3176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x v="6"/>
    <x v="3177"/>
    <d v="2014-06-21T16:00:09"/>
    <n v="2014"/>
    <n v="3"/>
    <n v="1.6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x v="6"/>
    <x v="3178"/>
    <d v="2013-05-06T16:51:11"/>
    <n v="2013"/>
    <n v="2"/>
    <n v="1.32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x v="6"/>
    <x v="3179"/>
    <d v="2014-07-16T14:31:15"/>
    <n v="2014"/>
    <n v="5"/>
    <n v="1.05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x v="6"/>
    <x v="3180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x v="6"/>
    <x v="3181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x v="6"/>
    <x v="3182"/>
    <d v="2012-01-31T17:00:00"/>
    <n v="2011"/>
    <n v="1"/>
    <n v="0.53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x v="6"/>
    <x v="3183"/>
    <d v="2014-07-01T23:50:31"/>
    <n v="2014"/>
    <n v="2"/>
    <n v="1.74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x v="6"/>
    <x v="3184"/>
    <d v="2014-09-16T21:00:00"/>
    <n v="2014"/>
    <n v="3"/>
    <n v="1.1399999999999999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x v="6"/>
    <x v="3185"/>
    <d v="2013-08-23T19:04:29"/>
    <n v="2013"/>
    <n v="3"/>
    <n v="1.18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x v="6"/>
    <x v="3186"/>
    <d v="2014-07-16T23:27:21"/>
    <n v="2014"/>
    <n v="8"/>
    <n v="3.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x v="6"/>
    <x v="3187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x v="40"/>
    <x v="3188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x v="40"/>
    <x v="3189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x v="40"/>
    <x v="3190"/>
    <d v="2016-12-09T04:37:55"/>
    <n v="2016"/>
    <n v="2"/>
    <n v="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x v="40"/>
    <x v="3191"/>
    <d v="2015-08-01T14:00:00"/>
    <n v="2015"/>
    <n v="0"/>
    <n v="12.5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x v="40"/>
    <x v="3192"/>
    <d v="2016-04-30T05:34:00"/>
    <n v="2016"/>
    <n v="0"/>
    <n v="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x v="40"/>
    <x v="3193"/>
    <d v="2015-02-16T10:11:17"/>
    <n v="2015"/>
    <n v="0"/>
    <n v="2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x v="40"/>
    <x v="3194"/>
    <d v="2015-07-27T01:29:58"/>
    <n v="2015"/>
    <n v="1"/>
    <n v="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x v="40"/>
    <x v="3195"/>
    <d v="2015-02-28T22:00:00"/>
    <n v="2015"/>
    <n v="1"/>
    <n v="9.3800000000000008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x v="40"/>
    <x v="3196"/>
    <d v="2015-02-04T11:50:18"/>
    <n v="2015"/>
    <n v="1"/>
    <n v="18.7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x v="40"/>
    <x v="3197"/>
    <d v="2015-02-20T23:14:16"/>
    <n v="2015"/>
    <n v="2"/>
    <n v="3.13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x v="40"/>
    <x v="3198"/>
    <d v="2014-09-06T21:00:00"/>
    <n v="2014"/>
    <n v="2"/>
    <n v="1.42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x v="40"/>
    <x v="3199"/>
    <d v="2015-12-14T05:59:00"/>
    <n v="2015"/>
    <n v="2"/>
    <n v="3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x v="40"/>
    <x v="3200"/>
    <d v="2016-08-16T18:07:49"/>
    <n v="2016"/>
    <n v="2"/>
    <n v="18.75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x v="40"/>
    <x v="3201"/>
    <d v="2015-02-12T14:15:42"/>
    <n v="2015"/>
    <n v="2"/>
    <n v="1.92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x v="40"/>
    <x v="3202"/>
    <d v="2014-08-31T18:24:37"/>
    <n v="2014"/>
    <n v="4"/>
    <n v="37.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x v="40"/>
    <x v="3203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x v="40"/>
    <x v="3204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x v="40"/>
    <x v="3205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x v="40"/>
    <x v="3206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x v="40"/>
    <x v="32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x v="6"/>
    <x v="3208"/>
    <d v="2014-07-28T14:31:17"/>
    <n v="2014"/>
    <n v="1"/>
    <n v="0.8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x v="6"/>
    <x v="3209"/>
    <d v="2015-09-10T03:59:00"/>
    <n v="2015"/>
    <n v="0"/>
    <n v="0.5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x v="6"/>
    <x v="3210"/>
    <d v="2014-08-15T02:00:00"/>
    <n v="2014"/>
    <n v="0"/>
    <n v="0.22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x v="6"/>
    <x v="3211"/>
    <d v="2016-01-05T23:55:00"/>
    <n v="2015"/>
    <n v="1"/>
    <n v="0.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x v="6"/>
    <x v="3212"/>
    <d v="2014-06-20T23:00:00"/>
    <n v="2014"/>
    <n v="1"/>
    <n v="0.3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x v="6"/>
    <x v="3213"/>
    <d v="2015-07-26T18:19:19"/>
    <n v="2015"/>
    <n v="1"/>
    <n v="1.49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x v="6"/>
    <x v="3214"/>
    <d v="2016-11-04T13:06:24"/>
    <n v="2016"/>
    <n v="2"/>
    <n v="0.67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x v="6"/>
    <x v="3215"/>
    <d v="2014-08-08T19:05:51"/>
    <n v="2014"/>
    <n v="2"/>
    <n v="0.7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x v="6"/>
    <x v="3216"/>
    <d v="2012-06-01T03:59:00"/>
    <n v="2012"/>
    <n v="2"/>
    <n v="1.17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x v="6"/>
    <x v="3217"/>
    <d v="2015-07-11T14:30:00"/>
    <n v="2015"/>
    <n v="4"/>
    <n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x v="6"/>
    <x v="3218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x v="6"/>
    <x v="3219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x v="6"/>
    <x v="3220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x v="6"/>
    <x v="3221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x v="6"/>
    <x v="3222"/>
    <d v="2015-10-24T21:29:00"/>
    <n v="2015"/>
    <n v="3"/>
    <n v="0.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x v="6"/>
    <x v="3223"/>
    <d v="2017-01-10T05:00:00"/>
    <n v="2016"/>
    <n v="0"/>
    <n v="0.3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x v="6"/>
    <x v="3224"/>
    <d v="2014-11-20T07:59:58"/>
    <n v="2014"/>
    <n v="0"/>
    <n v="0.32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x v="6"/>
    <x v="3225"/>
    <d v="2015-12-17T04:59:00"/>
    <n v="2015"/>
    <n v="1"/>
    <n v="1.7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x v="6"/>
    <x v="3226"/>
    <d v="2015-08-20T20:02:56"/>
    <n v="2015"/>
    <n v="2"/>
    <n v="0.88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x v="6"/>
    <x v="3227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x v="6"/>
    <x v="3228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x v="6"/>
    <x v="3229"/>
    <d v="2017-01-17T21:10:36"/>
    <n v="2016"/>
    <n v="5"/>
    <n v="2.17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x v="6"/>
    <x v="3230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x v="6"/>
    <x v="3231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x v="6"/>
    <x v="3232"/>
    <d v="2016-05-04T03:59:00"/>
    <n v="2016"/>
    <n v="6"/>
    <n v="2.38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x v="6"/>
    <x v="3233"/>
    <d v="2016-12-28T22:00:33"/>
    <n v="2016"/>
    <n v="0"/>
    <n v="0.55000000000000004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x v="6"/>
    <x v="3234"/>
    <d v="2016-07-01T08:20:51"/>
    <n v="2016"/>
    <n v="0"/>
    <n v="0.34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x v="6"/>
    <x v="323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x v="6"/>
    <x v="3236"/>
    <d v="2017-02-01T23:31:00"/>
    <n v="2016"/>
    <n v="2"/>
    <n v="0.53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x v="6"/>
    <x v="3237"/>
    <d v="2015-09-29T03:59:00"/>
    <n v="2015"/>
    <n v="0"/>
    <n v="0.22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x v="6"/>
    <x v="3238"/>
    <d v="2014-09-19T18:08:12"/>
    <n v="2014"/>
    <n v="1"/>
    <n v="0.3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x v="6"/>
    <x v="3239"/>
    <d v="2014-10-14T06:59:00"/>
    <n v="2014"/>
    <n v="1"/>
    <n v="0.3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x v="6"/>
    <x v="3240"/>
    <d v="2015-10-09T00:00:00"/>
    <n v="2015"/>
    <n v="1"/>
    <n v="0.8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x v="6"/>
    <x v="3241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x v="6"/>
    <x v="3242"/>
    <d v="2017-02-16T23:00:00"/>
    <n v="2017"/>
    <n v="2"/>
    <n v="1.7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x v="6"/>
    <x v="3243"/>
    <d v="2015-07-01T12:14:58"/>
    <n v="2015"/>
    <n v="2"/>
    <n v="0.7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x v="6"/>
    <x v="3244"/>
    <d v="2015-06-12T02:00:00"/>
    <n v="2015"/>
    <n v="0"/>
    <n v="0.22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x v="6"/>
    <x v="3245"/>
    <d v="2016-12-01T17:39:42"/>
    <n v="2016"/>
    <n v="4"/>
    <n v="0.8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x v="6"/>
    <x v="3246"/>
    <d v="2015-09-12T03:59:00"/>
    <n v="2015"/>
    <n v="1"/>
    <n v="0.3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x v="6"/>
    <x v="324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x v="6"/>
    <x v="3248"/>
    <d v="2015-06-20T17:55:14"/>
    <n v="2015"/>
    <n v="1"/>
    <n v="0.64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x v="6"/>
    <x v="3249"/>
    <d v="2015-07-12T10:25:12"/>
    <n v="2015"/>
    <n v="2"/>
    <n v="0.98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x v="6"/>
    <x v="3250"/>
    <d v="2014-11-05T18:48:44"/>
    <n v="2014"/>
    <n v="0"/>
    <n v="0.2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x v="6"/>
    <x v="3251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x v="6"/>
    <x v="3252"/>
    <d v="2015-03-26T01:03:29"/>
    <n v="2015"/>
    <n v="0"/>
    <n v="0.3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x v="6"/>
    <x v="3253"/>
    <d v="2015-06-11T03:59:00"/>
    <n v="2015"/>
    <n v="1"/>
    <n v="0.31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x v="6"/>
    <x v="3254"/>
    <d v="2016-09-07T11:20:40"/>
    <n v="2016"/>
    <n v="2"/>
    <n v="1.10000000000000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x v="6"/>
    <x v="3255"/>
    <d v="2017-02-22T13:25:52"/>
    <n v="2017"/>
    <n v="3"/>
    <n v="1.34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x v="6"/>
    <x v="3256"/>
    <d v="2015-06-21T17:32:46"/>
    <n v="2015"/>
    <n v="4"/>
    <n v="2.75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x v="6"/>
    <x v="3257"/>
    <d v="2014-10-07T18:26:15"/>
    <n v="2014"/>
    <n v="18"/>
    <n v="3.0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x v="6"/>
    <x v="3258"/>
    <d v="2016-10-01T03:59:00"/>
    <n v="2016"/>
    <n v="0"/>
    <n v="0.5500000000000000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x v="6"/>
    <x v="3259"/>
    <d v="2015-01-08T21:17:41"/>
    <n v="2014"/>
    <n v="1"/>
    <n v="0.7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x v="6"/>
    <x v="3260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x v="6"/>
    <x v="3261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x v="6"/>
    <x v="326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x v="6"/>
    <x v="3263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x v="6"/>
    <x v="3264"/>
    <d v="2015-01-28T22:00:00"/>
    <n v="2015"/>
    <n v="2"/>
    <n v="1.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x v="6"/>
    <x v="3265"/>
    <d v="2015-07-17T18:11:00"/>
    <n v="2015"/>
    <n v="0"/>
    <n v="0.18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x v="6"/>
    <x v="3266"/>
    <d v="2015-11-06T13:00:09"/>
    <n v="2015"/>
    <n v="1"/>
    <n v="0.35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x v="6"/>
    <x v="3267"/>
    <d v="2015-06-16T11:00:00"/>
    <n v="2015"/>
    <n v="1"/>
    <n v="0.73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x v="6"/>
    <x v="3268"/>
    <d v="2015-06-12T21:00:00"/>
    <n v="2015"/>
    <n v="1"/>
    <n v="0.31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x v="6"/>
    <x v="3269"/>
    <d v="2016-09-14T19:00:00"/>
    <n v="2016"/>
    <n v="1"/>
    <n v="2.430000000000000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x v="6"/>
    <x v="3270"/>
    <d v="2015-12-03T17:00:00"/>
    <n v="2015"/>
    <n v="2"/>
    <n v="0.81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x v="6"/>
    <x v="3271"/>
    <d v="2016-08-24T21:42:08"/>
    <n v="2016"/>
    <n v="3"/>
    <n v="1.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x v="6"/>
    <x v="3272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x v="6"/>
    <x v="3273"/>
    <d v="2014-11-02T11:29:35"/>
    <n v="2014"/>
    <n v="3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x v="6"/>
    <x v="3274"/>
    <d v="2016-04-29T04:39:48"/>
    <n v="2016"/>
    <n v="0"/>
    <n v="0.21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x v="6"/>
    <x v="3275"/>
    <d v="2016-03-15T21:00:00"/>
    <n v="2016"/>
    <n v="0"/>
    <n v="0.1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x v="6"/>
    <x v="3276"/>
    <d v="2016-08-15T20:09:42"/>
    <n v="2016"/>
    <n v="0"/>
    <n v="0.41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x v="6"/>
    <x v="3277"/>
    <d v="2016-12-22T14:59:12"/>
    <n v="2016"/>
    <n v="0"/>
    <n v="0.2899999999999999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x v="6"/>
    <x v="3278"/>
    <d v="2016-06-20T23:00:00"/>
    <n v="2016"/>
    <n v="1"/>
    <n v="0.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x v="6"/>
    <x v="3279"/>
    <d v="2015-09-13T00:00:00"/>
    <n v="2015"/>
    <n v="1"/>
    <n v="0.69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x v="6"/>
    <x v="3280"/>
    <d v="2016-12-07T08:26:16"/>
    <n v="2016"/>
    <n v="1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x v="6"/>
    <x v="3281"/>
    <d v="2016-04-01T01:27:39"/>
    <n v="2016"/>
    <n v="1"/>
    <n v="0.79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x v="6"/>
    <x v="3282"/>
    <d v="2015-07-27T22:59:00"/>
    <n v="2015"/>
    <n v="1"/>
    <n v="1.1399999999999999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x v="6"/>
    <x v="3283"/>
    <d v="2014-11-18T17:23:26"/>
    <n v="2014"/>
    <n v="1"/>
    <n v="0.5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x v="6"/>
    <x v="3284"/>
    <d v="2015-09-02T00:28:25"/>
    <n v="2015"/>
    <n v="1"/>
    <n v="1.0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x v="6"/>
    <x v="3285"/>
    <d v="2017-02-28T05:00:00"/>
    <n v="2017"/>
    <n v="1"/>
    <n v="0.62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x v="6"/>
    <x v="3286"/>
    <d v="2016-04-01T03:59:00"/>
    <n v="2016"/>
    <n v="1"/>
    <n v="0.5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x v="6"/>
    <x v="3287"/>
    <d v="2017-03-04T10:12:32"/>
    <n v="2017"/>
    <n v="1"/>
    <n v="0.55000000000000004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x v="6"/>
    <x v="3288"/>
    <d v="2015-07-31T20:32:28"/>
    <n v="2015"/>
    <n v="1"/>
    <n v="2.5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x v="6"/>
    <x v="3289"/>
    <d v="2016-01-29T05:59:00"/>
    <n v="2016"/>
    <n v="2"/>
    <n v="3.33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x v="6"/>
    <x v="3290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x v="6"/>
    <x v="3291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x v="6"/>
    <x v="3292"/>
    <d v="2016-08-01T06:59:00"/>
    <n v="2016"/>
    <n v="2"/>
    <n v="0.71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x v="6"/>
    <x v="3293"/>
    <d v="2015-05-30T20:21:43"/>
    <n v="2015"/>
    <n v="2"/>
    <n v="1.47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x v="6"/>
    <x v="3294"/>
    <d v="2015-11-28T18:00:28"/>
    <n v="2015"/>
    <n v="2"/>
    <n v="1.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x v="6"/>
    <x v="3295"/>
    <d v="2015-06-01T05:00:00"/>
    <n v="2015"/>
    <n v="3"/>
    <n v="1.67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x v="6"/>
    <x v="3296"/>
    <d v="2017-03-11T12:21:31"/>
    <n v="2017"/>
    <n v="3"/>
    <n v="0.69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x v="6"/>
    <x v="3297"/>
    <d v="2015-02-09T04:30:00"/>
    <n v="2015"/>
    <n v="3"/>
    <n v="4.17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x v="6"/>
    <x v="3298"/>
    <d v="2015-03-28T14:38:04"/>
    <n v="2015"/>
    <n v="3"/>
    <n v="1.43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x v="6"/>
    <x v="3299"/>
    <d v="2015-11-22T22:00:00"/>
    <n v="2015"/>
    <n v="3"/>
    <n v="1.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x v="6"/>
    <x v="3300"/>
    <d v="2016-02-10T21:00:00"/>
    <n v="2016"/>
    <n v="6"/>
    <n v="1.0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x v="6"/>
    <x v="3301"/>
    <d v="2016-09-26T10:37:09"/>
    <n v="2016"/>
    <n v="7"/>
    <n v="1.85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x v="6"/>
    <x v="3302"/>
    <d v="2015-06-16T12:59:14"/>
    <n v="2015"/>
    <n v="8"/>
    <n v="2.0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x v="6"/>
    <x v="3303"/>
    <d v="2017-02-20T08:50:02"/>
    <n v="2017"/>
    <n v="10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x v="6"/>
    <x v="3304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x v="6"/>
    <x v="3305"/>
    <d v="2015-12-04T19:29:08"/>
    <n v="2015"/>
    <n v="50"/>
    <n v="3.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x v="6"/>
    <x v="3306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x v="6"/>
    <x v="3307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x v="6"/>
    <x v="3308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x v="6"/>
    <x v="3309"/>
    <d v="2016-10-16T15:36:18"/>
    <n v="2016"/>
    <n v="13"/>
    <n v="1.5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x v="6"/>
    <x v="3310"/>
    <d v="2014-08-08T13:54:00"/>
    <n v="2014"/>
    <n v="0"/>
    <n v="0.3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x v="6"/>
    <x v="3311"/>
    <d v="2015-10-06T22:17:05"/>
    <n v="2015"/>
    <n v="1"/>
    <n v="1.4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x v="6"/>
    <x v="3312"/>
    <d v="2016-05-06T07:17:21"/>
    <n v="2016"/>
    <n v="1"/>
    <n v="0.5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x v="6"/>
    <x v="3313"/>
    <d v="2016-06-22T03:55:00"/>
    <n v="2016"/>
    <n v="1"/>
    <n v="1.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x v="6"/>
    <x v="3314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x v="6"/>
    <x v="3315"/>
    <d v="2016-11-11T22:00:00"/>
    <n v="2016"/>
    <n v="2"/>
    <n v="1.100000000000000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x v="6"/>
    <x v="3316"/>
    <d v="2016-06-22T01:05:57"/>
    <n v="2016"/>
    <n v="2"/>
    <n v="1.18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x v="6"/>
    <x v="3317"/>
    <d v="2016-01-27T01:00:00"/>
    <n v="2016"/>
    <n v="2"/>
    <n v="1.5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x v="6"/>
    <x v="3318"/>
    <d v="2016-04-11T02:30:00"/>
    <n v="2016"/>
    <n v="2"/>
    <n v="1.41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x v="6"/>
    <x v="3319"/>
    <d v="2016-06-05T13:59:50"/>
    <n v="2016"/>
    <n v="3"/>
    <n v="4.5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x v="6"/>
    <x v="3320"/>
    <d v="2016-06-08T00:57:04"/>
    <n v="2016"/>
    <n v="4"/>
    <n v="2.5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x v="6"/>
    <x v="3321"/>
    <d v="2016-09-25T08:46:48"/>
    <n v="2016"/>
    <n v="5"/>
    <n v="0.92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x v="6"/>
    <x v="3322"/>
    <d v="2015-05-08T20:05:00"/>
    <n v="2015"/>
    <n v="6"/>
    <n v="0.78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x v="6"/>
    <x v="3323"/>
    <d v="2015-01-31T14:03:06"/>
    <n v="2014"/>
    <n v="9"/>
    <n v="2.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x v="6"/>
    <x v="3324"/>
    <d v="2014-10-16T03:59:00"/>
    <n v="2014"/>
    <n v="9"/>
    <n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x v="6"/>
    <x v="3325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x v="6"/>
    <x v="3326"/>
    <d v="2015-03-08T16:08:25"/>
    <n v="2015"/>
    <n v="1"/>
    <n v="0.74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x v="6"/>
    <x v="3327"/>
    <d v="2014-07-05T01:00:00"/>
    <n v="2014"/>
    <n v="2"/>
    <n v="4.67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x v="6"/>
    <x v="3328"/>
    <d v="2016-05-08T08:59:26"/>
    <n v="2016"/>
    <n v="5"/>
    <n v="1.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x v="6"/>
    <x v="3329"/>
    <d v="2015-10-06T16:44:46"/>
    <n v="2015"/>
    <n v="1"/>
    <n v="0.6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x v="6"/>
    <x v="3330"/>
    <d v="2015-04-01T20:17:48"/>
    <n v="2015"/>
    <n v="3"/>
    <n v="0.59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x v="6"/>
    <x v="3331"/>
    <d v="2014-07-27T23:00:00"/>
    <n v="2014"/>
    <n v="4"/>
    <n v="1.5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x v="6"/>
    <x v="3332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x v="6"/>
    <x v="3333"/>
    <d v="2016-07-28T15:58:38"/>
    <n v="2016"/>
    <n v="1"/>
    <n v="0.85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x v="6"/>
    <x v="3334"/>
    <d v="2014-07-19T20:38:50"/>
    <n v="2014"/>
    <n v="1"/>
    <n v="0.48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x v="6"/>
    <x v="3335"/>
    <d v="2015-04-01T04:59:00"/>
    <n v="2015"/>
    <n v="1"/>
    <n v="0.5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x v="6"/>
    <x v="3336"/>
    <d v="2014-08-03T23:00:00"/>
    <n v="2014"/>
    <n v="1"/>
    <n v="0.63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x v="6"/>
    <x v="3337"/>
    <d v="2014-08-30T04:48:13"/>
    <n v="2014"/>
    <n v="1"/>
    <n v="1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x v="6"/>
    <x v="3338"/>
    <d v="2015-07-30T12:30:22"/>
    <n v="2015"/>
    <n v="1"/>
    <n v="0.87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x v="6"/>
    <x v="3339"/>
    <d v="2015-06-15T16:14:40"/>
    <n v="2015"/>
    <n v="1"/>
    <n v="0.3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x v="6"/>
    <x v="3340"/>
    <d v="2016-06-12T17:00:00"/>
    <n v="2016"/>
    <n v="1"/>
    <n v="1.43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x v="6"/>
    <x v="3341"/>
    <d v="2016-12-06T23:22:34"/>
    <n v="2016"/>
    <n v="1"/>
    <n v="1.05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x v="6"/>
    <x v="3342"/>
    <d v="2014-10-10T21:00:00"/>
    <n v="2014"/>
    <n v="2"/>
    <n v="1.18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x v="6"/>
    <x v="3343"/>
    <d v="2016-04-13T13:18:00"/>
    <n v="2016"/>
    <n v="6"/>
    <n v="1.74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x v="6"/>
    <x v="3344"/>
    <d v="2016-04-05T08:34:06"/>
    <n v="2016"/>
    <n v="16"/>
    <n v="4.4400000000000004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x v="6"/>
    <x v="3345"/>
    <d v="2015-02-26T00:35:10"/>
    <n v="2015"/>
    <n v="3"/>
    <n v="2.17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x v="6"/>
    <x v="3346"/>
    <d v="2015-04-18T00:37:00"/>
    <n v="2015"/>
    <n v="8"/>
    <n v="3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x v="6"/>
    <x v="3347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x v="6"/>
    <x v="3348"/>
    <d v="2016-04-30T03:59:00"/>
    <n v="2016"/>
    <n v="1"/>
    <n v="0.47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x v="6"/>
    <x v="3349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x v="6"/>
    <x v="3350"/>
    <d v="2016-07-01T23:00:00"/>
    <n v="2016"/>
    <n v="1"/>
    <n v="0.5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x v="6"/>
    <x v="3351"/>
    <d v="2015-11-29T23:00:00"/>
    <n v="2015"/>
    <n v="1"/>
    <n v="0.71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x v="6"/>
    <x v="3352"/>
    <d v="2016-06-13T17:00:00"/>
    <n v="2016"/>
    <n v="4"/>
    <n v="2.5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x v="6"/>
    <x v="3353"/>
    <d v="2014-11-19T08:27:59"/>
    <n v="2014"/>
    <n v="0"/>
    <n v="0.2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x v="6"/>
    <x v="3354"/>
    <d v="2016-12-14T15:59:00"/>
    <n v="2016"/>
    <n v="0"/>
    <n v="0.49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x v="6"/>
    <x v="3355"/>
    <d v="2014-08-19T16:00:00"/>
    <n v="2014"/>
    <n v="0"/>
    <n v="1.35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x v="6"/>
    <x v="3356"/>
    <d v="2014-09-01T15:59:00"/>
    <n v="2014"/>
    <n v="1"/>
    <n v="0.51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x v="6"/>
    <x v="3357"/>
    <d v="2017-02-25T01:22:14"/>
    <n v="2017"/>
    <n v="1"/>
    <n v="1.52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x v="6"/>
    <x v="3358"/>
    <d v="2015-10-29T04:01:00"/>
    <n v="2015"/>
    <n v="1"/>
    <n v="0.64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x v="6"/>
    <x v="3359"/>
    <d v="2014-08-01T10:01:50"/>
    <n v="2014"/>
    <n v="2"/>
    <n v="1.67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x v="6"/>
    <x v="3360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x v="6"/>
    <x v="3361"/>
    <d v="2016-07-15T19:34:32"/>
    <n v="2016"/>
    <n v="2"/>
    <n v="1.3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x v="6"/>
    <x v="3362"/>
    <d v="2016-05-02T23:00:00"/>
    <n v="2016"/>
    <n v="7"/>
    <n v="0.8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x v="6"/>
    <x v="3363"/>
    <d v="2015-03-07T04:55:00"/>
    <n v="2015"/>
    <n v="7"/>
    <n v="1.7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x v="6"/>
    <x v="3364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x v="6"/>
    <x v="3365"/>
    <d v="2015-12-13T02:26:32"/>
    <n v="2015"/>
    <n v="1"/>
    <n v="11.33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x v="6"/>
    <x v="3366"/>
    <d v="2015-08-01T22:24:54"/>
    <n v="2015"/>
    <n v="5"/>
    <n v="1.1299999999999999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x v="6"/>
    <x v="3367"/>
    <d v="2015-05-13T01:37:17"/>
    <n v="2015"/>
    <n v="7"/>
    <n v="1.8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x v="6"/>
    <x v="3368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x v="6"/>
    <x v="3369"/>
    <d v="2016-12-17T08:00:00"/>
    <n v="2016"/>
    <n v="2"/>
    <n v="1.23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x v="6"/>
    <x v="3370"/>
    <d v="2015-01-01T05:00:00"/>
    <n v="2014"/>
    <n v="3"/>
    <n v="1.39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x v="6"/>
    <x v="3371"/>
    <d v="2014-08-25T04:59:00"/>
    <n v="2014"/>
    <n v="3"/>
    <n v="1.1499999999999999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x v="6"/>
    <x v="3372"/>
    <d v="2015-12-02T20:59:25"/>
    <n v="2015"/>
    <n v="16"/>
    <n v="3.44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x v="6"/>
    <x v="3373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x v="6"/>
    <x v="3374"/>
    <d v="2015-03-20T16:56:00"/>
    <n v="2015"/>
    <n v="0"/>
    <n v="0.39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x v="6"/>
    <x v="3375"/>
    <d v="2015-11-21T03:00:00"/>
    <n v="2015"/>
    <n v="1"/>
    <n v="0.4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x v="6"/>
    <x v="3376"/>
    <d v="2015-03-11T03:26:23"/>
    <n v="2015"/>
    <n v="1"/>
    <n v="0.63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x v="6"/>
    <x v="3377"/>
    <d v="2015-10-28T17:33:36"/>
    <n v="2015"/>
    <n v="1"/>
    <n v="0.5799999999999999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x v="6"/>
    <x v="3378"/>
    <d v="2016-08-01T22:59:00"/>
    <n v="2016"/>
    <n v="1"/>
    <n v="0.65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x v="6"/>
    <x v="3379"/>
    <d v="2014-05-18T14:39:33"/>
    <n v="2014"/>
    <n v="1"/>
    <n v="1.7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x v="6"/>
    <x v="3380"/>
    <d v="2014-11-29T23:52:58"/>
    <n v="2014"/>
    <n v="1"/>
    <n v="1.07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x v="6"/>
    <x v="3381"/>
    <d v="2015-07-18T16:00:00"/>
    <n v="2015"/>
    <n v="2"/>
    <n v="1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x v="6"/>
    <x v="3382"/>
    <d v="2015-08-26T23:00:00"/>
    <n v="2015"/>
    <n v="2"/>
    <n v="0.79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x v="6"/>
    <x v="3383"/>
    <d v="2014-12-10T20:49:12"/>
    <n v="2014"/>
    <n v="2"/>
    <n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x v="6"/>
    <x v="3384"/>
    <d v="2016-06-23T18:47:00"/>
    <n v="2016"/>
    <n v="2"/>
    <n v="1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x v="6"/>
    <x v="3385"/>
    <d v="2014-08-31T13:08:00"/>
    <n v="2014"/>
    <n v="5"/>
    <n v="1.43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x v="6"/>
    <x v="3386"/>
    <d v="2016-06-03T13:31:22"/>
    <n v="2016"/>
    <n v="0"/>
    <n v="0.4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x v="6"/>
    <x v="3387"/>
    <d v="2014-12-14T18:18:08"/>
    <n v="2014"/>
    <n v="1"/>
    <n v="0.83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x v="6"/>
    <x v="3388"/>
    <d v="2014-12-03T15:28:26"/>
    <n v="2014"/>
    <n v="1"/>
    <n v="0.71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x v="6"/>
    <x v="3389"/>
    <d v="2015-06-18T11:04:01"/>
    <n v="2015"/>
    <n v="2"/>
    <n v="0.64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x v="6"/>
    <x v="3390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x v="6"/>
    <x v="3391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x v="6"/>
    <x v="3392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x v="6"/>
    <x v="3393"/>
    <d v="2014-11-06T00:46:00"/>
    <n v="2014"/>
    <n v="2"/>
    <n v="0.5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x v="6"/>
    <x v="3394"/>
    <d v="2015-11-12T02:31:00"/>
    <n v="2015"/>
    <n v="0"/>
    <n v="0.1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x v="6"/>
    <x v="3395"/>
    <d v="2014-08-28T22:53:34"/>
    <n v="2014"/>
    <n v="0"/>
    <n v="0.31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x v="6"/>
    <x v="3396"/>
    <d v="2014-11-21T17:00:00"/>
    <n v="2014"/>
    <n v="1"/>
    <n v="0.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x v="6"/>
    <x v="3397"/>
    <d v="2015-08-07T17:22:26"/>
    <n v="2015"/>
    <n v="1"/>
    <n v="0.39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x v="6"/>
    <x v="3398"/>
    <d v="2015-06-25T11:05:24"/>
    <n v="2015"/>
    <n v="1"/>
    <n v="1.53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x v="6"/>
    <x v="3399"/>
    <d v="2014-06-01T03:59:00"/>
    <n v="2014"/>
    <n v="2"/>
    <n v="0.93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x v="6"/>
    <x v="3400"/>
    <d v="2015-02-21T22:05:25"/>
    <n v="2015"/>
    <n v="2"/>
    <n v="0.56999999999999995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x v="6"/>
    <x v="3401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x v="6"/>
    <x v="3402"/>
    <d v="2015-05-30T18:10:00"/>
    <n v="2015"/>
    <n v="5"/>
    <n v="0.6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x v="6"/>
    <x v="3403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x v="6"/>
    <x v="3404"/>
    <d v="2016-03-01T23:59:00"/>
    <n v="2016"/>
    <n v="7"/>
    <n v="1.5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x v="6"/>
    <x v="3405"/>
    <d v="2016-02-18T22:00:00"/>
    <n v="2016"/>
    <n v="10"/>
    <n v="1.08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x v="6"/>
    <x v="3406"/>
    <d v="2014-10-04T14:48:56"/>
    <n v="2014"/>
    <n v="0"/>
    <n v="0.24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x v="6"/>
    <x v="3407"/>
    <d v="2015-10-08T00:32:52"/>
    <n v="2015"/>
    <n v="0"/>
    <n v="0.32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x v="6"/>
    <x v="3408"/>
    <d v="2014-07-16T11:49:36"/>
    <n v="2014"/>
    <n v="0"/>
    <n v="0.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x v="6"/>
    <x v="3409"/>
    <d v="2015-03-04T18:59:23"/>
    <n v="2015"/>
    <n v="0"/>
    <n v="0.2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x v="6"/>
    <x v="3410"/>
    <d v="2014-07-10T09:07:49"/>
    <n v="2014"/>
    <n v="0"/>
    <n v="0.15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x v="6"/>
    <x v="3411"/>
    <d v="2014-06-17T03:00:00"/>
    <n v="2014"/>
    <n v="0"/>
    <n v="0.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x v="6"/>
    <x v="3412"/>
    <d v="2015-02-05T06:59:00"/>
    <n v="2015"/>
    <n v="0"/>
    <n v="0.3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x v="6"/>
    <x v="3413"/>
    <d v="2015-04-23T18:30:00"/>
    <n v="2015"/>
    <n v="1"/>
    <n v="0.8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x v="6"/>
    <x v="3414"/>
    <d v="2014-05-23T20:01:47"/>
    <n v="2014"/>
    <n v="1"/>
    <n v="0.45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x v="6"/>
    <x v="3415"/>
    <d v="2014-09-21T02:00:00"/>
    <n v="2014"/>
    <n v="1"/>
    <n v="0.28999999999999998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x v="6"/>
    <x v="3416"/>
    <d v="2016-06-06T07:00:00"/>
    <n v="2016"/>
    <n v="1"/>
    <n v="0.63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x v="6"/>
    <x v="3417"/>
    <d v="2014-09-27T23:01:02"/>
    <n v="2014"/>
    <n v="1"/>
    <n v="0.9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x v="6"/>
    <x v="3418"/>
    <d v="2016-12-01T07:59:00"/>
    <n v="2016"/>
    <n v="1"/>
    <n v="0.5699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x v="6"/>
    <x v="3419"/>
    <d v="2015-12-14T00:00:00"/>
    <n v="2015"/>
    <n v="1"/>
    <n v="0.54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x v="6"/>
    <x v="3420"/>
    <d v="2016-04-06T21:30:00"/>
    <n v="2016"/>
    <n v="1"/>
    <n v="0.54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x v="6"/>
    <x v="3421"/>
    <d v="2014-07-06T10:08:09"/>
    <n v="2014"/>
    <n v="1"/>
    <n v="0.37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x v="6"/>
    <x v="3422"/>
    <d v="2015-02-28T17:00:00"/>
    <n v="2015"/>
    <n v="1"/>
    <n v="0.49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x v="6"/>
    <x v="3423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x v="6"/>
    <x v="3424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x v="6"/>
    <x v="3425"/>
    <d v="2016-02-05T22:00:00"/>
    <n v="2016"/>
    <n v="1"/>
    <n v="0.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x v="6"/>
    <x v="3426"/>
    <d v="2014-10-26T00:43:00"/>
    <n v="2014"/>
    <n v="1"/>
    <n v="0.56000000000000005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x v="6"/>
    <x v="3427"/>
    <d v="2014-07-02T15:29:12"/>
    <n v="2014"/>
    <n v="2"/>
    <n v="0.8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x v="6"/>
    <x v="3428"/>
    <d v="2016-08-07T03:00:00"/>
    <n v="2016"/>
    <n v="3"/>
    <n v="1.32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x v="6"/>
    <x v="3429"/>
    <d v="2016-02-14T00:00:00"/>
    <n v="2016"/>
    <n v="4"/>
    <n v="0.74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x v="6"/>
    <x v="3430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x v="6"/>
    <x v="3431"/>
    <d v="2016-07-31T20:58:00"/>
    <n v="2016"/>
    <n v="5"/>
    <n v="1.19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x v="6"/>
    <x v="3432"/>
    <d v="2015-02-28T04:59:00"/>
    <n v="2015"/>
    <n v="5"/>
    <n v="1.79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x v="6"/>
    <x v="3433"/>
    <d v="2015-04-24T21:52:21"/>
    <n v="2015"/>
    <n v="10"/>
    <n v="2.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x v="6"/>
    <x v="3434"/>
    <d v="2016-04-17T23:30:00"/>
    <n v="2016"/>
    <n v="13"/>
    <n v="2.7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x v="6"/>
    <x v="3435"/>
    <d v="2016-11-02T00:31:01"/>
    <n v="2016"/>
    <n v="17"/>
    <n v="2.08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x v="6"/>
    <x v="3436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x v="6"/>
    <x v="3437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x v="6"/>
    <x v="3438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x v="6"/>
    <x v="3439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x v="6"/>
    <x v="3440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x v="6"/>
    <x v="3441"/>
    <d v="2015-11-13T20:17:00"/>
    <n v="2015"/>
    <n v="1"/>
    <n v="0.51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x v="6"/>
    <x v="3442"/>
    <d v="2014-12-17T02:51:29"/>
    <n v="2014"/>
    <n v="1"/>
    <n v="0.47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x v="6"/>
    <x v="3443"/>
    <d v="2015-10-23T12:43:56"/>
    <n v="2015"/>
    <n v="1"/>
    <n v="0.68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x v="6"/>
    <x v="3444"/>
    <d v="2014-09-09T12:35:46"/>
    <n v="2014"/>
    <n v="2"/>
    <n v="0.47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x v="6"/>
    <x v="34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x v="6"/>
    <x v="3446"/>
    <d v="2016-03-18T20:20:12"/>
    <n v="2016"/>
    <n v="2"/>
    <n v="1.5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x v="6"/>
    <x v="3447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x v="6"/>
    <x v="3448"/>
    <d v="2015-04-02T15:54:31"/>
    <n v="2015"/>
    <n v="4"/>
    <n v="0.54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x v="6"/>
    <x v="3449"/>
    <d v="2016-06-08T13:59:00"/>
    <n v="2016"/>
    <n v="7"/>
    <n v="1.05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x v="6"/>
    <x v="3450"/>
    <d v="2015-05-30T20:11:12"/>
    <n v="2015"/>
    <n v="8"/>
    <n v="2.6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x v="6"/>
    <x v="3451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x v="6"/>
    <x v="3452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x v="6"/>
    <x v="3453"/>
    <d v="2015-02-12T05:59:00"/>
    <n v="2015"/>
    <n v="1"/>
    <n v="0.3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x v="6"/>
    <x v="3454"/>
    <d v="2014-07-23T03:59:00"/>
    <n v="2014"/>
    <n v="2"/>
    <n v="0.54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x v="6"/>
    <x v="3455"/>
    <d v="2015-02-03T04:27:00"/>
    <n v="2015"/>
    <n v="2"/>
    <n v="0.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x v="6"/>
    <x v="3456"/>
    <d v="2014-07-31T16:45:59"/>
    <n v="2014"/>
    <n v="3"/>
    <n v="0.95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x v="6"/>
    <x v="3457"/>
    <d v="2015-04-21T17:22:07"/>
    <n v="2015"/>
    <n v="3"/>
    <n v="1.2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x v="6"/>
    <x v="3458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x v="6"/>
    <x v="3459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x v="6"/>
    <x v="3460"/>
    <d v="2016-10-29T03:00:00"/>
    <n v="2016"/>
    <n v="4"/>
    <n v="1.67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x v="6"/>
    <x v="3461"/>
    <d v="2016-08-13T23:29:16"/>
    <n v="2016"/>
    <n v="7"/>
    <n v="1.43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x v="6"/>
    <x v="3462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x v="6"/>
    <x v="3463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x v="6"/>
    <x v="3464"/>
    <d v="2016-08-23T03:07:17"/>
    <n v="2016"/>
    <n v="0"/>
    <n v="0.2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x v="6"/>
    <x v="3465"/>
    <d v="2016-04-19T23:27:30"/>
    <n v="2016"/>
    <n v="1"/>
    <n v="0.3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x v="6"/>
    <x v="3466"/>
    <d v="2015-08-09T16:00:00"/>
    <n v="2015"/>
    <n v="1"/>
    <n v="0.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x v="6"/>
    <x v="3467"/>
    <d v="2016-09-21T03:00:00"/>
    <n v="2016"/>
    <n v="0"/>
    <n v="1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x v="6"/>
    <x v="3468"/>
    <d v="2015-03-20T15:07:12"/>
    <n v="2015"/>
    <n v="1"/>
    <n v="0.3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x v="6"/>
    <x v="3469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x v="6"/>
    <x v="3470"/>
    <d v="2016-07-15T21:38:00"/>
    <n v="2016"/>
    <n v="6"/>
    <n v="1.78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x v="6"/>
    <x v="3471"/>
    <d v="2015-01-02T05:56:28"/>
    <n v="2014"/>
    <n v="0"/>
    <n v="0.1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x v="6"/>
    <x v="3472"/>
    <d v="2015-03-20T20:27:00"/>
    <n v="2015"/>
    <n v="0"/>
    <n v="0.45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x v="6"/>
    <x v="3473"/>
    <d v="2014-07-03T16:03:01"/>
    <n v="2014"/>
    <n v="0"/>
    <n v="0.11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x v="6"/>
    <x v="3474"/>
    <d v="2014-07-06T18:31:06"/>
    <n v="2014"/>
    <n v="1"/>
    <n v="0.19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x v="6"/>
    <x v="3475"/>
    <d v="2016-06-15T18:14:59"/>
    <n v="2016"/>
    <n v="1"/>
    <n v="0.34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x v="6"/>
    <x v="3476"/>
    <d v="2014-11-06T05:59:00"/>
    <n v="2014"/>
    <n v="1"/>
    <n v="0.6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x v="6"/>
    <x v="3477"/>
    <d v="2016-07-20T12:02:11"/>
    <n v="2016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x v="6"/>
    <x v="3478"/>
    <d v="2015-03-16T21:00:00"/>
    <n v="2015"/>
    <n v="1"/>
    <n v="0.2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x v="6"/>
    <x v="3479"/>
    <d v="2015-05-17T03:00:00"/>
    <n v="2015"/>
    <n v="1"/>
    <n v="0.38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x v="6"/>
    <x v="348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x v="6"/>
    <x v="3481"/>
    <d v="2015-07-10T21:00:00"/>
    <n v="2015"/>
    <n v="1"/>
    <n v="1.1499999999999999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x v="6"/>
    <x v="3482"/>
    <d v="2014-08-31T20:00:00"/>
    <n v="2014"/>
    <n v="3"/>
    <n v="0.5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x v="6"/>
    <x v="3483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x v="6"/>
    <x v="3484"/>
    <d v="2014-10-27T03:00:00"/>
    <n v="2014"/>
    <n v="5"/>
    <n v="2.5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x v="6"/>
    <x v="3485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x v="6"/>
    <x v="3486"/>
    <d v="2015-06-03T06:59:00"/>
    <n v="2015"/>
    <n v="0"/>
    <n v="0.2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x v="6"/>
    <x v="3487"/>
    <d v="2015-04-17T16:00:00"/>
    <n v="2015"/>
    <n v="0"/>
    <n v="0.4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x v="6"/>
    <x v="3488"/>
    <d v="2015-06-24T22:34:12"/>
    <n v="2015"/>
    <n v="1"/>
    <n v="0.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x v="6"/>
    <x v="3489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x v="6"/>
    <x v="3490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x v="6"/>
    <x v="3491"/>
    <d v="2015-05-18T05:59:44"/>
    <n v="2015"/>
    <n v="2"/>
    <n v="1.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x v="6"/>
    <x v="3492"/>
    <d v="2014-11-01T17:18:00"/>
    <n v="2014"/>
    <n v="0"/>
    <n v="0.15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x v="6"/>
    <x v="3493"/>
    <d v="2015-10-26T00:13:17"/>
    <n v="2015"/>
    <n v="0"/>
    <n v="0.31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x v="6"/>
    <x v="3494"/>
    <d v="2016-09-11T20:19:26"/>
    <n v="2016"/>
    <n v="0"/>
    <n v="0.14000000000000001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x v="6"/>
    <x v="3495"/>
    <d v="2015-07-01T06:59:00"/>
    <n v="2015"/>
    <n v="1"/>
    <n v="0.31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x v="6"/>
    <x v="3496"/>
    <d v="2016-05-28T21:44:00"/>
    <n v="2016"/>
    <n v="1"/>
    <n v="0.2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x v="6"/>
    <x v="3497"/>
    <d v="2016-06-02T22:00:00"/>
    <n v="2016"/>
    <n v="1"/>
    <n v="0.2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x v="6"/>
    <x v="3498"/>
    <d v="2014-08-17T05:11:00"/>
    <n v="2014"/>
    <n v="1"/>
    <n v="0.38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x v="6"/>
    <x v="3499"/>
    <d v="2015-09-11T18:19:55"/>
    <n v="2015"/>
    <n v="1"/>
    <n v="0.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x v="6"/>
    <x v="3500"/>
    <d v="2016-03-07T04:59:00"/>
    <n v="2016"/>
    <n v="1"/>
    <n v="0.2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x v="6"/>
    <x v="3501"/>
    <d v="2016-11-26T06:00:00"/>
    <n v="2016"/>
    <n v="3"/>
    <n v="0.85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x v="6"/>
    <x v="3502"/>
    <d v="2016-05-14T03:59:00"/>
    <n v="2016"/>
    <n v="0"/>
    <n v="0.03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x v="6"/>
    <x v="3503"/>
    <d v="2016-05-31T22:08:57"/>
    <n v="2016"/>
    <n v="0"/>
    <n v="0.1400000000000000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x v="6"/>
    <x v="3504"/>
    <d v="2014-09-13T04:00:00"/>
    <n v="2014"/>
    <n v="0"/>
    <n v="0.140000000000000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x v="6"/>
    <x v="3505"/>
    <d v="2015-07-11T03:59:00"/>
    <n v="2015"/>
    <n v="0"/>
    <n v="0.12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x v="6"/>
    <x v="3506"/>
    <d v="2014-09-07T14:23:42"/>
    <n v="2014"/>
    <n v="0"/>
    <n v="0.12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x v="6"/>
    <x v="3507"/>
    <d v="2015-10-01T15:00:23"/>
    <n v="2015"/>
    <n v="0"/>
    <n v="0.05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x v="6"/>
    <x v="3508"/>
    <d v="2016-03-16T03:59:00"/>
    <n v="2016"/>
    <n v="0"/>
    <n v="0.32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x v="6"/>
    <x v="3509"/>
    <d v="2014-07-04T11:00:00"/>
    <n v="2014"/>
    <n v="0"/>
    <n v="0.77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x v="6"/>
    <x v="3510"/>
    <d v="2016-09-25T23:00:00"/>
    <n v="2016"/>
    <n v="0"/>
    <n v="0.1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x v="6"/>
    <x v="3511"/>
    <d v="2016-04-28T05:59:00"/>
    <n v="2016"/>
    <n v="0"/>
    <n v="0.2899999999999999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x v="6"/>
    <x v="3512"/>
    <d v="2014-08-23T17:37:20"/>
    <n v="2014"/>
    <n v="0"/>
    <n v="0.3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x v="6"/>
    <x v="3513"/>
    <d v="2014-11-21T04:55:00"/>
    <n v="2014"/>
    <n v="0"/>
    <n v="0.3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x v="6"/>
    <x v="3514"/>
    <d v="2015-05-31T18:32:51"/>
    <n v="2015"/>
    <n v="0"/>
    <n v="0.2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x v="6"/>
    <x v="3515"/>
    <d v="2014-06-04T04:59:00"/>
    <n v="2014"/>
    <n v="0"/>
    <n v="0.23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x v="6"/>
    <x v="3516"/>
    <d v="2016-04-10T20:00:00"/>
    <n v="2016"/>
    <n v="0"/>
    <n v="0.45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x v="6"/>
    <x v="3517"/>
    <d v="2016-07-24T11:28:48"/>
    <n v="2016"/>
    <n v="0"/>
    <n v="0.2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x v="6"/>
    <x v="3518"/>
    <d v="2014-05-13T04:00:00"/>
    <n v="2014"/>
    <n v="0"/>
    <n v="0.2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x v="6"/>
    <x v="3519"/>
    <d v="2014-09-08T03:00:00"/>
    <n v="2014"/>
    <n v="0"/>
    <n v="0.91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x v="6"/>
    <x v="3520"/>
    <d v="2015-03-07T19:57:37"/>
    <n v="2015"/>
    <n v="0"/>
    <n v="0.42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x v="6"/>
    <x v="3521"/>
    <d v="2016-05-02T21:26:38"/>
    <n v="2016"/>
    <n v="0"/>
    <n v="0.1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x v="6"/>
    <x v="3522"/>
    <d v="2016-03-05T01:00:00"/>
    <n v="2016"/>
    <n v="0"/>
    <n v="0.77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x v="6"/>
    <x v="3523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x v="6"/>
    <x v="3524"/>
    <d v="2015-09-06T13:47:00"/>
    <n v="2015"/>
    <n v="1"/>
    <n v="0.48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x v="6"/>
    <x v="3525"/>
    <d v="2015-10-02T18:00:00"/>
    <n v="2015"/>
    <n v="1"/>
    <n v="0.22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x v="6"/>
    <x v="3526"/>
    <d v="2016-08-17T10:05:40"/>
    <n v="2016"/>
    <n v="1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x v="6"/>
    <x v="3527"/>
    <d v="2017-01-18T12:01:58"/>
    <n v="2016"/>
    <n v="1"/>
    <n v="0.2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x v="6"/>
    <x v="3528"/>
    <d v="2014-11-07T18:30:00"/>
    <n v="2014"/>
    <n v="1"/>
    <n v="0.53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x v="6"/>
    <x v="3529"/>
    <d v="2014-10-02T14:21:00"/>
    <n v="2014"/>
    <n v="1"/>
    <n v="0.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x v="6"/>
    <x v="3530"/>
    <d v="2015-06-25T18:07:39"/>
    <n v="2015"/>
    <n v="1"/>
    <n v="0.34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x v="6"/>
    <x v="3531"/>
    <d v="2014-05-22T22:07:00"/>
    <n v="2014"/>
    <n v="1"/>
    <n v="0.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x v="6"/>
    <x v="3532"/>
    <d v="2015-09-15T10:06:00"/>
    <n v="2015"/>
    <n v="1"/>
    <n v="0.28999999999999998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x v="6"/>
    <x v="3533"/>
    <d v="2015-08-31T17:31:15"/>
    <n v="2015"/>
    <n v="1"/>
    <n v="0.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x v="6"/>
    <x v="3534"/>
    <d v="2015-04-01T03:59:00"/>
    <n v="2015"/>
    <n v="1"/>
    <n v="0.53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x v="6"/>
    <x v="3535"/>
    <d v="2015-11-19T18:58:11"/>
    <n v="2015"/>
    <n v="1"/>
    <n v="1.25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x v="6"/>
    <x v="3536"/>
    <d v="2015-04-23T11:53:12"/>
    <n v="2015"/>
    <n v="1"/>
    <n v="0.59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x v="6"/>
    <x v="3537"/>
    <d v="2016-06-30T15:42:14"/>
    <n v="2016"/>
    <n v="1"/>
    <n v="0.38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x v="6"/>
    <x v="3538"/>
    <d v="2015-09-04T09:27:53"/>
    <n v="2015"/>
    <n v="1"/>
    <n v="0.2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x v="6"/>
    <x v="3539"/>
    <d v="2014-09-18T03:59:00"/>
    <n v="2014"/>
    <n v="1"/>
    <n v="0.3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x v="6"/>
    <x v="3540"/>
    <d v="2014-07-02T14:54:06"/>
    <n v="2014"/>
    <n v="1"/>
    <n v="0.67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x v="6"/>
    <x v="3541"/>
    <d v="2014-11-17T07:59:00"/>
    <n v="2014"/>
    <n v="1"/>
    <n v="0.3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x v="6"/>
    <x v="3542"/>
    <d v="2016-09-08T18:08:42"/>
    <n v="2016"/>
    <n v="2"/>
    <n v="0.7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x v="6"/>
    <x v="3543"/>
    <d v="2015-02-02T04:59:00"/>
    <n v="2015"/>
    <n v="2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x v="6"/>
    <x v="3544"/>
    <d v="2015-08-09T16:00:00"/>
    <n v="2015"/>
    <n v="2"/>
    <n v="1.4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x v="6"/>
    <x v="3545"/>
    <d v="2015-07-13T01:00:00"/>
    <n v="2015"/>
    <n v="2"/>
    <n v="0.56000000000000005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x v="6"/>
    <x v="3546"/>
    <d v="2015-11-11T19:16:07"/>
    <n v="2015"/>
    <n v="2"/>
    <n v="1.25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x v="6"/>
    <x v="3547"/>
    <d v="2014-09-29T08:40:20"/>
    <n v="2014"/>
    <n v="3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x v="6"/>
    <x v="3548"/>
    <d v="2016-06-26T00:04:51"/>
    <n v="2016"/>
    <n v="3"/>
    <n v="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x v="6"/>
    <x v="3549"/>
    <d v="2015-04-11T19:22:39"/>
    <n v="2015"/>
    <n v="4"/>
    <n v="1.25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x v="6"/>
    <x v="3550"/>
    <d v="2015-12-20T11:59:00"/>
    <n v="2015"/>
    <n v="7"/>
    <n v="0.59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x v="6"/>
    <x v="3551"/>
    <d v="2016-05-10T21:00:00"/>
    <n v="2016"/>
    <n v="10"/>
    <n v="0.6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x v="6"/>
    <x v="3552"/>
    <d v="2014-06-28T14:05:24"/>
    <n v="2014"/>
    <n v="1"/>
    <n v="0.45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x v="6"/>
    <x v="3553"/>
    <d v="2014-05-05T06:38:31"/>
    <n v="2014"/>
    <n v="0"/>
    <n v="0.01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x v="6"/>
    <x v="3554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x v="6"/>
    <x v="3555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x v="6"/>
    <x v="3556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x v="6"/>
    <x v="3557"/>
    <d v="2014-08-17T15:35:24"/>
    <n v="2014"/>
    <n v="0"/>
    <n v="0.4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x v="6"/>
    <x v="3558"/>
    <d v="2015-05-27T02:45:00"/>
    <n v="2015"/>
    <n v="0"/>
    <n v="0.09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x v="6"/>
    <x v="3559"/>
    <d v="2015-07-31T08:58:00"/>
    <n v="2015"/>
    <n v="1"/>
    <n v="0.28999999999999998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x v="6"/>
    <x v="3560"/>
    <d v="2015-06-26T21:00:00"/>
    <n v="2015"/>
    <n v="2"/>
    <n v="0.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x v="6"/>
    <x v="3561"/>
    <d v="2015-08-05T18:36:00"/>
    <n v="2015"/>
    <n v="0"/>
    <n v="0.1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x v="6"/>
    <x v="3562"/>
    <d v="2015-01-23T12:11:23"/>
    <n v="2014"/>
    <n v="0"/>
    <n v="0.1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x v="6"/>
    <x v="3563"/>
    <d v="2015-10-05T16:00:00"/>
    <n v="2015"/>
    <n v="1"/>
    <n v="0.35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x v="6"/>
    <x v="356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x v="6"/>
    <x v="3565"/>
    <d v="2014-09-17T17:46:34"/>
    <n v="2014"/>
    <n v="1"/>
    <n v="0.32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x v="6"/>
    <x v="3566"/>
    <d v="2014-12-31T17:50:08"/>
    <n v="2014"/>
    <n v="1"/>
    <n v="0.5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x v="6"/>
    <x v="3567"/>
    <d v="2016-08-01T19:00:00"/>
    <n v="2016"/>
    <n v="1"/>
    <n v="0.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x v="6"/>
    <x v="3568"/>
    <d v="2016-03-13T22:00:00"/>
    <n v="2016"/>
    <n v="2"/>
    <n v="0.19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x v="6"/>
    <x v="3569"/>
    <d v="2016-08-11T03:59:00"/>
    <n v="2016"/>
    <n v="0"/>
    <n v="0.05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x v="6"/>
    <x v="3570"/>
    <d v="2016-09-23T16:44:30"/>
    <n v="2016"/>
    <n v="0"/>
    <n v="0.0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x v="6"/>
    <x v="3571"/>
    <d v="2014-11-13T23:37:28"/>
    <n v="2014"/>
    <n v="0"/>
    <n v="0.11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x v="6"/>
    <x v="3572"/>
    <d v="2015-01-08T16:31:36"/>
    <n v="2014"/>
    <n v="0"/>
    <n v="0.12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x v="6"/>
    <x v="3573"/>
    <d v="2014-10-20T08:00:34"/>
    <n v="2014"/>
    <n v="0"/>
    <n v="7.0000000000000007E-2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x v="6"/>
    <x v="3574"/>
    <d v="2015-05-26T15:32:27"/>
    <n v="2015"/>
    <n v="0"/>
    <n v="0.08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x v="6"/>
    <x v="3575"/>
    <d v="2014-12-21T17:11:30"/>
    <n v="2014"/>
    <n v="0"/>
    <n v="0.22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x v="6"/>
    <x v="3576"/>
    <d v="2014-11-08T10:00:46"/>
    <n v="2014"/>
    <n v="0"/>
    <n v="0.0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x v="6"/>
    <x v="3577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x v="6"/>
    <x v="3578"/>
    <d v="2015-07-13T07:35:44"/>
    <n v="2015"/>
    <n v="0"/>
    <n v="0.0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x v="6"/>
    <x v="3579"/>
    <d v="2015-01-05T20:26:00"/>
    <n v="2014"/>
    <n v="0"/>
    <n v="0.12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x v="6"/>
    <x v="3580"/>
    <d v="2015-03-13T06:59:00"/>
    <n v="2015"/>
    <n v="0"/>
    <n v="0.08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x v="6"/>
    <x v="3581"/>
    <d v="2016-03-03T05:59:00"/>
    <n v="2016"/>
    <n v="0"/>
    <n v="0.15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x v="6"/>
    <x v="3582"/>
    <d v="2014-12-31T07:00:00"/>
    <n v="2014"/>
    <n v="0"/>
    <n v="0.19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x v="6"/>
    <x v="3583"/>
    <d v="2015-02-11T04:59:00"/>
    <n v="2014"/>
    <n v="0"/>
    <n v="0.14000000000000001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x v="6"/>
    <x v="3584"/>
    <d v="2016-09-04T01:36:22"/>
    <n v="2016"/>
    <n v="0"/>
    <n v="0.14000000000000001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x v="6"/>
    <x v="3585"/>
    <d v="2014-10-30T20:36:53"/>
    <n v="2014"/>
    <n v="0"/>
    <n v="0.2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x v="6"/>
    <x v="3586"/>
    <d v="2016-04-30T17:36:17"/>
    <n v="2016"/>
    <n v="0"/>
    <n v="0.14000000000000001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x v="6"/>
    <x v="3587"/>
    <d v="2014-07-30T11:18:30"/>
    <n v="2014"/>
    <n v="0"/>
    <n v="0.1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x v="6"/>
    <x v="3588"/>
    <d v="2014-08-26T17:09:42"/>
    <n v="2014"/>
    <n v="0"/>
    <n v="0.33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x v="6"/>
    <x v="3589"/>
    <d v="2016-04-05T02:18:02"/>
    <n v="2016"/>
    <n v="1"/>
    <n v="0.1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x v="6"/>
    <x v="3590"/>
    <d v="2014-09-03T04:59:00"/>
    <n v="2014"/>
    <n v="1"/>
    <n v="0.19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x v="6"/>
    <x v="3591"/>
    <d v="2015-03-01T04:59:00"/>
    <n v="2015"/>
    <n v="1"/>
    <n v="0.19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x v="6"/>
    <x v="3592"/>
    <d v="2015-01-24T04:59:00"/>
    <n v="2014"/>
    <n v="1"/>
    <n v="0.28000000000000003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x v="6"/>
    <x v="3593"/>
    <d v="2015-04-26T06:28:00"/>
    <n v="2015"/>
    <n v="1"/>
    <n v="0.19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x v="6"/>
    <x v="3594"/>
    <d v="2015-06-21T13:41:22"/>
    <n v="2015"/>
    <n v="1"/>
    <n v="0.5600000000000000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x v="6"/>
    <x v="3595"/>
    <d v="2016-03-31T17:17:36"/>
    <n v="2016"/>
    <n v="1"/>
    <n v="0.3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x v="6"/>
    <x v="3596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x v="6"/>
    <x v="3597"/>
    <d v="2015-04-29T23:00:00"/>
    <n v="2015"/>
    <n v="3"/>
    <n v="0.4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x v="6"/>
    <x v="3598"/>
    <d v="2016-12-05T14:10:54"/>
    <n v="2016"/>
    <n v="5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x v="6"/>
    <x v="3599"/>
    <d v="2016-05-17T21:27:59"/>
    <n v="2016"/>
    <n v="0"/>
    <n v="0.08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x v="6"/>
    <x v="3600"/>
    <d v="2015-01-16T23:58:02"/>
    <n v="2014"/>
    <n v="0"/>
    <n v="0.08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x v="6"/>
    <x v="3601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x v="6"/>
    <x v="3602"/>
    <d v="2016-10-13T20:22:44"/>
    <n v="2016"/>
    <n v="40"/>
    <n v="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x v="6"/>
    <x v="3603"/>
    <d v="2014-06-09T17:26:51"/>
    <n v="2014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x v="6"/>
    <x v="3604"/>
    <d v="2016-04-29T06:59:00"/>
    <n v="2016"/>
    <n v="0"/>
    <n v="0.04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x v="6"/>
    <x v="3605"/>
    <d v="2016-08-14T14:30:57"/>
    <n v="2016"/>
    <n v="0"/>
    <n v="0.05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x v="6"/>
    <x v="3606"/>
    <d v="2015-04-08T08:53:21"/>
    <n v="2015"/>
    <n v="0"/>
    <n v="0.0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x v="6"/>
    <x v="3607"/>
    <d v="2015-06-19T01:00:16"/>
    <n v="2015"/>
    <n v="0"/>
    <n v="0.0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x v="6"/>
    <x v="3608"/>
    <d v="2016-03-30T22:48:05"/>
    <n v="2016"/>
    <n v="0"/>
    <n v="0.14000000000000001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x v="6"/>
    <x v="3609"/>
    <d v="2015-11-05T21:44:40"/>
    <n v="2015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x v="6"/>
    <x v="3610"/>
    <d v="2014-06-28T14:09:34"/>
    <n v="2014"/>
    <n v="0"/>
    <n v="0.15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x v="6"/>
    <x v="3611"/>
    <d v="2015-08-17T10:22:16"/>
    <n v="2015"/>
    <n v="0"/>
    <n v="0.1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x v="6"/>
    <x v="3612"/>
    <d v="2016-06-17T14:00:00"/>
    <n v="2016"/>
    <n v="0"/>
    <n v="0.11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x v="6"/>
    <x v="3613"/>
    <d v="2015-12-15T00:00:00"/>
    <n v="2015"/>
    <n v="1"/>
    <n v="0.15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x v="6"/>
    <x v="3614"/>
    <d v="2016-02-13T19:02:06"/>
    <n v="2016"/>
    <n v="1"/>
    <n v="0.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3615"/>
    <d v="2016-05-05T17:00:00"/>
    <n v="2016"/>
    <n v="0"/>
    <n v="1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x v="40"/>
    <x v="3616"/>
    <d v="2015-12-13T20:59:56"/>
    <n v="2015"/>
    <n v="0"/>
    <n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x v="40"/>
    <x v="3617"/>
    <d v="2014-09-23T03:59:00"/>
    <n v="2014"/>
    <n v="0"/>
    <n v="0.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x v="6"/>
    <x v="3618"/>
    <d v="2015-03-05T04:00:00"/>
    <n v="2015"/>
    <n v="0"/>
    <n v="0.0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x v="6"/>
    <x v="3619"/>
    <d v="2014-08-16T16:00:57"/>
    <n v="2014"/>
    <n v="0"/>
    <n v="0.04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x v="6"/>
    <x v="3620"/>
    <d v="2016-09-30T21:00:00"/>
    <n v="2016"/>
    <n v="0"/>
    <n v="0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x v="6"/>
    <x v="3621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x v="6"/>
    <x v="3622"/>
    <d v="2015-07-02T15:39:37"/>
    <n v="2015"/>
    <n v="0"/>
    <n v="0.03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x v="40"/>
    <x v="3623"/>
    <d v="2014-11-29T21:19:50"/>
    <n v="2014"/>
    <n v="0"/>
    <n v="2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x v="6"/>
    <x v="3624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x v="6"/>
    <x v="3625"/>
    <d v="2015-03-19T21:47:44"/>
    <n v="2015"/>
    <n v="0"/>
    <n v="0.04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x v="6"/>
    <x v="3626"/>
    <d v="2014-07-26T07:00:00"/>
    <n v="2014"/>
    <n v="0"/>
    <n v="0.0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x v="6"/>
    <x v="3627"/>
    <d v="2015-06-03T15:04:10"/>
    <n v="2015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x v="6"/>
    <x v="3628"/>
    <d v="2016-05-21T03:59:00"/>
    <n v="2016"/>
    <n v="0"/>
    <n v="7.0000000000000007E-2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x v="6"/>
    <x v="3629"/>
    <d v="2016-11-19T22:00:00"/>
    <n v="2016"/>
    <n v="0"/>
    <n v="0.12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x v="6"/>
    <x v="3630"/>
    <d v="2014-09-28T03:23:00"/>
    <n v="2014"/>
    <n v="0"/>
    <n v="0.1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x v="6"/>
    <x v="3631"/>
    <d v="2017-02-28T00:00:00"/>
    <n v="2017"/>
    <n v="0"/>
    <n v="0.04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x v="40"/>
    <x v="3632"/>
    <d v="2015-09-14T16:40:29"/>
    <n v="2015"/>
    <n v="0"/>
    <n v="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x v="40"/>
    <x v="3633"/>
    <d v="2017-01-14T03:59:00"/>
    <n v="2016"/>
    <n v="0"/>
    <n v="0.06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x v="6"/>
    <x v="3634"/>
    <d v="2014-10-05T07:00:45"/>
    <n v="2014"/>
    <n v="0"/>
    <n v="0.01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x v="6"/>
    <x v="3635"/>
    <d v="2015-03-02T04:59:00"/>
    <n v="2015"/>
    <n v="0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3636"/>
    <d v="2016-10-07T15:11:00"/>
    <n v="2016"/>
    <n v="0"/>
    <n v="1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x v="40"/>
    <x v="3637"/>
    <d v="2015-11-17T04:27:19"/>
    <n v="2015"/>
    <n v="0"/>
    <n v="0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x v="6"/>
    <x v="3638"/>
    <d v="2014-07-03T03:59:00"/>
    <n v="2014"/>
    <n v="0"/>
    <n v="0.0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x v="40"/>
    <x v="3639"/>
    <d v="2015-06-16T23:30:00"/>
    <n v="2015"/>
    <n v="0"/>
    <n v="0.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x v="6"/>
    <x v="3640"/>
    <d v="2015-03-31T04:16:54"/>
    <n v="2015"/>
    <n v="0"/>
    <n v="0.03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x v="40"/>
    <x v="3641"/>
    <d v="2016-11-19T01:00:00"/>
    <n v="2016"/>
    <n v="0"/>
    <n v="0.03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x v="40"/>
    <x v="3642"/>
    <d v="2016-03-08T04:59:00"/>
    <n v="2016"/>
    <n v="0"/>
    <n v="0.08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x v="6"/>
    <x v="3643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x v="6"/>
    <x v="3644"/>
    <d v="2017-02-01T22:59:00"/>
    <n v="2017"/>
    <n v="0"/>
    <n v="0.02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x v="6"/>
    <x v="3645"/>
    <d v="2014-05-19T21:00:00"/>
    <n v="2014"/>
    <n v="0"/>
    <n v="0.01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x v="6"/>
    <x v="3646"/>
    <d v="2014-06-27T05:14:15"/>
    <n v="2014"/>
    <n v="0"/>
    <n v="0.04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x v="6"/>
    <x v="3647"/>
    <d v="2016-03-02T19:21:27"/>
    <n v="2016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x v="6"/>
    <x v="3648"/>
    <d v="2016-09-03T20:57:09"/>
    <n v="2016"/>
    <n v="0"/>
    <n v="0.03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x v="6"/>
    <x v="3649"/>
    <d v="2014-11-05T12:52:00"/>
    <n v="2014"/>
    <n v="0"/>
    <n v="0.01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x v="6"/>
    <x v="3650"/>
    <d v="2015-01-11T20:53:30"/>
    <n v="2014"/>
    <n v="0"/>
    <n v="0.03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x v="40"/>
    <x v="3651"/>
    <d v="2016-04-20T21:11:16"/>
    <n v="2016"/>
    <n v="0"/>
    <n v="0.1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x v="6"/>
    <x v="3652"/>
    <d v="2014-07-21T03:59:00"/>
    <n v="2014"/>
    <n v="0"/>
    <n v="0.03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x v="6"/>
    <x v="3653"/>
    <d v="2016-10-20T02:48:16"/>
    <n v="2016"/>
    <n v="0"/>
    <n v="0.0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x v="6"/>
    <x v="3654"/>
    <d v="2016-06-06T02:00:00"/>
    <n v="2016"/>
    <n v="0"/>
    <n v="0.0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x v="40"/>
    <x v="3655"/>
    <d v="2015-04-19T15:08:52"/>
    <n v="2015"/>
    <n v="0"/>
    <n v="0.5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x v="40"/>
    <x v="3656"/>
    <d v="2015-01-01T16:48:55"/>
    <n v="2014"/>
    <n v="0"/>
    <n v="7.0000000000000007E-2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x v="40"/>
    <x v="3657"/>
    <d v="2014-10-05T05:00:00"/>
    <n v="2014"/>
    <n v="0"/>
    <n v="0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x v="6"/>
    <x v="3658"/>
    <d v="2015-03-19T14:39:00"/>
    <n v="2015"/>
    <n v="0"/>
    <n v="0.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x v="6"/>
    <x v="3659"/>
    <d v="2016-04-10T04:00:00"/>
    <n v="2016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x v="6"/>
    <x v="3660"/>
    <d v="2015-07-18T23:16:59"/>
    <n v="2015"/>
    <n v="0"/>
    <n v="0.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x v="6"/>
    <x v="3661"/>
    <d v="2014-09-26T22:43:04"/>
    <n v="2014"/>
    <n v="0"/>
    <n v="0.02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x v="6"/>
    <x v="3662"/>
    <d v="2016-10-05T10:53:54"/>
    <n v="2016"/>
    <n v="0"/>
    <n v="0.03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x v="6"/>
    <x v="3663"/>
    <d v="2014-06-16T06:59:00"/>
    <n v="2014"/>
    <n v="0"/>
    <n v="0.01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x v="6"/>
    <x v="366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x v="6"/>
    <x v="3665"/>
    <d v="2015-06-21T22:25:00"/>
    <n v="2015"/>
    <n v="0"/>
    <n v="0.02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x v="6"/>
    <x v="3666"/>
    <d v="2016-07-10T22:59:00"/>
    <n v="2016"/>
    <n v="0"/>
    <n v="0.05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x v="6"/>
    <x v="3667"/>
    <d v="2014-10-15T14:26:56"/>
    <n v="2014"/>
    <n v="0"/>
    <n v="0.03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x v="6"/>
    <x v="3668"/>
    <d v="2015-08-05T08:43:27"/>
    <n v="2015"/>
    <n v="0"/>
    <n v="0.03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x v="6"/>
    <x v="3669"/>
    <d v="2016-06-01T21:42:00"/>
    <n v="2016"/>
    <n v="0"/>
    <n v="0.05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x v="6"/>
    <x v="3670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x v="6"/>
    <x v="3671"/>
    <d v="2014-07-01T04:59:0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x v="6"/>
    <x v="3672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x v="6"/>
    <x v="3673"/>
    <d v="2016-05-10T11:10:48"/>
    <n v="2016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x v="6"/>
    <x v="3674"/>
    <d v="2016-04-03T17:00:00"/>
    <n v="2016"/>
    <n v="0"/>
    <n v="0.0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x v="6"/>
    <x v="3675"/>
    <d v="2014-07-02T03:59:00"/>
    <n v="2014"/>
    <n v="0"/>
    <n v="0.05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x v="6"/>
    <x v="3676"/>
    <d v="2014-11-27T15:21:23"/>
    <n v="2014"/>
    <n v="0"/>
    <n v="0.03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x v="6"/>
    <x v="3677"/>
    <d v="2015-06-04T12:59:53"/>
    <n v="2015"/>
    <n v="0"/>
    <n v="0.03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x v="6"/>
    <x v="3678"/>
    <d v="2014-07-24T07:00:00"/>
    <n v="2014"/>
    <n v="0"/>
    <n v="0.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x v="6"/>
    <x v="3679"/>
    <d v="2016-08-13T06:59:00"/>
    <n v="2016"/>
    <n v="0"/>
    <n v="0.0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x v="40"/>
    <x v="3680"/>
    <d v="2015-05-10T18:45:30"/>
    <n v="2015"/>
    <n v="0"/>
    <n v="0.3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3681"/>
    <d v="2016-11-22T00:17:18"/>
    <n v="2016"/>
    <n v="0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x v="6"/>
    <x v="368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x v="6"/>
    <x v="3683"/>
    <d v="2015-06-11T16:12:17"/>
    <n v="2015"/>
    <n v="0"/>
    <n v="0.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x v="6"/>
    <x v="3684"/>
    <d v="2016-01-15T15:38:10"/>
    <n v="2016"/>
    <n v="0"/>
    <n v="0.0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x v="6"/>
    <x v="3685"/>
    <d v="2014-09-19T00:00:00"/>
    <n v="2014"/>
    <n v="0"/>
    <n v="0.0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x v="6"/>
    <x v="3686"/>
    <d v="2016-06-16T05:58:09"/>
    <n v="2016"/>
    <n v="0"/>
    <n v="0.05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x v="6"/>
    <x v="3687"/>
    <d v="2014-09-12T19:34:44"/>
    <n v="2014"/>
    <n v="0"/>
    <n v="0.0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x v="6"/>
    <x v="3688"/>
    <d v="2014-06-16T17:06:34"/>
    <n v="2014"/>
    <n v="0"/>
    <n v="0.13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x v="6"/>
    <x v="3689"/>
    <d v="2015-09-02T04:19:46"/>
    <n v="2015"/>
    <n v="0"/>
    <n v="0.04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x v="40"/>
    <x v="3690"/>
    <d v="2015-11-30T17:00:00"/>
    <n v="2015"/>
    <n v="0"/>
    <n v="0.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x v="6"/>
    <x v="3691"/>
    <d v="2015-10-28T19:54:00"/>
    <n v="2015"/>
    <n v="0"/>
    <n v="7.0000000000000007E-2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x v="40"/>
    <x v="3692"/>
    <d v="2014-11-23T22:29:09"/>
    <n v="2014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x v="40"/>
    <x v="3693"/>
    <d v="2016-09-30T17:58:47"/>
    <n v="2016"/>
    <n v="0"/>
    <n v="0.5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x v="6"/>
    <x v="369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x v="6"/>
    <x v="3695"/>
    <d v="2014-08-10T15:59:00"/>
    <n v="2014"/>
    <n v="0"/>
    <n v="0.11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x v="6"/>
    <x v="3696"/>
    <d v="2014-09-30T16:00:00"/>
    <n v="2014"/>
    <n v="0"/>
    <n v="0.0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x v="6"/>
    <x v="3697"/>
    <d v="2015-08-29T03:59:00"/>
    <n v="2015"/>
    <n v="0"/>
    <n v="0.17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x v="6"/>
    <x v="3698"/>
    <d v="2015-11-30T22:30:00"/>
    <n v="2015"/>
    <n v="0"/>
    <n v="7.0000000000000007E-2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x v="6"/>
    <x v="3699"/>
    <d v="2016-08-25T03:59:00"/>
    <n v="2016"/>
    <n v="0"/>
    <n v="0.0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x v="6"/>
    <x v="3700"/>
    <d v="2014-12-23T21:08:45"/>
    <n v="2014"/>
    <n v="0"/>
    <n v="0.05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x v="6"/>
    <x v="3701"/>
    <d v="2016-12-21T11:50:30"/>
    <n v="2016"/>
    <n v="0"/>
    <n v="0.11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x v="6"/>
    <x v="3702"/>
    <d v="2015-05-31T23:00:00"/>
    <n v="2015"/>
    <n v="0"/>
    <n v="0.08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x v="6"/>
    <x v="3703"/>
    <d v="2016-05-15T23:00:00"/>
    <n v="2016"/>
    <n v="2"/>
    <n v="0.3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3704"/>
    <d v="2016-05-09T22:49:51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x v="6"/>
    <x v="3705"/>
    <d v="2016-05-03T18:49:02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x v="40"/>
    <x v="3706"/>
    <d v="2014-09-27T21:17:20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x v="6"/>
    <x v="3707"/>
    <d v="2015-04-05T03:40:47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x v="6"/>
    <x v="3708"/>
    <d v="2015-05-22T17:03:29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x v="6"/>
    <x v="3709"/>
    <d v="2014-09-01T20:09:38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x v="6"/>
    <x v="3710"/>
    <d v="2016-07-22T18:55:32"/>
    <n v="2016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x v="40"/>
    <x v="3711"/>
    <d v="2015-12-23T16:18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3712"/>
    <d v="2016-06-04T17:19:57"/>
    <n v="2016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x v="40"/>
    <x v="3713"/>
    <d v="2014-08-10T17:20:48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x v="6"/>
    <x v="3714"/>
    <d v="2014-09-11T08:37:22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x v="6"/>
    <x v="3715"/>
    <d v="2014-08-04T16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x v="6"/>
    <x v="3716"/>
    <d v="2014-07-01T06:00:00"/>
    <n v="2014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x v="6"/>
    <x v="3717"/>
    <d v="2015-05-13T20:45:12"/>
    <n v="2015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x v="6"/>
    <x v="3718"/>
    <d v="2015-10-01T15:02:54"/>
    <n v="2015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x v="6"/>
    <x v="3719"/>
    <d v="2016-12-26T00:15:09"/>
    <n v="2016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x v="6"/>
    <x v="3720"/>
    <d v="2015-06-11T18:24:44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3721"/>
    <d v="2016-09-03T10:00:00"/>
    <n v="2016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3722"/>
    <d v="2016-01-31T23:03:00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3723"/>
    <d v="2014-09-07T07:48:43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x v="6"/>
    <x v="3724"/>
    <d v="2016-07-17T04:19:09"/>
    <n v="2016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x v="6"/>
    <x v="3725"/>
    <d v="2016-02-16T18:33:07"/>
    <n v="2016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x v="6"/>
    <x v="3726"/>
    <d v="2016-12-19T00:45:5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x v="6"/>
    <x v="3727"/>
    <d v="2016-07-08T23:25:54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x v="6"/>
    <x v="3728"/>
    <d v="2015-10-26T18:58:10"/>
    <n v="2015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x v="40"/>
    <x v="3729"/>
    <d v="2016-12-08T16:15:52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3730"/>
    <d v="2014-07-14T15:37:44"/>
    <n v="2014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x v="6"/>
    <x v="3731"/>
    <d v="2016-10-02T09:00:00"/>
    <n v="2016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x v="40"/>
    <x v="3732"/>
    <d v="2017-01-14T00:42:36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x v="40"/>
    <x v="3733"/>
    <d v="2015-01-11T04:59:00"/>
    <n v="2014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x v="6"/>
    <x v="3734"/>
    <d v="2015-08-19T04:06:16"/>
    <n v="2015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3735"/>
    <d v="2015-12-17T22:05:5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x v="6"/>
    <x v="3736"/>
    <d v="2016-09-18T19:51:05"/>
    <n v="201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3737"/>
    <d v="2016-12-01T07:18:40"/>
    <n v="201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3738"/>
    <d v="2015-12-14T00:36:10"/>
    <n v="2015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x v="6"/>
    <x v="3739"/>
    <d v="2015-07-14T23:00:15"/>
    <n v="2015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x v="6"/>
    <x v="3740"/>
    <d v="2016-07-02T17:44:28"/>
    <n v="201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3741"/>
    <d v="2016-12-26T19:18:51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x v="40"/>
    <x v="3742"/>
    <d v="2015-06-30T03:59:00"/>
    <n v="2015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x v="6"/>
    <x v="3743"/>
    <d v="2015-02-01T02:54:00"/>
    <n v="2014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3744"/>
    <d v="2016-07-29T23:29:00"/>
    <n v="2016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x v="6"/>
    <x v="3745"/>
    <d v="2016-04-11T11:13:07"/>
    <n v="2016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x v="40"/>
    <x v="3746"/>
    <d v="2016-03-26T16:39:00"/>
    <n v="201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3747"/>
    <d v="2016-11-22T17:00:23"/>
    <n v="201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3748"/>
    <d v="2015-08-14T03:29:56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3749"/>
    <d v="2015-01-25T20:39:56"/>
    <n v="2014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3750"/>
    <d v="2014-09-02T14:27:49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x v="6"/>
    <x v="3751"/>
    <d v="2015-08-15T18:12:24"/>
    <n v="2015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x v="6"/>
    <x v="3752"/>
    <d v="2016-12-06T04:59:00"/>
    <n v="2016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x v="6"/>
    <x v="3753"/>
    <d v="2015-04-25T04:35:00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x v="6"/>
    <x v="3754"/>
    <d v="2014-06-26T23:02:02"/>
    <n v="201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x v="6"/>
    <x v="3755"/>
    <d v="2016-04-17T20:43:31"/>
    <n v="2016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x v="6"/>
    <x v="3756"/>
    <d v="2014-10-26T21:52:38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x v="6"/>
    <x v="3757"/>
    <d v="2016-05-19T00:56:28"/>
    <n v="201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x v="6"/>
    <x v="3758"/>
    <d v="2016-12-21T17:03:14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x v="6"/>
    <x v="3759"/>
    <d v="2014-07-21T12:52:06"/>
    <n v="2014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x v="6"/>
    <x v="3760"/>
    <d v="2015-04-03T21:44:10"/>
    <n v="2015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x v="40"/>
    <x v="3761"/>
    <d v="2015-03-14T03:11:00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x v="6"/>
    <x v="3762"/>
    <d v="2015-10-18T19:36:29"/>
    <n v="2015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x v="40"/>
    <x v="3763"/>
    <d v="2015-07-15T10:43:42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x v="40"/>
    <x v="3764"/>
    <d v="2016-03-04T23:19:28"/>
    <n v="201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x v="6"/>
    <x v="3765"/>
    <d v="2016-03-16T03:02:44"/>
    <n v="2016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x v="6"/>
    <x v="3766"/>
    <d v="2015-04-09T23:31:11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x v="6"/>
    <x v="3767"/>
    <d v="2014-05-20T06:59:00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x v="6"/>
    <x v="3768"/>
    <d v="2015-05-09T21:14:18"/>
    <n v="2015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x v="6"/>
    <x v="3769"/>
    <d v="2015-07-19T05:23:11"/>
    <n v="2015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x v="6"/>
    <x v="3770"/>
    <d v="2015-05-26T03:59:00"/>
    <n v="2015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x v="40"/>
    <x v="3771"/>
    <d v="2014-07-03T04:00:45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x v="40"/>
    <x v="3772"/>
    <d v="2016-03-11T22:20:43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x v="6"/>
    <x v="3773"/>
    <d v="2014-07-20T18:51:27"/>
    <n v="2014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x v="6"/>
    <x v="3774"/>
    <d v="2015-03-27T03:34:36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x v="40"/>
    <x v="3775"/>
    <d v="2014-07-03T04:07:58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3776"/>
    <d v="2015-03-27T17:59:52"/>
    <n v="2015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3777"/>
    <d v="2014-12-11T05:28:22"/>
    <n v="2014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x v="6"/>
    <x v="3778"/>
    <d v="2014-08-12T18:36:01"/>
    <n v="2014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x v="6"/>
    <x v="3779"/>
    <d v="2015-04-15T05:04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x v="6"/>
    <x v="3780"/>
    <d v="2015-11-30T06:04:09"/>
    <n v="2015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3781"/>
    <d v="2016-04-01T06:00:00"/>
    <n v="201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x v="6"/>
    <x v="3782"/>
    <d v="2015-02-11T02:53:41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3783"/>
    <d v="2015-11-18T04:41:57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x v="6"/>
    <x v="3784"/>
    <d v="2015-12-11T23:34:19"/>
    <n v="2015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x v="6"/>
    <x v="3785"/>
    <d v="2014-09-04T16:07:54"/>
    <n v="2014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x v="6"/>
    <x v="3786"/>
    <d v="2014-10-21T21:11:27"/>
    <n v="2014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x v="6"/>
    <x v="3787"/>
    <d v="2015-01-20T19:16:00"/>
    <n v="2014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x v="6"/>
    <x v="3788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x v="6"/>
    <x v="3789"/>
    <d v="2014-06-23T16:00:00"/>
    <n v="201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3790"/>
    <d v="2016-01-31T23:55:00"/>
    <n v="2015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x v="6"/>
    <x v="3791"/>
    <d v="2014-06-03T06:59:00"/>
    <n v="2014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3792"/>
    <d v="2016-07-17T17:49:46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x v="6"/>
    <x v="3793"/>
    <d v="2014-06-27T16:21:24"/>
    <n v="201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3794"/>
    <d v="2016-03-05T05:54:29"/>
    <n v="201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3795"/>
    <d v="2016-10-01T04:00:00"/>
    <n v="2016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x v="6"/>
    <x v="3796"/>
    <d v="2016-10-08T09:20:39"/>
    <n v="2016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x v="40"/>
    <x v="3797"/>
    <d v="2014-08-01T01:00:00"/>
    <n v="2014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3798"/>
    <d v="2016-07-31T07:00:00"/>
    <n v="2016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x v="6"/>
    <x v="3799"/>
    <d v="2015-01-04T23:26:00"/>
    <n v="2014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x v="6"/>
    <x v="3800"/>
    <d v="2014-11-26T20:29:37"/>
    <n v="201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3801"/>
    <d v="2015-09-06T03:38:27"/>
    <n v="2015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x v="6"/>
    <x v="3802"/>
    <d v="2016-05-07T14:29:18"/>
    <n v="2016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x v="6"/>
    <x v="3803"/>
    <d v="2015-07-18T03:00:00"/>
    <n v="2015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x v="6"/>
    <x v="3804"/>
    <d v="2015-05-31T06:59:00"/>
    <n v="2015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x v="40"/>
    <x v="3805"/>
    <d v="2014-06-29T06:13:01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x v="6"/>
    <x v="3806"/>
    <d v="2016-09-12T16:59:00"/>
    <n v="2016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x v="40"/>
    <x v="3807"/>
    <d v="2014-07-30T23:00:00"/>
    <n v="2014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x v="6"/>
    <x v="3808"/>
    <d v="2014-07-24T02:59:0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x v="6"/>
    <x v="3809"/>
    <d v="2014-10-26T18:29:26"/>
    <n v="2014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x v="40"/>
    <x v="3810"/>
    <d v="2014-07-30T18:38:02"/>
    <n v="2014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x v="40"/>
    <x v="3811"/>
    <d v="2014-12-16T22:32:09"/>
    <n v="2014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x v="6"/>
    <x v="3812"/>
    <d v="2014-10-04T06:59:00"/>
    <n v="2014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x v="6"/>
    <x v="3813"/>
    <d v="2016-07-17T00:43:00"/>
    <n v="2016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x v="6"/>
    <x v="3814"/>
    <d v="2014-08-31T19:51:49"/>
    <n v="2014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x v="6"/>
    <x v="3815"/>
    <d v="2015-07-19T18:44:23"/>
    <n v="2015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3816"/>
    <d v="2016-03-24T22:59:23"/>
    <n v="201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x v="6"/>
    <x v="3817"/>
    <d v="2015-12-15T20:25:16"/>
    <n v="2015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x v="40"/>
    <x v="3818"/>
    <d v="2015-02-10T07:59:00"/>
    <n v="2015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x v="40"/>
    <x v="3819"/>
    <d v="2016-05-27T00:54:35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x v="40"/>
    <x v="3820"/>
    <d v="2015-04-20T21:09:25"/>
    <n v="2015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x v="6"/>
    <x v="3821"/>
    <d v="2014-08-12T15:51:50"/>
    <n v="2014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3822"/>
    <d v="2015-11-05T16:11:45"/>
    <n v="2015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x v="6"/>
    <x v="3823"/>
    <d v="2015-09-07T18:09:57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x v="6"/>
    <x v="3824"/>
    <d v="2015-02-28T08:00:00"/>
    <n v="2015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x v="6"/>
    <x v="3825"/>
    <d v="2015-03-29T20:00:00"/>
    <n v="2015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x v="6"/>
    <x v="3826"/>
    <d v="2014-07-01T22:30:00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x v="6"/>
    <x v="3827"/>
    <d v="2014-10-22T15:36:50"/>
    <n v="2014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x v="6"/>
    <x v="3828"/>
    <d v="2015-01-10T03:23:00"/>
    <n v="2014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3829"/>
    <d v="2015-10-08T16:42:15"/>
    <n v="2015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x v="6"/>
    <x v="3830"/>
    <d v="2014-11-25T01:00:00"/>
    <n v="201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3831"/>
    <d v="2016-04-25T00:20:00"/>
    <n v="2016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x v="6"/>
    <x v="3832"/>
    <d v="2014-11-05T23:28:04"/>
    <n v="2014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x v="6"/>
    <x v="3833"/>
    <d v="2015-03-23T03:55:12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x v="6"/>
    <x v="3834"/>
    <d v="2014-09-06T05:09:04"/>
    <n v="2014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x v="40"/>
    <x v="3835"/>
    <d v="2016-02-16T05:59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x v="40"/>
    <x v="3836"/>
    <d v="2015-06-03T00:00:00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x v="40"/>
    <x v="3837"/>
    <d v="2014-05-05T12:36:26"/>
    <n v="2014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x v="40"/>
    <x v="3838"/>
    <d v="2015-04-01T17:00:26"/>
    <n v="2015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x v="40"/>
    <x v="3839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x v="40"/>
    <x v="3840"/>
    <d v="2016-11-15T02:08:00"/>
    <n v="2016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x v="40"/>
    <x v="3841"/>
    <d v="2015-06-07T13:55:54"/>
    <n v="2015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x v="40"/>
    <x v="3842"/>
    <d v="2015-01-02T16:13:36"/>
    <n v="2014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x v="6"/>
    <x v="3843"/>
    <d v="2016-01-19T22:59:00"/>
    <n v="2015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x v="6"/>
    <x v="3844"/>
    <d v="2015-06-17T01:40:14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x v="6"/>
    <x v="3845"/>
    <d v="2014-12-31T13:39:4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x v="6"/>
    <x v="3846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x v="6"/>
    <x v="3847"/>
    <d v="2014-06-01T01:44:24"/>
    <n v="2014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x v="6"/>
    <x v="3848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x v="6"/>
    <x v="3849"/>
    <d v="2014-08-01T17:12:00"/>
    <n v="2014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x v="6"/>
    <x v="3850"/>
    <d v="2015-11-17T22:24:14"/>
    <n v="2015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x v="40"/>
    <x v="3851"/>
    <d v="2014-09-08T15:50:05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x v="6"/>
    <x v="3852"/>
    <d v="2016-01-18T00:00:00"/>
    <n v="2015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x v="6"/>
    <x v="3853"/>
    <d v="2014-12-27T02:02:28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x v="6"/>
    <x v="3854"/>
    <d v="2015-10-16T04:59:00"/>
    <n v="2015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x v="6"/>
    <x v="3855"/>
    <d v="2015-10-01T13:00:00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x v="6"/>
    <x v="3856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x v="6"/>
    <x v="3857"/>
    <d v="2015-01-02T11:49:11"/>
    <n v="2014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x v="6"/>
    <x v="385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3859"/>
    <d v="2015-08-27T15:54:35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x v="6"/>
    <x v="3860"/>
    <d v="2014-05-08T21:23:30"/>
    <n v="2014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x v="6"/>
    <x v="3861"/>
    <d v="2016-05-22T19:34:33"/>
    <n v="2016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x v="6"/>
    <x v="3862"/>
    <d v="2016-05-09T04:00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x v="6"/>
    <x v="3863"/>
    <d v="2016-05-06T13:04:00"/>
    <n v="2016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x v="6"/>
    <x v="3864"/>
    <d v="2015-07-26T05:42:16"/>
    <n v="201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3865"/>
    <d v="2014-12-18T15:02:44"/>
    <n v="2014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x v="6"/>
    <x v="3866"/>
    <d v="2016-09-06T11:22:34"/>
    <n v="2016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x v="6"/>
    <x v="3867"/>
    <d v="2014-08-21T04:49:49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x v="6"/>
    <x v="3868"/>
    <d v="2015-01-11T01:00:00"/>
    <n v="2014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x v="6"/>
    <x v="3869"/>
    <d v="2014-06-19T15:33:51"/>
    <n v="2014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x v="6"/>
    <x v="3870"/>
    <d v="2015-09-28T02:49:10"/>
    <n v="2015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x v="6"/>
    <x v="3871"/>
    <d v="2015-05-31T17:35:00"/>
    <n v="2015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x v="6"/>
    <x v="3872"/>
    <d v="2015-04-02T01:00:00"/>
    <n v="2015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x v="6"/>
    <x v="3873"/>
    <d v="2014-11-30T19:04:22"/>
    <n v="2014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x v="40"/>
    <x v="3874"/>
    <d v="2014-06-11T19:33:18"/>
    <n v="2014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x v="40"/>
    <x v="3875"/>
    <d v="2014-09-08T21:11:25"/>
    <n v="2014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x v="6"/>
    <x v="3876"/>
    <d v="2016-09-02T20:24:33"/>
    <n v="2016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x v="6"/>
    <x v="3877"/>
    <d v="2016-05-04T23:00:00"/>
    <n v="2016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x v="6"/>
    <x v="3878"/>
    <d v="2015-05-09T20:47:29"/>
    <n v="2015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x v="6"/>
    <x v="3879"/>
    <d v="2016-07-17T10:47:48"/>
    <n v="2016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x v="40"/>
    <x v="3880"/>
    <d v="2015-08-26T02:35:53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x v="40"/>
    <x v="3881"/>
    <d v="2014-06-12T17:28:10"/>
    <n v="2014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x v="6"/>
    <x v="3882"/>
    <d v="2016-04-08T18:35:00"/>
    <n v="201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3883"/>
    <d v="2015-12-04T16:43:59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x v="6"/>
    <x v="3884"/>
    <d v="2014-08-12T22:50:11"/>
    <n v="2014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x v="40"/>
    <x v="3885"/>
    <d v="2016-02-02T14:58:48"/>
    <n v="2016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x v="6"/>
    <x v="3886"/>
    <d v="2016-04-01T03:59:00"/>
    <n v="2016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x v="40"/>
    <x v="3887"/>
    <d v="2015-06-15T19:10:18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x v="6"/>
    <x v="3888"/>
    <d v="2015-03-31T12:52:00"/>
    <n v="2015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x v="40"/>
    <x v="3889"/>
    <d v="2014-12-01T20:25:15"/>
    <n v="2014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x v="6"/>
    <x v="3890"/>
    <d v="2016-01-04T04:20:07"/>
    <n v="2015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x v="6"/>
    <x v="3891"/>
    <d v="2014-09-11T12:39:21"/>
    <n v="2014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x v="6"/>
    <x v="3892"/>
    <d v="2016-04-15T16:28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x v="6"/>
    <x v="3893"/>
    <d v="2015-11-25T23:00:00"/>
    <n v="2015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x v="6"/>
    <x v="3894"/>
    <d v="2015-05-09T04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x v="6"/>
    <x v="3895"/>
    <d v="2016-01-14T18:16:56"/>
    <n v="2015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x v="6"/>
    <x v="3896"/>
    <d v="2015-03-24T03:59:00"/>
    <n v="2015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x v="6"/>
    <x v="3897"/>
    <d v="2017-02-28T08:51:00"/>
    <n v="2017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x v="6"/>
    <x v="3898"/>
    <d v="2017-01-13T23:05:00"/>
    <n v="2016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x v="6"/>
    <x v="3899"/>
    <d v="2015-07-02T23:50:06"/>
    <n v="2015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x v="6"/>
    <x v="3900"/>
    <d v="2015-06-27T21:44:14"/>
    <n v="2015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3901"/>
    <d v="2015-10-22T03:01:46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x v="6"/>
    <x v="3902"/>
    <d v="2015-03-27T00:00:00"/>
    <n v="2015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x v="6"/>
    <x v="3903"/>
    <d v="2015-06-18T10:41:07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x v="6"/>
    <x v="3904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x v="6"/>
    <x v="3905"/>
    <d v="2016-11-14T12:14:02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3906"/>
    <d v="2014-10-26T18:00:00"/>
    <n v="2014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x v="6"/>
    <x v="3907"/>
    <d v="2015-10-04T15:45:46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x v="6"/>
    <x v="3908"/>
    <d v="2016-10-02T03:25:44"/>
    <n v="2016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x v="6"/>
    <x v="3909"/>
    <d v="2016-01-03T20:17:36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3910"/>
    <d v="2015-11-08T18:59:41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x v="6"/>
    <x v="3911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3912"/>
    <d v="2015-04-05T08:23:41"/>
    <n v="2015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x v="6"/>
    <x v="3913"/>
    <d v="2014-10-20T19:23:05"/>
    <n v="2014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x v="6"/>
    <x v="3914"/>
    <d v="2017-02-23T01:00:00"/>
    <n v="2017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x v="6"/>
    <x v="3915"/>
    <d v="2014-10-13T21:05:16"/>
    <n v="201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x v="6"/>
    <x v="3916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3917"/>
    <d v="2016-06-14T18:54:00"/>
    <n v="2016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x v="6"/>
    <x v="3918"/>
    <d v="2016-10-09T10:28:26"/>
    <n v="2016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x v="6"/>
    <x v="3919"/>
    <d v="2016-10-27T06:40:34"/>
    <n v="2016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x v="6"/>
    <x v="3920"/>
    <d v="2017-03-03T05:00:00"/>
    <n v="2017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x v="6"/>
    <x v="3921"/>
    <d v="2015-02-24T03:15:40"/>
    <n v="2015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x v="6"/>
    <x v="3922"/>
    <d v="2016-07-11T15:09:20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x v="6"/>
    <x v="3923"/>
    <d v="2014-06-23T18:00:00"/>
    <n v="2014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x v="6"/>
    <x v="3924"/>
    <d v="2016-08-29T03:55:00"/>
    <n v="2016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x v="6"/>
    <x v="3925"/>
    <d v="2015-11-05T14:16:15"/>
    <n v="2015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x v="6"/>
    <x v="3926"/>
    <d v="2015-07-05T22:59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x v="40"/>
    <x v="3927"/>
    <d v="2014-07-26T04:59:00"/>
    <n v="2014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x v="40"/>
    <x v="3928"/>
    <d v="2015-04-09T19:00:55"/>
    <n v="2015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x v="40"/>
    <x v="3929"/>
    <d v="2015-07-13T20:06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x v="6"/>
    <x v="3930"/>
    <d v="2015-07-20T03:59:00"/>
    <n v="2015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x v="6"/>
    <x v="3931"/>
    <d v="2015-07-17T10:32:59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x v="6"/>
    <x v="3932"/>
    <d v="2014-06-25T21:00:00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x v="6"/>
    <x v="393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x v="6"/>
    <x v="3934"/>
    <d v="2015-08-17T16:00:00"/>
    <n v="2015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x v="6"/>
    <x v="3935"/>
    <d v="2015-06-11T02:13:11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x v="6"/>
    <x v="3936"/>
    <d v="2015-05-10T22:59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x v="6"/>
    <x v="3937"/>
    <d v="2016-11-13T10:17:40"/>
    <n v="2016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x v="6"/>
    <x v="3938"/>
    <d v="2014-08-09T06:25:04"/>
    <n v="2014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x v="6"/>
    <x v="3939"/>
    <d v="2014-07-05T14:22:27"/>
    <n v="2014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x v="6"/>
    <x v="3940"/>
    <d v="2016-02-03T18:49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x v="6"/>
    <x v="3941"/>
    <d v="2014-10-17T19:10:10"/>
    <n v="2014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x v="6"/>
    <x v="3942"/>
    <d v="2015-08-22T19:34:53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x v="6"/>
    <x v="3943"/>
    <d v="2016-02-28T00:00:00"/>
    <n v="2016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x v="6"/>
    <x v="3944"/>
    <d v="2014-08-30T05:3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x v="40"/>
    <x v="3945"/>
    <d v="2015-02-14T19:39:40"/>
    <n v="2014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x v="6"/>
    <x v="3946"/>
    <d v="2015-03-08T12:57:05"/>
    <n v="201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3947"/>
    <d v="2014-07-03T17:02:44"/>
    <n v="2014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x v="6"/>
    <x v="3948"/>
    <d v="2016-06-14T21:43:00"/>
    <n v="2016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x v="6"/>
    <x v="3949"/>
    <d v="2016-06-04T17:42:46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x v="6"/>
    <x v="3950"/>
    <d v="2016-10-20T04:55:00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x v="6"/>
    <x v="3951"/>
    <d v="2014-08-12T01:53:58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x v="40"/>
    <x v="3952"/>
    <d v="2015-03-01T04:59:00"/>
    <n v="2015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x v="40"/>
    <x v="3953"/>
    <d v="2015-06-13T22:20:10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x v="40"/>
    <x v="3954"/>
    <d v="2015-04-09T04:00:00"/>
    <n v="2015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x v="40"/>
    <x v="3955"/>
    <d v="2014-09-27T04:00:00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x v="40"/>
    <x v="3956"/>
    <d v="2016-07-24T23:00:00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x v="40"/>
    <x v="3957"/>
    <d v="2016-08-02T10:03:00"/>
    <n v="2016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x v="6"/>
    <x v="3958"/>
    <d v="2014-07-30T23:00:00"/>
    <n v="2014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x v="6"/>
    <x v="3959"/>
    <d v="2015-06-01T03:59:00"/>
    <n v="2015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x v="6"/>
    <x v="3960"/>
    <d v="2015-10-24T03:59:00"/>
    <n v="2015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x v="6"/>
    <x v="3961"/>
    <d v="2015-07-03T18:22:38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x v="6"/>
    <x v="3962"/>
    <d v="2015-07-30T03:25:24"/>
    <n v="2015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x v="6"/>
    <x v="3963"/>
    <d v="2014-11-12T21:47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x v="6"/>
    <x v="3964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x v="6"/>
    <x v="3965"/>
    <d v="2016-06-18T19:32:19"/>
    <n v="2016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x v="40"/>
    <x v="3966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x v="6"/>
    <x v="3967"/>
    <d v="2017-02-26T13:05:58"/>
    <n v="2017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3968"/>
    <d v="2016-06-03T11:19:12"/>
    <n v="201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x v="6"/>
    <x v="3969"/>
    <d v="2015-05-15T19:14:28"/>
    <n v="2015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x v="6"/>
    <x v="3970"/>
    <d v="2014-08-02T14:00:00"/>
    <n v="2014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x v="6"/>
    <x v="3971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x v="6"/>
    <x v="3972"/>
    <d v="2016-04-14T04:39:40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x v="6"/>
    <x v="3973"/>
    <d v="2015-01-31T15:25:53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x v="6"/>
    <x v="3974"/>
    <d v="2016-02-20T21:05:00"/>
    <n v="2016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x v="6"/>
    <x v="3975"/>
    <d v="2014-07-19T09:21:30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x v="6"/>
    <x v="3976"/>
    <d v="2015-02-15T14:05:47"/>
    <n v="2015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x v="6"/>
    <x v="3977"/>
    <d v="2014-08-26T16:28:00"/>
    <n v="2014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x v="6"/>
    <x v="3978"/>
    <d v="2015-02-16T07:13:43"/>
    <n v="2015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x v="6"/>
    <x v="3979"/>
    <d v="2014-06-05T22:31:40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x v="6"/>
    <x v="3980"/>
    <d v="2015-04-29T14:07:06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x v="6"/>
    <x v="3981"/>
    <d v="2014-06-30T17:28:00"/>
    <n v="2014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x v="6"/>
    <x v="3982"/>
    <d v="2015-01-16T10:26:00"/>
    <n v="2014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x v="6"/>
    <x v="3983"/>
    <d v="2014-10-22T04:59:00"/>
    <n v="2014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x v="6"/>
    <x v="3984"/>
    <d v="2014-09-24T22:00:01"/>
    <n v="2014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x v="6"/>
    <x v="3985"/>
    <d v="2014-09-09T16:49:20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x v="6"/>
    <x v="3986"/>
    <d v="2015-11-28T21:22:21"/>
    <n v="2015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x v="6"/>
    <x v="3987"/>
    <d v="2017-03-06T06:58:27"/>
    <n v="2017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x v="6"/>
    <x v="3988"/>
    <d v="2016-03-02T16:08:13"/>
    <n v="2016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x v="6"/>
    <x v="3989"/>
    <d v="2014-06-17T04:36:18"/>
    <n v="2014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x v="6"/>
    <x v="3990"/>
    <d v="2015-01-16T12:09:11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x v="6"/>
    <x v="3991"/>
    <d v="2014-09-12T21:55:49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x v="6"/>
    <x v="3992"/>
    <d v="2016-02-11T22:59:00"/>
    <n v="2016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3993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x v="6"/>
    <x v="3994"/>
    <d v="2015-05-25T21:38:16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x v="6"/>
    <x v="3995"/>
    <d v="2015-03-23T18:00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x v="6"/>
    <x v="3996"/>
    <d v="2014-07-15T22:00:00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x v="40"/>
    <x v="3997"/>
    <d v="2014-05-19T05:00:00"/>
    <n v="2014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x v="40"/>
    <x v="3998"/>
    <d v="2016-05-29T00:36:00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3999"/>
    <d v="2014-07-06T16:36:32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x v="40"/>
    <x v="4000"/>
    <d v="2015-04-03T21:48:59"/>
    <n v="2015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x v="6"/>
    <x v="4001"/>
    <d v="2015-03-21T19:22:38"/>
    <n v="2015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x v="6"/>
    <x v="4002"/>
    <d v="2015-04-01T03:59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x v="6"/>
    <x v="4003"/>
    <d v="2014-07-17T16:33:43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x v="40"/>
    <x v="4004"/>
    <d v="2017-03-29T17:44:10"/>
    <n v="2017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4005"/>
    <d v="2015-08-14T19:38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x v="6"/>
    <x v="4006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x v="6"/>
    <x v="4007"/>
    <d v="2015-06-26T13:25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x v="6"/>
    <x v="4008"/>
    <d v="2016-06-01T23:38:29"/>
    <n v="2016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x v="6"/>
    <x v="4009"/>
    <d v="2014-11-08T00:00:0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x v="6"/>
    <x v="4010"/>
    <d v="2015-08-29T01:56:53"/>
    <n v="2015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x v="6"/>
    <x v="4011"/>
    <d v="2016-10-07T21:51:48"/>
    <n v="2016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x v="6"/>
    <x v="4012"/>
    <d v="2014-10-23T15:16:3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x v="6"/>
    <x v="4013"/>
    <d v="2016-07-03T19:59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x v="6"/>
    <x v="4014"/>
    <d v="2016-01-08T06:34:00"/>
    <n v="2015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x v="6"/>
    <x v="4015"/>
    <d v="2015-11-28T14:54:54"/>
    <n v="2015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x v="6"/>
    <x v="4016"/>
    <d v="2015-04-03T13:49:48"/>
    <n v="2015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x v="6"/>
    <x v="4017"/>
    <d v="2014-08-01T07:00:00"/>
    <n v="2014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x v="40"/>
    <x v="4018"/>
    <d v="2015-08-02T19:31:29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x v="6"/>
    <x v="4019"/>
    <d v="2015-03-28T22:07:06"/>
    <n v="2015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x v="6"/>
    <x v="4020"/>
    <d v="2014-09-27T01:02:41"/>
    <n v="2014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x v="6"/>
    <x v="4021"/>
    <d v="2015-02-28T12:00:00"/>
    <n v="201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4022"/>
    <d v="2014-07-05T03:59:00"/>
    <n v="2014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x v="40"/>
    <x v="4023"/>
    <d v="2016-03-15T16:00:00"/>
    <n v="2016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x v="6"/>
    <x v="4024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x v="6"/>
    <x v="4025"/>
    <d v="2014-12-01T19:09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4026"/>
    <d v="2015-06-16T21:41:54"/>
    <n v="2015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x v="6"/>
    <x v="4027"/>
    <d v="2014-09-28T18:55:56"/>
    <n v="2014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x v="6"/>
    <x v="4028"/>
    <d v="2017-03-01T19:00:00"/>
    <n v="2017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x v="40"/>
    <x v="4029"/>
    <d v="2016-04-15T14:21:19"/>
    <n v="2016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x v="6"/>
    <x v="4030"/>
    <d v="2016-07-22T05:26:00"/>
    <n v="2016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x v="6"/>
    <x v="4031"/>
    <d v="2014-06-25T16:59:06"/>
    <n v="2014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x v="6"/>
    <x v="4032"/>
    <d v="2015-08-17T16:15:59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x v="40"/>
    <x v="4033"/>
    <d v="2016-04-02T23:51:13"/>
    <n v="2016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x v="40"/>
    <x v="4034"/>
    <d v="2016-05-18T00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x v="40"/>
    <x v="4035"/>
    <d v="2016-07-10T23:32:12"/>
    <n v="2016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x v="6"/>
    <x v="4036"/>
    <d v="2015-04-25T09:53:39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x v="6"/>
    <x v="4037"/>
    <d v="2015-08-20T23:00:00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x v="6"/>
    <x v="4038"/>
    <d v="2015-07-17T21:02:00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x v="6"/>
    <x v="4039"/>
    <d v="2015-01-01T02:59:03"/>
    <n v="2014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x v="6"/>
    <x v="4040"/>
    <d v="2015-03-26T22:17:51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4041"/>
    <d v="2014-08-24T07:00:00"/>
    <n v="2014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x v="6"/>
    <x v="4042"/>
    <d v="2015-02-28T06:00:18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x v="6"/>
    <x v="4043"/>
    <d v="2014-10-26T20:08:00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x v="6"/>
    <x v="4044"/>
    <d v="2015-02-06T01:37:14"/>
    <n v="2014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x v="6"/>
    <x v="4045"/>
    <d v="2016-06-02T13:07:28"/>
    <n v="2016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x v="6"/>
    <x v="4046"/>
    <d v="2015-07-22T23:08:27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x v="6"/>
    <x v="4047"/>
    <d v="2015-03-01T03:00:00"/>
    <n v="201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x v="6"/>
    <x v="4048"/>
    <d v="2014-08-21T18:35:11"/>
    <n v="2014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x v="6"/>
    <x v="4049"/>
    <d v="2015-11-21T04:00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x v="6"/>
    <x v="4050"/>
    <d v="2015-08-07T15:00:00"/>
    <n v="2015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x v="6"/>
    <x v="4051"/>
    <d v="2015-08-26T18:32:00"/>
    <n v="2015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x v="6"/>
    <x v="4052"/>
    <d v="2016-04-29T21:00:00"/>
    <n v="2016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x v="6"/>
    <x v="4053"/>
    <d v="2015-01-24T12:00:00"/>
    <n v="2014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x v="6"/>
    <x v="4054"/>
    <d v="2015-07-07T19:26:2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x v="6"/>
    <x v="4055"/>
    <d v="2016-01-21T21:18:29"/>
    <n v="2015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x v="6"/>
    <x v="4056"/>
    <d v="2016-08-03T04:09:00"/>
    <n v="2016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x v="6"/>
    <x v="4057"/>
    <d v="2015-03-23T04:59:00"/>
    <n v="2015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x v="6"/>
    <x v="4058"/>
    <d v="2015-08-31T16:04:57"/>
    <n v="2015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x v="6"/>
    <x v="4059"/>
    <d v="2014-07-29T03:14:56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x v="6"/>
    <x v="4060"/>
    <d v="2015-03-02T23:00:00"/>
    <n v="2015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x v="6"/>
    <x v="4061"/>
    <d v="2014-07-04T03:24:46"/>
    <n v="2014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x v="6"/>
    <x v="4062"/>
    <d v="2015-11-12T06:59:00"/>
    <n v="2015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x v="6"/>
    <x v="4063"/>
    <d v="2016-05-24T14:25:00"/>
    <n v="201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4064"/>
    <d v="2014-10-21T19:51:00"/>
    <n v="201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4065"/>
    <d v="2016-07-13T20:48:18"/>
    <n v="2016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4066"/>
    <d v="2015-01-24T01:00:00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x v="40"/>
    <x v="4067"/>
    <d v="2015-08-28T22:30:00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x v="6"/>
    <x v="4068"/>
    <d v="2015-05-07T10:09:54"/>
    <n v="2015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x v="6"/>
    <x v="4069"/>
    <d v="2015-03-24T03:34:59"/>
    <n v="2015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x v="6"/>
    <x v="4070"/>
    <d v="2015-04-10T05:00:00"/>
    <n v="201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4071"/>
    <d v="2017-01-25T21:41:22"/>
    <n v="201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4072"/>
    <d v="2015-05-02T13:04:09"/>
    <n v="2015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x v="40"/>
    <x v="4073"/>
    <d v="2016-04-15T20:48:27"/>
    <n v="201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4074"/>
    <d v="2016-04-21T02:23:43"/>
    <n v="2016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x v="6"/>
    <x v="4075"/>
    <d v="2014-06-15T16:00:00"/>
    <n v="2014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x v="6"/>
    <x v="4076"/>
    <d v="2015-02-27T17:11:15"/>
    <n v="2015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x v="40"/>
    <x v="4077"/>
    <d v="2016-04-29T03:59:00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x v="40"/>
    <x v="4078"/>
    <d v="2016-10-16T21:00:00"/>
    <n v="2016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x v="40"/>
    <x v="4079"/>
    <d v="2015-08-10T23:00:00"/>
    <n v="2015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x v="6"/>
    <x v="4080"/>
    <d v="2016-08-31T20:46:1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x v="6"/>
    <x v="4081"/>
    <d v="2014-11-05T21:22:25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x v="6"/>
    <x v="4082"/>
    <d v="2015-05-22T21:00:00"/>
    <n v="2015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x v="40"/>
    <x v="4083"/>
    <d v="2017-02-20T00:26:39"/>
    <n v="2017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x v="6"/>
    <x v="4084"/>
    <d v="2015-05-31T15:28:02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x v="6"/>
    <x v="4085"/>
    <d v="2014-10-08T03:54:17"/>
    <n v="2014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x v="6"/>
    <x v="4086"/>
    <d v="2014-09-17T20:56:4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x v="6"/>
    <x v="4087"/>
    <d v="2015-12-01T05:59:00"/>
    <n v="2015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4088"/>
    <d v="2014-05-09T06:53:00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x v="6"/>
    <x v="4089"/>
    <d v="2014-11-15T20:00:00"/>
    <n v="2014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x v="6"/>
    <x v="4090"/>
    <d v="2016-05-15T20:21:13"/>
    <n v="201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4091"/>
    <d v="2015-11-29T13:56:44"/>
    <n v="2015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x v="6"/>
    <x v="4092"/>
    <d v="2014-05-16T22:11:30"/>
    <n v="2014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x v="40"/>
    <x v="4093"/>
    <d v="2015-07-11T03:59:00"/>
    <n v="2015"/>
    <n v="0"/>
    <n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x v="6"/>
    <x v="4094"/>
    <d v="2016-05-31T16:33:14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x v="6"/>
    <x v="4095"/>
    <d v="2016-02-18T21:30:00"/>
    <n v="2016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x v="6"/>
    <x v="4096"/>
    <d v="2015-07-05T15:38:37"/>
    <n v="2015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4097"/>
    <d v="2014-11-20T22:58:45"/>
    <n v="2014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x v="6"/>
    <x v="4098"/>
    <d v="2016-07-21T15:02:31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4099"/>
    <d v="2014-10-25T02:59:50"/>
    <n v="2014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x v="6"/>
    <x v="4100"/>
    <d v="2016-05-31T11:00:00"/>
    <n v="2016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x v="6"/>
    <x v="4101"/>
    <d v="2015-03-12T19:13:02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x v="6"/>
    <x v="4102"/>
    <d v="2016-08-01T13:41:00"/>
    <n v="2016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x v="6"/>
    <x v="4103"/>
    <d v="2015-01-28T13:04:38"/>
    <n v="2014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4104"/>
    <d v="2017-01-27T18:54:02"/>
    <n v="2016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x v="6"/>
    <x v="4105"/>
    <d v="2015-06-22T17:31:06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x v="6"/>
    <x v="4106"/>
    <d v="2016-04-21T22:36:48"/>
    <n v="2016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x v="6"/>
    <x v="4107"/>
    <d v="2015-02-14T11:27:00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x v="6"/>
    <x v="4108"/>
    <d v="2015-05-28T16:38:09"/>
    <n v="2015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x v="6"/>
    <x v="4109"/>
    <d v="2014-07-30T20:53:59"/>
    <n v="2014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x v="6"/>
    <x v="4110"/>
    <d v="2015-11-14T23:00:00"/>
    <n v="2015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x v="6"/>
    <x v="4111"/>
    <d v="2014-08-10T16:45:02"/>
    <n v="2014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x v="6"/>
    <x v="4112"/>
    <d v="2016-05-27T17:46:51"/>
    <n v="2016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x v="6"/>
    <x v="4113"/>
    <d v="2016-03-28T15:50:29"/>
    <n v="2016"/>
    <n v="0"/>
    <n v="0"/>
  </r>
  <r>
    <m/>
    <m/>
    <m/>
    <m/>
    <m/>
    <x v="4"/>
    <x v="21"/>
    <m/>
    <m/>
    <m/>
    <m/>
    <m/>
    <m/>
    <x v="9"/>
    <x v="41"/>
    <x v="4114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s v="television"/>
    <x v="0"/>
    <d v="2015-07-23T03:00:00"/>
    <n v="2015"/>
    <n v="27578"/>
    <n v="13629.76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s v="television"/>
    <x v="1"/>
    <d v="2017-03-02T14:24:43"/>
    <n v="2017"/>
    <n v="10479"/>
    <n v="30060.3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s v="television"/>
    <x v="2"/>
    <d v="2016-02-15T16:51:23"/>
    <n v="2016"/>
    <n v="210422"/>
    <n v="30060.31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s v="television"/>
    <x v="3"/>
    <d v="2014-08-07T12:21:47"/>
    <n v="2014"/>
    <n v="9726"/>
    <n v="6483.9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s v="television"/>
    <x v="4"/>
    <d v="2015-12-19T20:01:19"/>
    <n v="2015"/>
    <n v="1819"/>
    <n v="2817.6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s v="television"/>
    <x v="5"/>
    <d v="2016-07-29T05:35:00"/>
    <n v="2016"/>
    <n v="19802"/>
    <n v="16848.13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s v="television"/>
    <x v="6"/>
    <d v="2014-06-14T01:44:10"/>
    <n v="2014"/>
    <n v="7385"/>
    <n v="10186.3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s v="television"/>
    <x v="7"/>
    <d v="2016-07-05T01:07:47"/>
    <n v="2016"/>
    <n v="5705"/>
    <n v="9007.41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s v="television"/>
    <x v="8"/>
    <d v="2016-04-15T21:00:00"/>
    <n v="2016"/>
    <n v="14529"/>
    <n v="42377.0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s v="television"/>
    <x v="9"/>
    <d v="2016-04-17T02:29:04"/>
    <n v="2016"/>
    <n v="100157"/>
    <n v="25039.2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s v="television"/>
    <x v="10"/>
    <d v="2014-06-25T01:37:59"/>
    <n v="2014"/>
    <n v="15719"/>
    <n v="24819.32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s v="television"/>
    <x v="11"/>
    <d v="2016-08-22T03:00:00"/>
    <n v="2016"/>
    <n v="8196"/>
    <n v="5463.76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s v="television"/>
    <x v="12"/>
    <d v="2014-07-16T03:00:00"/>
    <n v="2014"/>
    <n v="1322"/>
    <n v="479.64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s v="television"/>
    <x v="13"/>
    <d v="2016-06-23T20:27:00"/>
    <n v="2016"/>
    <n v="9985"/>
    <n v="6852.43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s v="television"/>
    <x v="14"/>
    <d v="2014-07-13T13:59:00"/>
    <n v="2014"/>
    <n v="5800"/>
    <n v="8488.2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s v="television"/>
    <x v="15"/>
    <d v="2015-09-27T20:14:00"/>
    <n v="2015"/>
    <n v="16780"/>
    <n v="3424.46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s v="television"/>
    <x v="16"/>
    <d v="2014-06-16T05:30:00"/>
    <n v="2014"/>
    <n v="2627"/>
    <n v="4504.229999999999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s v="television"/>
    <x v="17"/>
    <d v="2014-11-04T18:33:42"/>
    <n v="2014"/>
    <n v="21015"/>
    <n v="8756.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s v="television"/>
    <x v="18"/>
    <d v="2014-09-17T13:00:56"/>
    <n v="2014"/>
    <n v="1023"/>
    <n v="897.57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s v="television"/>
    <x v="19"/>
    <d v="2015-07-20T19:35:34"/>
    <n v="2015"/>
    <n v="35496"/>
    <n v="13714.53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s v="television"/>
    <x v="20"/>
    <d v="2015-09-13T18:11:52"/>
    <n v="2015"/>
    <n v="14605"/>
    <n v="11683.8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s v="television"/>
    <x v="21"/>
    <d v="2014-09-26T15:03:09"/>
    <n v="2014"/>
    <n v="1542"/>
    <n v="2824.84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s v="television"/>
    <x v="22"/>
    <d v="2015-01-01T07:59:00"/>
    <n v="2014"/>
    <n v="69651"/>
    <n v="30472.25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s v="television"/>
    <x v="23"/>
    <d v="2015-04-30T15:20:00"/>
    <n v="2015"/>
    <n v="116"/>
    <n v="10067.09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s v="television"/>
    <x v="24"/>
    <d v="2015-09-15T19:39:00"/>
    <n v="2015"/>
    <n v="7"/>
    <n v="400.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s v="television"/>
    <x v="25"/>
    <d v="2016-01-09T00:36:01"/>
    <n v="2015"/>
    <n v="350"/>
    <n v="15012.2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s v="television"/>
    <x v="26"/>
    <d v="2014-08-17T12:22:24"/>
    <n v="2014"/>
    <n v="165"/>
    <n v="10881.22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s v="television"/>
    <x v="27"/>
    <d v="2014-11-16T04:57:13"/>
    <n v="2014"/>
    <n v="10"/>
    <n v="1366.8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s v="television"/>
    <x v="28"/>
    <d v="2015-12-16T23:08:04"/>
    <n v="2015"/>
    <n v="17"/>
    <n v="2858.15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s v="television"/>
    <x v="29"/>
    <d v="2014-07-22T16:09:28"/>
    <n v="2014"/>
    <n v="67"/>
    <n v="1719.36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s v="television"/>
    <x v="30"/>
    <d v="2014-08-21T07:01:55"/>
    <n v="2014"/>
    <n v="50"/>
    <n v="3743.68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s v="television"/>
    <x v="31"/>
    <d v="2016-01-25T19:00:34"/>
    <n v="2016"/>
    <n v="14920"/>
    <n v="193963.9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s v="television"/>
    <x v="32"/>
    <d v="2016-05-13T03:59:00"/>
    <n v="2016"/>
    <n v="6"/>
    <n v="2068.91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s v="television"/>
    <x v="33"/>
    <d v="2015-11-08T16:51:41"/>
    <n v="2015"/>
    <n v="34"/>
    <n v="2813.47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s v="television"/>
    <x v="34"/>
    <d v="2014-08-05T07:43:21"/>
    <n v="2014"/>
    <n v="68"/>
    <n v="2609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s v="television"/>
    <x v="35"/>
    <d v="2015-04-28T00:00:00"/>
    <n v="2015"/>
    <n v="177"/>
    <n v="6304.43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s v="television"/>
    <x v="36"/>
    <d v="2015-04-04T06:22:05"/>
    <n v="2015"/>
    <n v="29"/>
    <n v="4009.5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s v="television"/>
    <x v="37"/>
    <d v="2015-02-27T16:37:59"/>
    <n v="2015"/>
    <n v="8"/>
    <n v="676.8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s v="television"/>
    <x v="38"/>
    <d v="2013-05-11T01:22:24"/>
    <n v="2013"/>
    <n v="68"/>
    <n v="2583.71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s v="television"/>
    <x v="39"/>
    <d v="2014-05-25T22:59:00"/>
    <n v="2014"/>
    <n v="7"/>
    <n v="784.66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s v="television"/>
    <x v="40"/>
    <d v="2014-06-19T04:00:00"/>
    <n v="2014"/>
    <n v="85"/>
    <n v="10624.12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s v="television"/>
    <x v="41"/>
    <d v="2014-10-05T13:39:14"/>
    <n v="2014"/>
    <n v="85"/>
    <n v="8915.5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s v="television"/>
    <x v="42"/>
    <d v="2014-12-28T15:20:26"/>
    <n v="2014"/>
    <n v="12"/>
    <n v="998.9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s v="television"/>
    <x v="43"/>
    <d v="2014-07-13T00:00:00"/>
    <n v="2014"/>
    <n v="17"/>
    <n v="638.1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s v="television"/>
    <x v="44"/>
    <d v="2014-10-07T02:22:17"/>
    <n v="2014"/>
    <n v="84"/>
    <n v="11160.6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s v="television"/>
    <x v="45"/>
    <d v="2016-04-27T14:58:27"/>
    <n v="2016"/>
    <n v="32"/>
    <n v="2646.8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s v="television"/>
    <x v="46"/>
    <d v="2015-12-15T23:09:34"/>
    <n v="2015"/>
    <n v="19"/>
    <n v="357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s v="television"/>
    <x v="47"/>
    <d v="2014-12-19T20:40:07"/>
    <n v="2014"/>
    <n v="31"/>
    <n v="2190.89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s v="television"/>
    <x v="48"/>
    <d v="2015-03-01T12:00:00"/>
    <n v="2015"/>
    <n v="76"/>
    <n v="4015.9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s v="television"/>
    <x v="49"/>
    <d v="2015-10-24T04:14:05"/>
    <n v="2015"/>
    <n v="13"/>
    <n v="1753.78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s v="television"/>
    <x v="50"/>
    <d v="2015-01-30T17:00:00"/>
    <n v="2014"/>
    <n v="254"/>
    <n v="6916.59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s v="television"/>
    <x v="51"/>
    <d v="2015-08-10T22:17:17"/>
    <n v="2015"/>
    <n v="14"/>
    <n v="1261.3599999999999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s v="television"/>
    <x v="52"/>
    <d v="2014-07-17T16:50:46"/>
    <n v="2014"/>
    <n v="15"/>
    <n v="2831.42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s v="television"/>
    <x v="53"/>
    <d v="2014-04-04T22:00:00"/>
    <n v="2014"/>
    <n v="47"/>
    <n v="1217.8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s v="television"/>
    <x v="54"/>
    <d v="2015-12-25T17:07:01"/>
    <n v="2015"/>
    <n v="14"/>
    <n v="2639.52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s v="television"/>
    <x v="55"/>
    <d v="2016-05-27T23:15:16"/>
    <n v="2016"/>
    <n v="16"/>
    <n v="1592.14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s v="television"/>
    <x v="56"/>
    <d v="2015-06-08T16:00:00"/>
    <n v="2015"/>
    <n v="17"/>
    <n v="781.6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s v="television"/>
    <x v="57"/>
    <d v="2015-04-25T19:59:22"/>
    <n v="2015"/>
    <n v="9"/>
    <n v="1880.4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s v="television"/>
    <x v="58"/>
    <d v="2014-11-19T18:52:52"/>
    <n v="2014"/>
    <n v="13"/>
    <n v="1681.1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s v="television"/>
    <x v="59"/>
    <d v="2015-09-14T21:00:00"/>
    <n v="2015"/>
    <n v="6"/>
    <n v="3792.03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0"/>
    <s v="shorts"/>
    <x v="60"/>
    <d v="2014-03-23T00:00:00"/>
    <n v="2014"/>
    <n v="28"/>
    <n v="1147.4100000000001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0"/>
    <s v="shorts"/>
    <x v="61"/>
    <d v="2013-06-06T19:32:37"/>
    <n v="2013"/>
    <n v="25"/>
    <n v="5367.14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0"/>
    <s v="shorts"/>
    <x v="62"/>
    <d v="2013-03-03T19:11:18"/>
    <n v="2013"/>
    <n v="40"/>
    <n v="2505.19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0"/>
    <s v="shorts"/>
    <x v="63"/>
    <d v="2013-12-28T04:59:00"/>
    <n v="2013"/>
    <n v="59"/>
    <n v="1831.41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0"/>
    <s v="shorts"/>
    <x v="64"/>
    <d v="2013-07-08T00:26:21"/>
    <n v="2013"/>
    <n v="98"/>
    <n v="4879.5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0"/>
    <s v="shorts"/>
    <x v="65"/>
    <d v="2014-08-11T05:59:00"/>
    <n v="2014"/>
    <n v="17"/>
    <n v="2031.86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0"/>
    <s v="shorts"/>
    <x v="66"/>
    <d v="2016-07-18T20:23:40"/>
    <n v="2016"/>
    <n v="58"/>
    <n v="4434.5200000000004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0"/>
    <s v="shorts"/>
    <x v="67"/>
    <d v="2012-07-15T14:00:04"/>
    <n v="2012"/>
    <n v="57"/>
    <n v="5748.85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0"/>
    <s v="shorts"/>
    <x v="68"/>
    <d v="2014-02-23T13:39:51"/>
    <n v="2014"/>
    <n v="188"/>
    <n v="3139.3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0"/>
    <s v="shorts"/>
    <x v="69"/>
    <d v="2011-10-02T06:59:00"/>
    <n v="2011"/>
    <n v="11"/>
    <n v="632.22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0"/>
    <s v="shorts"/>
    <x v="70"/>
    <d v="2011-09-04T21:30:45"/>
    <n v="2011"/>
    <n v="221"/>
    <n v="6502.2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0"/>
    <s v="shorts"/>
    <x v="71"/>
    <d v="2012-05-28T06:30:57"/>
    <n v="2012"/>
    <n v="61"/>
    <n v="3448.55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0"/>
    <s v="shorts"/>
    <x v="72"/>
    <d v="2012-11-15T00:00:00"/>
    <n v="2012"/>
    <n v="49"/>
    <n v="2643.83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0"/>
    <s v="shorts"/>
    <x v="73"/>
    <d v="2011-05-03T03:59:00"/>
    <n v="2011"/>
    <n v="119"/>
    <n v="5967.87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0"/>
    <s v="shorts"/>
    <x v="74"/>
    <d v="2016-01-21T11:41:35"/>
    <n v="2015"/>
    <n v="214"/>
    <n v="3694.78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0"/>
    <s v="shorts"/>
    <x v="75"/>
    <d v="2013-04-23T05:01:12"/>
    <n v="2013"/>
    <n v="30"/>
    <n v="2262.3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0"/>
    <s v="shorts"/>
    <x v="76"/>
    <d v="2011-12-27T17:35:58"/>
    <n v="2011"/>
    <n v="354"/>
    <n v="7081.47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0"/>
    <s v="shorts"/>
    <x v="77"/>
    <d v="2012-05-21T02:59:00"/>
    <n v="2012"/>
    <n v="265"/>
    <n v="4080.1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0"/>
    <s v="shorts"/>
    <x v="78"/>
    <d v="2016-09-01T17:32:01"/>
    <n v="2016"/>
    <n v="2118"/>
    <n v="3025.17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0"/>
    <s v="shorts"/>
    <x v="79"/>
    <d v="2014-04-25T18:38:13"/>
    <n v="2014"/>
    <n v="81"/>
    <n v="2579.15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0"/>
    <s v="shorts"/>
    <x v="80"/>
    <d v="2013-12-10T02:00:56"/>
    <n v="2013"/>
    <n v="9"/>
    <n v="2215.88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0"/>
    <s v="shorts"/>
    <x v="81"/>
    <d v="2012-07-14T03:02:00"/>
    <n v="2012"/>
    <n v="135"/>
    <n v="3604.9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0"/>
    <s v="shorts"/>
    <x v="82"/>
    <d v="2011-10-09T19:41:01"/>
    <n v="2011"/>
    <n v="25"/>
    <n v="1008.24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0"/>
    <s v="shorts"/>
    <x v="83"/>
    <d v="2015-02-22T11:30:00"/>
    <n v="2015"/>
    <n v="502"/>
    <n v="773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0"/>
    <s v="shorts"/>
    <x v="84"/>
    <d v="2011-05-15T18:11:26"/>
    <n v="2011"/>
    <n v="200"/>
    <n v="14290.8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0"/>
    <s v="shorts"/>
    <x v="85"/>
    <d v="2011-09-23T03:00:37"/>
    <n v="2011"/>
    <n v="82"/>
    <n v="4712.0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0"/>
    <s v="shorts"/>
    <x v="86"/>
    <d v="2015-12-27T14:20:45"/>
    <n v="2015"/>
    <n v="16"/>
    <n v="5721.94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0"/>
    <s v="shorts"/>
    <x v="87"/>
    <d v="2010-06-03T01:41:00"/>
    <n v="2010"/>
    <n v="38"/>
    <n v="3849.96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0"/>
    <s v="shorts"/>
    <x v="88"/>
    <d v="2014-06-22T15:48:51"/>
    <n v="2014"/>
    <n v="27"/>
    <n v="1600.27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0"/>
    <s v="shorts"/>
    <x v="89"/>
    <d v="2013-06-02T18:03:12"/>
    <n v="2013"/>
    <n v="16"/>
    <n v="1667.3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0"/>
    <s v="shorts"/>
    <x v="90"/>
    <d v="2011-07-12T07:08:19"/>
    <n v="2011"/>
    <n v="186"/>
    <n v="5803.03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0"/>
    <s v="shorts"/>
    <x v="91"/>
    <d v="2011-05-17T09:39:24"/>
    <n v="2011"/>
    <n v="31"/>
    <n v="2007.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0"/>
    <s v="shorts"/>
    <x v="92"/>
    <d v="2017-02-01T08:00:00"/>
    <n v="2016"/>
    <n v="18"/>
    <n v="2143.1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0"/>
    <s v="shorts"/>
    <x v="93"/>
    <d v="2012-07-03T21:00:00"/>
    <n v="2012"/>
    <n v="86"/>
    <n v="5766.1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0"/>
    <s v="shorts"/>
    <x v="94"/>
    <d v="2014-04-07T17:13:42"/>
    <n v="2014"/>
    <n v="345"/>
    <n v="7177.75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0"/>
    <s v="shorts"/>
    <x v="95"/>
    <d v="2012-02-26T00:07:21"/>
    <n v="2012"/>
    <n v="243"/>
    <n v="4056.76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0"/>
    <s v="shorts"/>
    <x v="96"/>
    <d v="2010-08-01T03:00:00"/>
    <n v="2010"/>
    <n v="57"/>
    <n v="2498.44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0"/>
    <s v="shorts"/>
    <x v="97"/>
    <d v="2011-07-12T03:14:42"/>
    <n v="2011"/>
    <n v="206"/>
    <n v="10316.5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0"/>
    <s v="shorts"/>
    <x v="98"/>
    <d v="2012-12-07T23:30:00"/>
    <n v="2012"/>
    <n v="25"/>
    <n v="1355.27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0"/>
    <s v="shorts"/>
    <x v="99"/>
    <d v="2014-01-22T21:39:59"/>
    <n v="2013"/>
    <n v="53"/>
    <n v="2053.08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0"/>
    <s v="shorts"/>
    <x v="100"/>
    <d v="2012-11-04T19:04:46"/>
    <n v="2012"/>
    <n v="16"/>
    <n v="3064.85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0"/>
    <s v="shorts"/>
    <x v="101"/>
    <d v="2013-01-24T18:38:30"/>
    <n v="2012"/>
    <n v="23"/>
    <n v="2266.7199999999998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0"/>
    <s v="shorts"/>
    <x v="102"/>
    <d v="2010-12-23T03:08:53"/>
    <n v="2010"/>
    <n v="13"/>
    <n v="1218.05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0"/>
    <s v="shorts"/>
    <x v="103"/>
    <d v="2014-03-07T19:20:30"/>
    <n v="2014"/>
    <n v="60"/>
    <n v="1585.93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0"/>
    <s v="shorts"/>
    <x v="104"/>
    <d v="2011-04-03T01:00:00"/>
    <n v="2011"/>
    <n v="154"/>
    <n v="7694.98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0"/>
    <s v="shorts"/>
    <x v="105"/>
    <d v="2016-05-14T00:00:00"/>
    <n v="2016"/>
    <n v="35"/>
    <n v="1278.77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0"/>
    <s v="shorts"/>
    <x v="106"/>
    <d v="2012-04-02T18:38:21"/>
    <n v="2012"/>
    <n v="15"/>
    <n v="2819.6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0"/>
    <s v="shorts"/>
    <x v="107"/>
    <d v="2011-04-24T23:34:47"/>
    <n v="2011"/>
    <n v="10"/>
    <n v="1102.9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0"/>
    <s v="shorts"/>
    <x v="108"/>
    <d v="2013-05-31T14:42:50"/>
    <n v="2013"/>
    <n v="51"/>
    <n v="1618.0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0"/>
    <s v="shorts"/>
    <x v="109"/>
    <d v="2011-02-26T00:37:10"/>
    <n v="2011"/>
    <n v="75"/>
    <n v="1597.86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0"/>
    <s v="shorts"/>
    <x v="110"/>
    <d v="2013-11-14T05:59:00"/>
    <n v="2013"/>
    <n v="58"/>
    <n v="2885.75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0"/>
    <s v="shorts"/>
    <x v="111"/>
    <d v="2015-05-31T07:59:47"/>
    <n v="2015"/>
    <n v="21"/>
    <n v="1398.75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0"/>
    <s v="shorts"/>
    <x v="112"/>
    <d v="2014-04-13T02:00:00"/>
    <n v="2014"/>
    <n v="15"/>
    <n v="913.9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0"/>
    <s v="shorts"/>
    <x v="113"/>
    <d v="2011-08-06T15:00:00"/>
    <n v="2011"/>
    <n v="15"/>
    <n v="946.39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0"/>
    <s v="shorts"/>
    <x v="114"/>
    <d v="2012-01-13T06:34:48"/>
    <n v="2011"/>
    <n v="25"/>
    <n v="2101.489999999999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0"/>
    <s v="shorts"/>
    <x v="115"/>
    <d v="2012-02-04T17:44:04"/>
    <n v="2012"/>
    <n v="159"/>
    <n v="3262.32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0"/>
    <s v="shorts"/>
    <x v="116"/>
    <d v="2011-04-08T10:55:55"/>
    <n v="2011"/>
    <n v="20"/>
    <n v="1258.7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0"/>
    <s v="shorts"/>
    <x v="117"/>
    <d v="2010-06-09T19:00:00"/>
    <n v="2010"/>
    <n v="15"/>
    <n v="2572.79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0"/>
    <s v="shorts"/>
    <x v="118"/>
    <d v="2011-07-29T01:17:16"/>
    <n v="2011"/>
    <n v="14"/>
    <n v="1739.9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0"/>
    <s v="shorts"/>
    <x v="119"/>
    <d v="2011-08-13T23:00:00"/>
    <n v="2011"/>
    <n v="20"/>
    <n v="1798.77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0"/>
    <s v="science fiction"/>
    <x v="120"/>
    <d v="2016-10-03T01:11:47"/>
    <n v="2016"/>
    <n v="1"/>
    <n v="66458.23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0"/>
    <s v="science fiction"/>
    <x v="121"/>
    <d v="2015-04-18T10:16:00"/>
    <n v="2015"/>
    <n v="22"/>
    <n v="65924.38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0"/>
    <s v="science fiction"/>
    <x v="122"/>
    <d v="2016-10-10T10:21:47"/>
    <n v="2016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0"/>
    <s v="science fiction"/>
    <x v="123"/>
    <d v="2014-10-28T22:00:00"/>
    <n v="2014"/>
    <n v="1"/>
    <n v="10829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0"/>
    <s v="science fiction"/>
    <x v="124"/>
    <d v="2015-05-15T22:17:22"/>
    <n v="2015"/>
    <n v="16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0"/>
    <s v="science fiction"/>
    <x v="125"/>
    <d v="2017-02-03T23:51:20"/>
    <n v="2016"/>
    <n v="127"/>
    <n v="10587.83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0"/>
    <s v="science fiction"/>
    <x v="126"/>
    <d v="2015-06-11T02:00:00"/>
    <n v="2015"/>
    <n v="3"/>
    <n v="4881.55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0"/>
    <s v="science fiction"/>
    <x v="127"/>
    <d v="2015-04-03T13:59:01"/>
    <n v="2015"/>
    <n v="8"/>
    <n v="15112.53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0"/>
    <s v="science fiction"/>
    <x v="128"/>
    <d v="2016-10-20T05:28:13"/>
    <n v="2016"/>
    <n v="1"/>
    <n v="1003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0"/>
    <s v="science fiction"/>
    <x v="129"/>
    <d v="2014-10-30T22:29:43"/>
    <n v="2014"/>
    <n v="3"/>
    <n v="0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0"/>
    <s v="science fiction"/>
    <x v="130"/>
    <d v="2014-06-16T20:16:00"/>
    <n v="2014"/>
    <n v="100"/>
    <n v="0"/>
    <x v="3"/>
  </r>
  <r>
    <n v="131"/>
    <s v="I (Canceled)"/>
    <s v="I"/>
    <n v="1200"/>
    <n v="60046"/>
    <x v="1"/>
    <s v="US"/>
    <s v="USD"/>
    <n v="1467763200"/>
    <n v="1466453161"/>
    <b v="0"/>
    <n v="0"/>
    <b v="0"/>
    <x v="0"/>
    <s v="science fiction"/>
    <x v="131"/>
    <d v="2016-07-06T00:00:00"/>
    <n v="2016"/>
    <n v="50"/>
    <n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0"/>
    <s v="science fiction"/>
    <x v="132"/>
    <d v="2014-11-07T20:30:07"/>
    <n v="2014"/>
    <n v="1"/>
    <n v="722.4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0"/>
    <s v="science fiction"/>
    <x v="133"/>
    <d v="2016-05-31T17:31:00"/>
    <n v="2016"/>
    <n v="1"/>
    <n v="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0"/>
    <s v="science fiction"/>
    <x v="134"/>
    <d v="2015-09-04T17:00:00"/>
    <n v="2015"/>
    <n v="12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0"/>
    <s v="science fiction"/>
    <x v="135"/>
    <d v="2014-07-01T19:00:00"/>
    <n v="2014"/>
    <n v="19"/>
    <n v="11468.4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0"/>
    <s v="science fiction"/>
    <x v="136"/>
    <d v="2015-05-16T10:16:00"/>
    <n v="2015"/>
    <n v="19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0"/>
    <s v="science fiction"/>
    <x v="137"/>
    <d v="2015-10-12T13:46:33"/>
    <n v="2015"/>
    <n v="1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0"/>
    <s v="science fiction"/>
    <x v="138"/>
    <d v="2015-08-01T04:59:00"/>
    <n v="2015"/>
    <n v="0"/>
    <n v="975.69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0"/>
    <s v="science fiction"/>
    <x v="139"/>
    <d v="2015-07-12T22:06:12"/>
    <n v="2015"/>
    <n v="112"/>
    <n v="56146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0"/>
    <s v="science fiction"/>
    <x v="140"/>
    <d v="2015-03-20T03:45:32"/>
    <n v="2015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0"/>
    <s v="science fiction"/>
    <x v="141"/>
    <d v="2015-05-31T03:40:23"/>
    <n v="2015"/>
    <n v="5"/>
    <n v="1972.25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0"/>
    <s v="science fiction"/>
    <x v="142"/>
    <d v="2014-11-16T22:26:18"/>
    <n v="2014"/>
    <n v="18"/>
    <n v="55201.5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0"/>
    <s v="science fiction"/>
    <x v="143"/>
    <d v="2016-09-03T05:55:00"/>
    <n v="2016"/>
    <n v="1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0"/>
    <s v="science fiction"/>
    <x v="144"/>
    <d v="2015-04-13T17:17:52"/>
    <n v="2015"/>
    <n v="7"/>
    <n v="1453.27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0"/>
    <s v="science fiction"/>
    <x v="145"/>
    <d v="2015-08-11T13:00:52"/>
    <n v="2015"/>
    <n v="12"/>
    <n v="5974.33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0"/>
    <s v="science fiction"/>
    <x v="146"/>
    <d v="2017-01-18T00:23:18"/>
    <n v="2016"/>
    <n v="3"/>
    <n v="17912.330000000002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0"/>
    <s v="science fiction"/>
    <x v="147"/>
    <d v="2015-01-08T18:18:00"/>
    <n v="2014"/>
    <n v="8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0"/>
    <s v="science fiction"/>
    <x v="148"/>
    <d v="2016-02-27T06:45:36"/>
    <n v="2016"/>
    <n v="1"/>
    <n v="26578.5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0"/>
    <s v="science fiction"/>
    <x v="149"/>
    <d v="2014-12-25T08:00:00"/>
    <n v="2014"/>
    <n v="5"/>
    <n v="8833.5499999999993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0"/>
    <s v="science fiction"/>
    <x v="150"/>
    <d v="2015-05-26T03:53:02"/>
    <n v="2015"/>
    <n v="0"/>
    <n v="784.7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0"/>
    <s v="science fiction"/>
    <x v="151"/>
    <d v="2015-06-18T13:13:11"/>
    <n v="2015"/>
    <n v="0"/>
    <n v="10439.6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0"/>
    <s v="science fiction"/>
    <x v="152"/>
    <d v="2014-09-23T01:51:40"/>
    <n v="2014"/>
    <n v="0"/>
    <n v="25953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0"/>
    <s v="science fiction"/>
    <x v="153"/>
    <d v="2014-12-02T15:04:04"/>
    <n v="2014"/>
    <n v="1"/>
    <n v="5160.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0"/>
    <s v="science fiction"/>
    <x v="154"/>
    <d v="2015-06-03T13:08:15"/>
    <n v="2015"/>
    <n v="34"/>
    <n v="17181.330000000002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0"/>
    <s v="science fiction"/>
    <x v="155"/>
    <d v="2015-07-23T13:25:35"/>
    <n v="2015"/>
    <n v="0"/>
    <n v="12878.63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0"/>
    <s v="science fiction"/>
    <x v="156"/>
    <d v="2014-08-03T02:59:56"/>
    <n v="2014"/>
    <n v="1"/>
    <n v="3412.27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0"/>
    <s v="science fiction"/>
    <x v="157"/>
    <d v="2016-02-26T21:52:52"/>
    <n v="2016"/>
    <n v="17"/>
    <n v="25574.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0"/>
    <s v="science fiction"/>
    <x v="158"/>
    <d v="2014-10-22T01:50:28"/>
    <n v="2014"/>
    <n v="1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0"/>
    <s v="science fiction"/>
    <x v="159"/>
    <d v="2016-07-03T10:25:45"/>
    <n v="2016"/>
    <n v="0"/>
    <n v="50803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0"/>
    <s v="drama"/>
    <x v="160"/>
    <d v="2015-08-15T21:54:51"/>
    <n v="2015"/>
    <n v="10"/>
    <n v="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0"/>
    <s v="drama"/>
    <x v="161"/>
    <d v="2014-07-02T16:29:55"/>
    <n v="2014"/>
    <n v="1"/>
    <n v="50251.4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0"/>
    <s v="drama"/>
    <x v="162"/>
    <d v="2014-08-16T23:42:00"/>
    <n v="2014"/>
    <n v="18"/>
    <n v="5009.1000000000004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0"/>
    <s v="drama"/>
    <x v="163"/>
    <d v="2015-10-01T00:00:00"/>
    <n v="2015"/>
    <n v="0"/>
    <n v="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0"/>
    <s v="drama"/>
    <x v="164"/>
    <d v="2014-09-19T18:18:21"/>
    <n v="2014"/>
    <n v="0"/>
    <n v="7115.86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0"/>
    <s v="drama"/>
    <x v="165"/>
    <d v="2016-01-12T15:48:44"/>
    <n v="2015"/>
    <n v="3"/>
    <n v="0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0"/>
    <s v="drama"/>
    <x v="166"/>
    <d v="2017-01-16T01:49:22"/>
    <n v="2016"/>
    <n v="10"/>
    <n v="49321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0"/>
    <s v="drama"/>
    <x v="167"/>
    <d v="2015-08-04T22:15:35"/>
    <n v="2015"/>
    <n v="0"/>
    <n v="24550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0"/>
    <s v="drama"/>
    <x v="168"/>
    <d v="2015-03-19T19:02:50"/>
    <n v="2015"/>
    <n v="6"/>
    <n v="16144.67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0"/>
    <s v="drama"/>
    <x v="169"/>
    <d v="2014-10-18T12:07:39"/>
    <n v="2014"/>
    <n v="19"/>
    <n v="4797.8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0"/>
    <s v="drama"/>
    <x v="170"/>
    <d v="2015-08-30T05:28:00"/>
    <n v="2015"/>
    <n v="5"/>
    <n v="4766.5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0"/>
    <s v="drama"/>
    <x v="171"/>
    <d v="2016-08-12T04:20:14"/>
    <n v="2016"/>
    <n v="1"/>
    <n v="47327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0"/>
    <s v="drama"/>
    <x v="172"/>
    <d v="2015-03-19T08:28:43"/>
    <n v="2015"/>
    <n v="0"/>
    <n v="0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0"/>
    <s v="drama"/>
    <x v="173"/>
    <d v="2015-02-28T13:45:08"/>
    <n v="2015"/>
    <n v="42"/>
    <n v="0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0"/>
    <s v="drama"/>
    <x v="174"/>
    <d v="2015-05-08T18:12:56"/>
    <n v="2015"/>
    <n v="8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0"/>
    <s v="drama"/>
    <x v="175"/>
    <d v="2014-08-29T18:40:11"/>
    <n v="2014"/>
    <n v="2"/>
    <n v="1773.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0"/>
    <s v="drama"/>
    <x v="176"/>
    <d v="2015-08-05T19:46:39"/>
    <n v="2015"/>
    <n v="31"/>
    <n v="0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0"/>
    <s v="drama"/>
    <x v="177"/>
    <d v="2015-03-24T00:08:46"/>
    <n v="2015"/>
    <n v="102"/>
    <n v="6568.43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0"/>
    <s v="drama"/>
    <x v="178"/>
    <d v="2015-11-26T23:55:45"/>
    <n v="2015"/>
    <n v="0"/>
    <n v="0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0"/>
    <s v="drama"/>
    <x v="179"/>
    <d v="2016-03-04T01:55:55"/>
    <n v="2016"/>
    <n v="45"/>
    <n v="22563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0"/>
    <s v="drama"/>
    <x v="180"/>
    <d v="2015-04-13T19:00:00"/>
    <n v="2015"/>
    <n v="38"/>
    <n v="3464.69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0"/>
    <s v="drama"/>
    <x v="181"/>
    <d v="2015-06-22T17:48:15"/>
    <n v="2015"/>
    <n v="13"/>
    <n v="11167.2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0"/>
    <s v="drama"/>
    <x v="182"/>
    <d v="2017-01-07T00:17:12"/>
    <n v="2016"/>
    <n v="45"/>
    <n v="0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0"/>
    <s v="drama"/>
    <x v="183"/>
    <d v="2014-11-26T20:26:50"/>
    <n v="2014"/>
    <n v="4"/>
    <n v="3699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0"/>
    <s v="drama"/>
    <x v="184"/>
    <d v="2014-09-01T03:59:00"/>
    <n v="2014"/>
    <n v="29"/>
    <n v="21879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0"/>
    <s v="drama"/>
    <x v="185"/>
    <d v="2016-08-18T21:52:19"/>
    <n v="2016"/>
    <n v="1"/>
    <n v="4329.6000000000004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0"/>
    <s v="drama"/>
    <x v="186"/>
    <d v="2017-03-03T20:00:00"/>
    <n v="2017"/>
    <n v="9"/>
    <n v="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0"/>
    <s v="drama"/>
    <x v="187"/>
    <d v="2015-07-21T06:59:00"/>
    <n v="2015"/>
    <n v="9"/>
    <n v="8603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0"/>
    <s v="drama"/>
    <x v="188"/>
    <d v="2014-09-05T04:23:35"/>
    <n v="2014"/>
    <n v="28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0"/>
    <s v="drama"/>
    <x v="189"/>
    <d v="2016-09-03T16:34:37"/>
    <n v="2016"/>
    <n v="0"/>
    <n v="8462.200000000000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0"/>
    <s v="drama"/>
    <x v="190"/>
    <d v="2016-06-16T15:37:26"/>
    <n v="2016"/>
    <n v="4"/>
    <n v="42086.42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0"/>
    <s v="drama"/>
    <x v="191"/>
    <d v="2015-10-02T10:35:38"/>
    <n v="2015"/>
    <n v="8"/>
    <n v="139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0"/>
    <s v="drama"/>
    <x v="192"/>
    <d v="2014-10-17T19:00:32"/>
    <n v="2014"/>
    <n v="0"/>
    <n v="13950.15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0"/>
    <s v="drama"/>
    <x v="193"/>
    <d v="2014-11-28T23:26:06"/>
    <n v="2014"/>
    <n v="42"/>
    <n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0"/>
    <s v="drama"/>
    <x v="194"/>
    <d v="2016-03-06T23:55:31"/>
    <n v="2016"/>
    <n v="16"/>
    <n v="13666.6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0"/>
    <s v="drama"/>
    <x v="195"/>
    <d v="2015-07-10T16:05:32"/>
    <n v="2015"/>
    <n v="0"/>
    <n v="0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0"/>
    <s v="drama"/>
    <x v="196"/>
    <d v="2015-10-10T21:00:00"/>
    <n v="2015"/>
    <n v="12"/>
    <n v="2141.58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0"/>
    <s v="drama"/>
    <x v="197"/>
    <d v="2017-02-17T21:00:00"/>
    <n v="2017"/>
    <n v="16"/>
    <n v="5074.25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0"/>
    <s v="drama"/>
    <x v="198"/>
    <d v="2014-10-05T09:12:02"/>
    <n v="2014"/>
    <n v="2"/>
    <n v="6750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0"/>
    <s v="drama"/>
    <x v="199"/>
    <d v="2016-09-01T02:58:22"/>
    <n v="2016"/>
    <n v="4"/>
    <n v="0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0"/>
    <s v="drama"/>
    <x v="200"/>
    <d v="2014-09-15T02:00:03"/>
    <n v="2014"/>
    <n v="7"/>
    <n v="2242.06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0"/>
    <s v="drama"/>
    <x v="201"/>
    <d v="2015-02-08T19:38:49"/>
    <n v="2015"/>
    <n v="62"/>
    <n v="5754.2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0"/>
    <s v="drama"/>
    <x v="202"/>
    <d v="2015-10-08T20:59:00"/>
    <n v="2015"/>
    <n v="7"/>
    <n v="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0"/>
    <s v="drama"/>
    <x v="203"/>
    <d v="2015-01-29T20:21:04"/>
    <n v="2014"/>
    <n v="16"/>
    <n v="5017.5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0"/>
    <s v="drama"/>
    <x v="204"/>
    <d v="2016-08-04T14:00:03"/>
    <n v="2016"/>
    <n v="0"/>
    <n v="31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0"/>
    <s v="drama"/>
    <x v="205"/>
    <d v="2015-10-06T15:10:22"/>
    <n v="2015"/>
    <n v="5"/>
    <n v="2356.1799999999998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0"/>
    <s v="drama"/>
    <x v="206"/>
    <d v="2016-08-06T00:06:23"/>
    <n v="2016"/>
    <n v="3"/>
    <n v="0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0"/>
    <s v="drama"/>
    <x v="207"/>
    <d v="2015-01-04T04:43:58"/>
    <n v="2014"/>
    <n v="3"/>
    <n v="3058.23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0"/>
    <s v="drama"/>
    <x v="208"/>
    <d v="2014-12-16T08:52:47"/>
    <n v="2014"/>
    <n v="1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0"/>
    <s v="drama"/>
    <x v="209"/>
    <d v="2015-07-10T22:08:55"/>
    <n v="2015"/>
    <n v="2"/>
    <n v="0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0"/>
    <s v="drama"/>
    <x v="210"/>
    <d v="2015-10-01T05:00:00"/>
    <n v="2015"/>
    <n v="3"/>
    <n v="1196.9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0"/>
    <s v="drama"/>
    <x v="211"/>
    <d v="2015-09-19T03:50:17"/>
    <n v="2015"/>
    <n v="8"/>
    <n v="3275.33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0"/>
    <s v="drama"/>
    <x v="212"/>
    <d v="2016-04-16T20:08:40"/>
    <n v="2016"/>
    <n v="6"/>
    <n v="39304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0"/>
    <s v="drama"/>
    <x v="213"/>
    <d v="2015-08-16T14:06:41"/>
    <n v="2015"/>
    <n v="1"/>
    <n v="3913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0"/>
    <s v="drama"/>
    <x v="214"/>
    <d v="2015-03-06T15:22:29"/>
    <n v="2015"/>
    <n v="3"/>
    <n v="39131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0"/>
    <s v="drama"/>
    <x v="215"/>
    <d v="2016-02-17T23:59:00"/>
    <n v="2016"/>
    <n v="9"/>
    <n v="38876.949999999997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0"/>
    <s v="drama"/>
    <x v="216"/>
    <d v="2015-04-22T22:00:37"/>
    <n v="2015"/>
    <n v="1"/>
    <n v="461.24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x v="0"/>
    <s v="drama"/>
    <x v="217"/>
    <d v="2014-12-28T15:22:29"/>
    <n v="2014"/>
    <n v="0"/>
    <n v="1013.16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0"/>
    <s v="drama"/>
    <x v="218"/>
    <d v="2015-05-15T15:04:49"/>
    <n v="2015"/>
    <n v="8"/>
    <n v="38082.6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0"/>
    <s v="drama"/>
    <x v="219"/>
    <d v="2016-04-01T06:59:00"/>
    <n v="2016"/>
    <n v="1"/>
    <n v="499.92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0"/>
    <s v="drama"/>
    <x v="220"/>
    <d v="2015-08-20T20:06:00"/>
    <n v="2015"/>
    <n v="1"/>
    <n v="12451.42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0"/>
    <s v="drama"/>
    <x v="221"/>
    <d v="2015-03-28T19:06:04"/>
    <n v="2015"/>
    <n v="1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0"/>
    <s v="drama"/>
    <x v="222"/>
    <d v="2015-03-27T02:39:00"/>
    <n v="2015"/>
    <n v="36"/>
    <n v="18041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0"/>
    <s v="drama"/>
    <x v="223"/>
    <d v="2016-05-22T01:05:00"/>
    <n v="2016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0"/>
    <s v="drama"/>
    <x v="224"/>
    <d v="2015-07-10T05:38:46"/>
    <n v="2015"/>
    <n v="0"/>
    <n v="0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0"/>
    <s v="drama"/>
    <x v="225"/>
    <d v="2016-04-08T22:04:14"/>
    <n v="2016"/>
    <n v="178"/>
    <n v="0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0"/>
    <s v="drama"/>
    <x v="226"/>
    <d v="2015-05-31T09:29:00"/>
    <n v="2015"/>
    <n v="1"/>
    <n v="17694.57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0"/>
    <s v="drama"/>
    <x v="227"/>
    <d v="2015-07-09T21:27:21"/>
    <n v="2015"/>
    <n v="1"/>
    <n v="0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0"/>
    <s v="drama"/>
    <x v="228"/>
    <d v="2015-06-01T16:28:25"/>
    <n v="2015"/>
    <n v="4"/>
    <n v="0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0"/>
    <s v="drama"/>
    <x v="229"/>
    <d v="2016-02-13T22:24:57"/>
    <n v="2016"/>
    <n v="12"/>
    <n v="0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0"/>
    <s v="drama"/>
    <x v="230"/>
    <d v="2015-06-04T18:39:11"/>
    <n v="2015"/>
    <n v="2"/>
    <n v="17637.8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0"/>
    <s v="drama"/>
    <x v="231"/>
    <d v="2016-01-02T23:00:51"/>
    <n v="2015"/>
    <n v="0"/>
    <n v="0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0"/>
    <s v="drama"/>
    <x v="232"/>
    <d v="2015-02-27T19:49:06"/>
    <n v="2015"/>
    <n v="9"/>
    <n v="5017.57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0"/>
    <s v="drama"/>
    <x v="233"/>
    <d v="2016-09-29T21:52:52"/>
    <n v="2016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0"/>
    <s v="drama"/>
    <x v="234"/>
    <d v="2015-06-21T00:50:59"/>
    <n v="2015"/>
    <n v="35"/>
    <n v="6935.2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0"/>
    <s v="drama"/>
    <x v="235"/>
    <d v="2015-07-09T21:48:17"/>
    <n v="2015"/>
    <n v="3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0"/>
    <s v="drama"/>
    <x v="236"/>
    <d v="2016-01-05T00:00:00"/>
    <n v="2015"/>
    <n v="0"/>
    <n v="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0"/>
    <s v="drama"/>
    <x v="237"/>
    <d v="2016-03-08T13:51:09"/>
    <n v="2016"/>
    <n v="2"/>
    <n v="34090.62999999999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0"/>
    <s v="drama"/>
    <x v="238"/>
    <d v="2016-12-30T09:00:00"/>
    <n v="2016"/>
    <n v="1"/>
    <n v="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0"/>
    <s v="drama"/>
    <x v="239"/>
    <d v="2015-11-08T12:00:00"/>
    <n v="2015"/>
    <n v="34"/>
    <n v="6758.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0"/>
    <s v="documentary"/>
    <x v="240"/>
    <d v="2013-05-05T17:00:11"/>
    <n v="2013"/>
    <n v="2"/>
    <n v="245.55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0"/>
    <s v="documentary"/>
    <x v="241"/>
    <d v="2014-12-21T16:45:04"/>
    <n v="2014"/>
    <n v="1"/>
    <n v="89.06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0"/>
    <s v="documentary"/>
    <x v="242"/>
    <d v="2011-12-20T11:49:50"/>
    <n v="2011"/>
    <n v="3"/>
    <n v="165.31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0"/>
    <s v="documentary"/>
    <x v="243"/>
    <d v="2014-02-22T01:08:24"/>
    <n v="2014"/>
    <n v="1"/>
    <n v="101.81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0"/>
    <s v="documentary"/>
    <x v="244"/>
    <d v="2010-03-16T07:06:00"/>
    <n v="2010"/>
    <n v="10"/>
    <n v="397.27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0"/>
    <s v="documentary"/>
    <x v="245"/>
    <d v="2012-08-16T01:16:25"/>
    <n v="2012"/>
    <n v="7"/>
    <n v="346.14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0"/>
    <s v="documentary"/>
    <x v="246"/>
    <d v="2010-12-18T09:43:25"/>
    <n v="2010"/>
    <n v="7"/>
    <n v="148.01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0"/>
    <s v="documentary"/>
    <x v="247"/>
    <d v="2010-10-16T03:39:00"/>
    <n v="2010"/>
    <n v="7"/>
    <n v="530.690000000000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0"/>
    <s v="documentary"/>
    <x v="248"/>
    <d v="2012-01-07T18:35:09"/>
    <n v="2011"/>
    <n v="0"/>
    <n v="225.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0"/>
    <s v="documentary"/>
    <x v="249"/>
    <d v="2010-08-22T17:40:00"/>
    <n v="2010"/>
    <n v="3"/>
    <n v="139.34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0"/>
    <s v="documentary"/>
    <x v="250"/>
    <d v="2013-06-06T13:34:51"/>
    <n v="2013"/>
    <n v="1"/>
    <n v="74.64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0"/>
    <s v="documentary"/>
    <x v="251"/>
    <d v="2012-05-16T19:00:00"/>
    <n v="2012"/>
    <n v="9"/>
    <n v="417.83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0"/>
    <s v="documentary"/>
    <x v="252"/>
    <d v="2010-06-01T03:59:00"/>
    <n v="2010"/>
    <n v="6"/>
    <n v="296.9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0"/>
    <s v="documentary"/>
    <x v="253"/>
    <d v="2012-02-15T15:37:15"/>
    <n v="2012"/>
    <n v="21"/>
    <n v="4576.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0"/>
    <s v="documentary"/>
    <x v="254"/>
    <d v="2015-10-17T02:00:00"/>
    <n v="2015"/>
    <n v="1"/>
    <n v="101.93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0"/>
    <s v="documentary"/>
    <x v="255"/>
    <d v="2011-03-16T11:38:02"/>
    <n v="2011"/>
    <n v="4"/>
    <n v="169.66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0"/>
    <s v="documentary"/>
    <x v="256"/>
    <d v="2013-03-16T18:27:47"/>
    <n v="2013"/>
    <n v="2"/>
    <n v="115.7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0"/>
    <s v="documentary"/>
    <x v="257"/>
    <d v="2016-05-19T15:02:42"/>
    <n v="2016"/>
    <n v="1"/>
    <n v="5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0"/>
    <s v="documentary"/>
    <x v="258"/>
    <d v="2011-06-18T01:14:26"/>
    <n v="2011"/>
    <n v="1"/>
    <n v="46.0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0"/>
    <s v="documentary"/>
    <x v="259"/>
    <d v="2015-04-08T17:42:49"/>
    <n v="2015"/>
    <n v="0"/>
    <n v="33.630000000000003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0"/>
    <s v="documentary"/>
    <x v="260"/>
    <d v="2010-07-17T09:59:00"/>
    <n v="2010"/>
    <n v="3"/>
    <n v="358.2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0"/>
    <s v="documentary"/>
    <x v="261"/>
    <d v="2012-06-07T14:55:00"/>
    <n v="2012"/>
    <n v="2"/>
    <n v="142.75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0"/>
    <s v="documentary"/>
    <x v="262"/>
    <d v="2011-02-26T05:57:08"/>
    <n v="2011"/>
    <n v="13"/>
    <n v="216.0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0"/>
    <s v="documentary"/>
    <x v="263"/>
    <d v="2012-09-27T22:54:54"/>
    <n v="2012"/>
    <n v="1"/>
    <n v="32.49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0"/>
    <s v="documentary"/>
    <x v="264"/>
    <d v="2012-05-11T14:53:15"/>
    <n v="2012"/>
    <n v="6"/>
    <n v="343.69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0"/>
    <s v="documentary"/>
    <x v="265"/>
    <d v="2010-05-10T20:16:00"/>
    <n v="2010"/>
    <n v="6"/>
    <n v="539.1900000000000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0"/>
    <s v="documentary"/>
    <x v="266"/>
    <d v="2010-04-23T03:51:00"/>
    <n v="2010"/>
    <n v="31"/>
    <n v="858.09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0"/>
    <s v="documentary"/>
    <x v="267"/>
    <d v="2014-06-25T10:51:39"/>
    <n v="2014"/>
    <n v="3"/>
    <n v="187.0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0"/>
    <s v="documentary"/>
    <x v="268"/>
    <d v="2011-11-07T04:39:38"/>
    <n v="2011"/>
    <n v="6"/>
    <n v="277.5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0"/>
    <s v="documentary"/>
    <x v="269"/>
    <d v="2017-02-22T04:43:42"/>
    <n v="2017"/>
    <n v="0"/>
    <n v="19.2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0"/>
    <s v="documentary"/>
    <x v="270"/>
    <d v="2011-05-25T04:00:00"/>
    <n v="2011"/>
    <n v="13"/>
    <n v="502.87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0"/>
    <s v="documentary"/>
    <x v="271"/>
    <d v="2014-01-02T08:00:00"/>
    <n v="2013"/>
    <n v="1"/>
    <n v="106.6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0"/>
    <s v="documentary"/>
    <x v="272"/>
    <d v="2010-04-28T18:49:00"/>
    <n v="2010"/>
    <n v="10"/>
    <n v="470.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0"/>
    <s v="documentary"/>
    <x v="273"/>
    <d v="2011-07-03T11:57:46"/>
    <n v="2011"/>
    <n v="6"/>
    <n v="258.52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0"/>
    <s v="documentary"/>
    <x v="274"/>
    <d v="2012-04-05T06:59:00"/>
    <n v="2012"/>
    <n v="8"/>
    <n v="268.88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0"/>
    <s v="documentary"/>
    <x v="275"/>
    <d v="2012-11-10T01:46:06"/>
    <n v="2012"/>
    <n v="2"/>
    <n v="91.37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0"/>
    <s v="documentary"/>
    <x v="276"/>
    <d v="2012-04-28T00:57:54"/>
    <n v="2012"/>
    <n v="8"/>
    <n v="488.95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0"/>
    <s v="documentary"/>
    <x v="277"/>
    <d v="2015-05-23T21:23:39"/>
    <n v="2015"/>
    <n v="0"/>
    <n v="31.86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0"/>
    <s v="documentary"/>
    <x v="278"/>
    <d v="2012-10-12T00:58:59"/>
    <n v="2012"/>
    <n v="1"/>
    <n v="72.95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0"/>
    <s v="documentary"/>
    <x v="279"/>
    <d v="2017-02-27T02:01:00"/>
    <n v="2017"/>
    <n v="2"/>
    <n v="99.15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0"/>
    <s v="documentary"/>
    <x v="280"/>
    <d v="2014-05-30T14:10:35"/>
    <n v="2014"/>
    <n v="0"/>
    <n v="14.1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0"/>
    <s v="documentary"/>
    <x v="281"/>
    <d v="2009-08-10T19:26:00"/>
    <n v="2009"/>
    <n v="5"/>
    <n v="381.99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0"/>
    <s v="documentary"/>
    <x v="282"/>
    <d v="2010-02-22T22:00:00"/>
    <n v="2010"/>
    <n v="1"/>
    <n v="168.22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0"/>
    <s v="documentary"/>
    <x v="283"/>
    <d v="2011-06-01T04:59:00"/>
    <n v="2011"/>
    <n v="2"/>
    <n v="148.75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0"/>
    <s v="documentary"/>
    <x v="284"/>
    <d v="2012-01-21T17:43:00"/>
    <n v="2011"/>
    <n v="1"/>
    <n v="39.520000000000003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0"/>
    <s v="documentary"/>
    <x v="285"/>
    <d v="2013-09-19T18:08:48"/>
    <n v="2013"/>
    <n v="2"/>
    <n v="53.33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0"/>
    <s v="documentary"/>
    <x v="286"/>
    <d v="2013-03-25T18:35:24"/>
    <n v="2013"/>
    <n v="2"/>
    <n v="221.77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0"/>
    <s v="documentary"/>
    <x v="287"/>
    <d v="2012-11-02T04:00:00"/>
    <n v="2012"/>
    <n v="2"/>
    <n v="102.3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0"/>
    <s v="documentary"/>
    <x v="288"/>
    <d v="2012-06-26T04:03:13"/>
    <n v="2012"/>
    <n v="1"/>
    <n v="66.06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0"/>
    <s v="documentary"/>
    <x v="289"/>
    <d v="2013-11-02T10:57:14"/>
    <n v="2013"/>
    <n v="2"/>
    <n v="127.2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0"/>
    <s v="documentary"/>
    <x v="290"/>
    <d v="2011-02-02T07:59:00"/>
    <n v="2010"/>
    <n v="6"/>
    <n v="173.8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0"/>
    <s v="documentary"/>
    <x v="291"/>
    <d v="2013-05-01T00:01:00"/>
    <n v="2013"/>
    <n v="6"/>
    <n v="227.26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0"/>
    <s v="documentary"/>
    <x v="292"/>
    <d v="2011-10-29T03:59:00"/>
    <n v="2011"/>
    <n v="0"/>
    <n v="58.8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0"/>
    <s v="documentary"/>
    <x v="293"/>
    <d v="2014-04-20T16:01:54"/>
    <n v="2014"/>
    <n v="1"/>
    <n v="219.98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0"/>
    <s v="documentary"/>
    <x v="294"/>
    <d v="2010-07-19T16:00:00"/>
    <n v="2010"/>
    <n v="6"/>
    <n v="574.55999999999995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0"/>
    <s v="documentary"/>
    <x v="295"/>
    <d v="2013-11-01T00:00:00"/>
    <n v="2013"/>
    <n v="1"/>
    <n v="43.14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0"/>
    <s v="documentary"/>
    <x v="296"/>
    <d v="2012-09-07T11:24:43"/>
    <n v="2012"/>
    <n v="1"/>
    <n v="221.97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0"/>
    <s v="documentary"/>
    <x v="297"/>
    <d v="2015-05-01T03:59:00"/>
    <n v="2015"/>
    <n v="1"/>
    <n v="200.85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0"/>
    <s v="documentary"/>
    <x v="298"/>
    <d v="2014-05-09T21:00:00"/>
    <n v="2014"/>
    <n v="0"/>
    <n v="11.6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0"/>
    <s v="documentary"/>
    <x v="299"/>
    <d v="2010-11-17T06:24:20"/>
    <n v="2010"/>
    <n v="3"/>
    <n v="115.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0"/>
    <s v="documentary"/>
    <x v="300"/>
    <d v="2011-04-24T23:02:18"/>
    <n v="2011"/>
    <n v="1"/>
    <n v="94.89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0"/>
    <s v="documentary"/>
    <x v="301"/>
    <d v="2013-03-19T16:42:15"/>
    <n v="2013"/>
    <n v="2"/>
    <n v="112.22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0"/>
    <s v="documentary"/>
    <x v="302"/>
    <d v="2012-02-24T20:33:58"/>
    <n v="2012"/>
    <n v="3"/>
    <n v="259.8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0"/>
    <s v="documentary"/>
    <x v="303"/>
    <d v="2012-06-02T01:42:26"/>
    <n v="2012"/>
    <n v="9"/>
    <n v="342.28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0"/>
    <s v="documentary"/>
    <x v="304"/>
    <d v="2012-09-01T02:00:00"/>
    <n v="2012"/>
    <n v="8"/>
    <n v="376.3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0"/>
    <s v="documentary"/>
    <x v="305"/>
    <d v="2012-03-10T15:07:29"/>
    <n v="2012"/>
    <n v="4"/>
    <n v="146.43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0"/>
    <s v="documentary"/>
    <x v="306"/>
    <d v="2013-03-20T19:05:33"/>
    <n v="2013"/>
    <n v="28"/>
    <n v="345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0"/>
    <s v="documentary"/>
    <x v="307"/>
    <d v="2013-02-07T22:40:01"/>
    <n v="2013"/>
    <n v="1"/>
    <n v="47.8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0"/>
    <s v="documentary"/>
    <x v="308"/>
    <d v="2011-03-10T16:40:10"/>
    <n v="2011"/>
    <n v="2"/>
    <n v="134.63999999999999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0"/>
    <s v="documentary"/>
    <x v="309"/>
    <d v="2012-09-03T18:02:14"/>
    <n v="2012"/>
    <n v="2"/>
    <n v="114.27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0"/>
    <s v="documentary"/>
    <x v="310"/>
    <d v="2011-10-20T02:00:00"/>
    <n v="2011"/>
    <n v="27"/>
    <n v="755.25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0"/>
    <s v="documentary"/>
    <x v="311"/>
    <d v="2012-01-01T07:59:00"/>
    <n v="2011"/>
    <n v="1"/>
    <n v="179.8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0"/>
    <s v="documentary"/>
    <x v="312"/>
    <d v="2013-04-14T21:03:52"/>
    <n v="2013"/>
    <n v="3"/>
    <n v="183.18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0"/>
    <s v="documentary"/>
    <x v="313"/>
    <d v="2010-08-11T15:59:00"/>
    <n v="2010"/>
    <n v="2"/>
    <n v="119.91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0"/>
    <s v="documentary"/>
    <x v="314"/>
    <d v="2013-03-01T19:59:48"/>
    <n v="2013"/>
    <n v="27"/>
    <n v="221.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0"/>
    <s v="documentary"/>
    <x v="315"/>
    <d v="2012-08-22T18:32:14"/>
    <n v="2012"/>
    <n v="1"/>
    <n v="210.28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0"/>
    <s v="documentary"/>
    <x v="316"/>
    <d v="2014-12-11T04:59:00"/>
    <n v="2014"/>
    <n v="2"/>
    <n v="167.59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0"/>
    <s v="documentary"/>
    <x v="317"/>
    <d v="2013-12-11T16:14:43"/>
    <n v="2013"/>
    <n v="1"/>
    <n v="83.71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0"/>
    <s v="documentary"/>
    <x v="318"/>
    <d v="2013-03-26T23:55:51"/>
    <n v="2013"/>
    <n v="5"/>
    <n v="93.1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0"/>
    <s v="documentary"/>
    <x v="319"/>
    <d v="2010-02-02T07:59:00"/>
    <n v="2009"/>
    <n v="5"/>
    <n v="518.3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0"/>
    <s v="documentary"/>
    <x v="320"/>
    <d v="2015-12-22T23:00:00"/>
    <n v="2015"/>
    <n v="1"/>
    <n v="166.84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0"/>
    <s v="documentary"/>
    <x v="321"/>
    <d v="2016-11-08T11:43:06"/>
    <n v="2016"/>
    <n v="1"/>
    <n v="78.19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0"/>
    <s v="documentary"/>
    <x v="322"/>
    <d v="2016-05-13T13:40:48"/>
    <n v="2016"/>
    <n v="1"/>
    <n v="141.43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0"/>
    <s v="documentary"/>
    <x v="323"/>
    <d v="2016-12-21T07:59:00"/>
    <n v="2016"/>
    <n v="5"/>
    <n v="452.4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0"/>
    <s v="documentary"/>
    <x v="324"/>
    <d v="2015-08-01T15:01:48"/>
    <n v="2015"/>
    <n v="3"/>
    <n v="319.9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0"/>
    <s v="documentary"/>
    <x v="325"/>
    <d v="2016-12-20T04:30:33"/>
    <n v="2016"/>
    <n v="1"/>
    <n v="35.57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0"/>
    <s v="documentary"/>
    <x v="326"/>
    <d v="2017-03-14T22:57:00"/>
    <n v="2017"/>
    <n v="0"/>
    <n v="22.68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0"/>
    <s v="documentary"/>
    <x v="327"/>
    <d v="2015-03-22T08:00:00"/>
    <n v="2015"/>
    <n v="7"/>
    <n v="765.41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0"/>
    <s v="documentary"/>
    <x v="328"/>
    <d v="2015-11-01T04:00:00"/>
    <n v="2015"/>
    <n v="0"/>
    <n v="51.81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0"/>
    <s v="documentary"/>
    <x v="329"/>
    <d v="2015-11-07T04:00:00"/>
    <n v="2015"/>
    <n v="3"/>
    <n v="154.13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0"/>
    <s v="documentary"/>
    <x v="330"/>
    <d v="2013-05-17T03:59:00"/>
    <n v="2013"/>
    <n v="1"/>
    <n v="75.459999999999994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0"/>
    <s v="documentary"/>
    <x v="331"/>
    <d v="2016-06-17T13:57:14"/>
    <n v="2016"/>
    <n v="1"/>
    <n v="58.56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0"/>
    <s v="documentary"/>
    <x v="332"/>
    <d v="2015-10-28T08:00:00"/>
    <n v="2015"/>
    <n v="0"/>
    <n v="46.09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0"/>
    <s v="documentary"/>
    <x v="333"/>
    <d v="2016-04-07T14:16:31"/>
    <n v="2016"/>
    <n v="1"/>
    <n v="96.12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0"/>
    <s v="documentary"/>
    <x v="334"/>
    <d v="2015-05-15T19:00:00"/>
    <n v="2015"/>
    <n v="3"/>
    <n v="368.7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0"/>
    <s v="documentary"/>
    <x v="335"/>
    <d v="2015-05-08T22:00:00"/>
    <n v="2015"/>
    <n v="3"/>
    <n v="317.88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0"/>
    <s v="documentary"/>
    <x v="336"/>
    <d v="2015-11-13T15:18:38"/>
    <n v="2015"/>
    <n v="1"/>
    <n v="51.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0"/>
    <s v="documentary"/>
    <x v="337"/>
    <d v="2015-03-14T02:05:08"/>
    <n v="2015"/>
    <n v="8"/>
    <n v="818.55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0"/>
    <s v="documentary"/>
    <x v="338"/>
    <d v="2016-09-03T01:00:00"/>
    <n v="2016"/>
    <n v="2"/>
    <n v="107.25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0"/>
    <s v="documentary"/>
    <x v="339"/>
    <d v="2015-04-29T18:14:28"/>
    <n v="2015"/>
    <n v="4"/>
    <n v="282.85000000000002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0"/>
    <s v="documentary"/>
    <x v="340"/>
    <d v="2017-03-08T21:00:00"/>
    <n v="2017"/>
    <n v="1"/>
    <n v="84.05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0"/>
    <s v="documentary"/>
    <x v="341"/>
    <d v="2014-10-01T03:59:00"/>
    <n v="2014"/>
    <n v="7"/>
    <n v="456.15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0"/>
    <s v="documentary"/>
    <x v="342"/>
    <d v="2016-04-29T18:44:25"/>
    <n v="2016"/>
    <n v="0"/>
    <n v="76.2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0"/>
    <s v="documentary"/>
    <x v="343"/>
    <d v="2014-11-14T03:00:00"/>
    <n v="2014"/>
    <n v="1"/>
    <n v="47.1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0"/>
    <s v="documentary"/>
    <x v="344"/>
    <d v="2015-06-01T02:20:00"/>
    <n v="2015"/>
    <n v="1"/>
    <n v="86.49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0"/>
    <s v="documentary"/>
    <x v="345"/>
    <d v="2015-05-20T22:39:50"/>
    <n v="2015"/>
    <n v="2"/>
    <n v="136.9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0"/>
    <s v="documentary"/>
    <x v="346"/>
    <d v="2015-10-14T12:00:21"/>
    <n v="2015"/>
    <n v="2"/>
    <n v="130.2700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0"/>
    <s v="documentary"/>
    <x v="347"/>
    <d v="2015-11-14T12:53:29"/>
    <n v="2015"/>
    <n v="1"/>
    <n v="64.43000000000000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0"/>
    <s v="documentary"/>
    <x v="348"/>
    <d v="2015-08-21T14:05:16"/>
    <n v="2015"/>
    <n v="2"/>
    <n v="204.3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0"/>
    <s v="documentary"/>
    <x v="349"/>
    <d v="2017-02-24T11:58:28"/>
    <n v="2017"/>
    <n v="2"/>
    <n v="145.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0"/>
    <s v="documentary"/>
    <x v="350"/>
    <d v="2016-09-11T03:59:00"/>
    <n v="2016"/>
    <n v="1"/>
    <n v="109.9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0"/>
    <s v="documentary"/>
    <x v="351"/>
    <d v="2016-04-07T22:09:14"/>
    <n v="2016"/>
    <n v="1"/>
    <n v="25.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0"/>
    <s v="documentary"/>
    <x v="352"/>
    <d v="2014-10-08T04:01:08"/>
    <n v="2014"/>
    <n v="2"/>
    <n v="84.2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0"/>
    <s v="documentary"/>
    <x v="353"/>
    <d v="2015-11-19T20:00:19"/>
    <n v="2015"/>
    <n v="0"/>
    <n v="39.07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0"/>
    <s v="documentary"/>
    <x v="354"/>
    <d v="2016-04-08T18:52:01"/>
    <n v="2016"/>
    <n v="7"/>
    <n v="818.19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0"/>
    <s v="documentary"/>
    <x v="355"/>
    <d v="2014-12-01T08:03:14"/>
    <n v="2014"/>
    <n v="1"/>
    <n v="142.61000000000001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0"/>
    <s v="documentary"/>
    <x v="356"/>
    <d v="2016-03-16T18:16:33"/>
    <n v="2016"/>
    <n v="3"/>
    <n v="242.3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0"/>
    <s v="documentary"/>
    <x v="357"/>
    <d v="2015-04-24T05:19:57"/>
    <n v="2015"/>
    <n v="2"/>
    <n v="77.2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0"/>
    <s v="documentary"/>
    <x v="358"/>
    <d v="2016-06-15T15:00:00"/>
    <n v="2016"/>
    <n v="0"/>
    <n v="87.21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0"/>
    <s v="documentary"/>
    <x v="359"/>
    <d v="2014-11-14T05:12:00"/>
    <n v="2014"/>
    <n v="1"/>
    <n v="76.48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0"/>
    <s v="documentary"/>
    <x v="360"/>
    <d v="2015-07-23T03:11:00"/>
    <n v="2015"/>
    <n v="2"/>
    <n v="265.3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0"/>
    <s v="documentary"/>
    <x v="361"/>
    <d v="2014-11-23T01:01:46"/>
    <n v="2014"/>
    <n v="1"/>
    <n v="64.95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0"/>
    <s v="documentary"/>
    <x v="362"/>
    <d v="2014-08-08T00:00:00"/>
    <n v="2014"/>
    <n v="2"/>
    <n v="266.6600000000000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0"/>
    <s v="documentary"/>
    <x v="363"/>
    <d v="2010-05-02T19:22:00"/>
    <n v="2010"/>
    <n v="3"/>
    <n v="870.9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0"/>
    <s v="documentary"/>
    <x v="364"/>
    <d v="2014-06-21T03:59:00"/>
    <n v="2014"/>
    <n v="3"/>
    <n v="200.03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0"/>
    <s v="documentary"/>
    <x v="365"/>
    <d v="2014-02-28T14:33:19"/>
    <n v="2014"/>
    <n v="2"/>
    <n v="346.8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0"/>
    <s v="documentary"/>
    <x v="366"/>
    <d v="2012-05-20T19:01:58"/>
    <n v="2012"/>
    <n v="1"/>
    <n v="167.3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0"/>
    <s v="documentary"/>
    <x v="367"/>
    <d v="2013-05-01T04:59:00"/>
    <n v="2013"/>
    <n v="2"/>
    <n v="188.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0"/>
    <s v="documentary"/>
    <x v="368"/>
    <d v="2015-03-15T13:32:02"/>
    <n v="2015"/>
    <n v="2"/>
    <n v="140.53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0"/>
    <s v="documentary"/>
    <x v="369"/>
    <d v="2012-01-15T13:14:29"/>
    <n v="2011"/>
    <n v="3"/>
    <n v="133.6399999999999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0"/>
    <s v="documentary"/>
    <x v="370"/>
    <d v="2017-01-06T19:05:00"/>
    <n v="2016"/>
    <n v="1"/>
    <n v="516.63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0"/>
    <s v="documentary"/>
    <x v="371"/>
    <d v="2013-02-01T18:25:39"/>
    <n v="2012"/>
    <n v="0"/>
    <n v="20.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0"/>
    <s v="documentary"/>
    <x v="372"/>
    <d v="2016-04-05T16:00:00"/>
    <n v="2016"/>
    <n v="73"/>
    <n v="2443.780000000000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0"/>
    <s v="documentary"/>
    <x v="373"/>
    <d v="2012-07-18T21:53:18"/>
    <n v="2012"/>
    <n v="3"/>
    <n v="246.4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0"/>
    <s v="documentary"/>
    <x v="374"/>
    <d v="2011-09-16T21:20:31"/>
    <n v="2011"/>
    <n v="4"/>
    <n v="125.89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0"/>
    <s v="documentary"/>
    <x v="375"/>
    <d v="2014-03-01T17:18:00"/>
    <n v="2014"/>
    <n v="44"/>
    <n v="1564.57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0"/>
    <s v="documentary"/>
    <x v="376"/>
    <d v="2016-08-25T10:51:56"/>
    <n v="2016"/>
    <n v="9"/>
    <n v="455.93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0"/>
    <s v="documentary"/>
    <x v="377"/>
    <d v="2015-11-14T07:01:00"/>
    <n v="2015"/>
    <n v="2"/>
    <n v="164.53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0"/>
    <s v="documentary"/>
    <x v="378"/>
    <d v="2016-01-25T23:52:00"/>
    <n v="2016"/>
    <n v="7"/>
    <n v="263.02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0"/>
    <s v="documentary"/>
    <x v="379"/>
    <d v="2012-05-03T16:31:12"/>
    <n v="2012"/>
    <n v="1"/>
    <n v="145.9199999999999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0"/>
    <s v="documentary"/>
    <x v="380"/>
    <d v="2016-01-23T17:16:32"/>
    <n v="2015"/>
    <n v="5"/>
    <n v="442.53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0"/>
    <s v="documentary"/>
    <x v="381"/>
    <d v="2012-07-30T05:00:00"/>
    <n v="2012"/>
    <n v="1"/>
    <n v="86.37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0"/>
    <s v="documentary"/>
    <x v="382"/>
    <d v="2012-09-06T17:01:40"/>
    <n v="2012"/>
    <n v="36"/>
    <n v="983.51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0"/>
    <s v="documentary"/>
    <x v="383"/>
    <d v="2014-05-19T02:49:19"/>
    <n v="2014"/>
    <n v="22"/>
    <n v="449.75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0"/>
    <s v="documentary"/>
    <x v="384"/>
    <d v="2015-01-06T18:45:47"/>
    <n v="2014"/>
    <n v="1"/>
    <n v="56.33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0"/>
    <s v="documentary"/>
    <x v="385"/>
    <d v="2014-11-21T15:01:41"/>
    <n v="2014"/>
    <n v="1"/>
    <n v="90.63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0"/>
    <s v="documentary"/>
    <x v="386"/>
    <d v="2015-08-10T22:49:51"/>
    <n v="2015"/>
    <n v="36"/>
    <n v="1646.92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0"/>
    <s v="documentary"/>
    <x v="387"/>
    <d v="2015-08-15T06:00:00"/>
    <n v="2015"/>
    <n v="1"/>
    <n v="38.04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0"/>
    <s v="documentary"/>
    <x v="388"/>
    <d v="2016-07-28T01:49:40"/>
    <n v="2016"/>
    <n v="4"/>
    <n v="300.86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0"/>
    <s v="documentary"/>
    <x v="389"/>
    <d v="2014-03-07T22:59:00"/>
    <n v="2014"/>
    <n v="0"/>
    <n v="14.15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0"/>
    <s v="documentary"/>
    <x v="390"/>
    <d v="2015-05-08T00:52:52"/>
    <n v="2015"/>
    <n v="21"/>
    <n v="1522.57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0"/>
    <s v="documentary"/>
    <x v="391"/>
    <d v="2011-12-18T00:59:00"/>
    <n v="2011"/>
    <n v="1"/>
    <n v="110.36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0"/>
    <s v="documentary"/>
    <x v="392"/>
    <d v="2011-09-08T03:00:00"/>
    <n v="2011"/>
    <n v="1"/>
    <n v="102.71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0"/>
    <s v="documentary"/>
    <x v="393"/>
    <d v="2013-10-10T17:00:52"/>
    <n v="2013"/>
    <n v="0"/>
    <n v="60.2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0"/>
    <s v="documentary"/>
    <x v="394"/>
    <d v="2016-04-17T18:38:02"/>
    <n v="2016"/>
    <n v="4"/>
    <n v="418.39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0"/>
    <s v="documentary"/>
    <x v="395"/>
    <d v="2012-04-27T21:32:00"/>
    <n v="2012"/>
    <n v="2"/>
    <n v="113.28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0"/>
    <s v="documentary"/>
    <x v="396"/>
    <d v="2012-07-07T13:33:26"/>
    <n v="2012"/>
    <n v="1"/>
    <n v="106.2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0"/>
    <s v="documentary"/>
    <x v="397"/>
    <d v="2010-09-01T03:44:00"/>
    <n v="2010"/>
    <n v="2"/>
    <n v="90.63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0"/>
    <s v="documentary"/>
    <x v="398"/>
    <d v="2015-04-29T19:02:06"/>
    <n v="2015"/>
    <n v="3"/>
    <n v="308.79000000000002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0"/>
    <s v="documentary"/>
    <x v="399"/>
    <d v="2016-12-14T12:00:00"/>
    <n v="2016"/>
    <n v="1"/>
    <n v="217.17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0"/>
    <s v="documentary"/>
    <x v="400"/>
    <d v="2014-05-17T03:30:00"/>
    <n v="2014"/>
    <n v="2"/>
    <n v="331.7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0"/>
    <s v="documentary"/>
    <x v="401"/>
    <d v="2011-08-07T20:12:50"/>
    <n v="2011"/>
    <n v="0"/>
    <n v="281.529999999999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0"/>
    <s v="documentary"/>
    <x v="402"/>
    <d v="2015-11-05T13:56:57"/>
    <n v="2015"/>
    <n v="10"/>
    <n v="476.53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0"/>
    <s v="documentary"/>
    <x v="403"/>
    <d v="2011-08-10T07:08:00"/>
    <n v="2011"/>
    <n v="4"/>
    <n v="292.27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0"/>
    <s v="documentary"/>
    <x v="404"/>
    <d v="2014-02-05T23:04:00"/>
    <n v="2014"/>
    <n v="1"/>
    <n v="75.37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0"/>
    <s v="documentary"/>
    <x v="405"/>
    <d v="2014-03-06T02:02:19"/>
    <n v="2014"/>
    <n v="7"/>
    <n v="370.87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0"/>
    <s v="documentary"/>
    <x v="406"/>
    <d v="2011-05-09T05:59:00"/>
    <n v="2011"/>
    <n v="7"/>
    <n v="581.8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0"/>
    <s v="documentary"/>
    <x v="407"/>
    <d v="2011-11-19T21:54:10"/>
    <n v="2011"/>
    <n v="10"/>
    <n v="924.69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0"/>
    <s v="documentary"/>
    <x v="408"/>
    <d v="2013-11-05T18:39:50"/>
    <n v="2013"/>
    <n v="3"/>
    <n v="532.97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0"/>
    <s v="documentary"/>
    <x v="409"/>
    <d v="2016-07-22T20:42:24"/>
    <n v="2016"/>
    <n v="40"/>
    <n v="134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0"/>
    <s v="documentary"/>
    <x v="410"/>
    <d v="2015-06-18T23:33:17"/>
    <n v="2015"/>
    <n v="20"/>
    <n v="2875.43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0"/>
    <s v="documentary"/>
    <x v="411"/>
    <d v="2013-12-22T05:00:00"/>
    <n v="2013"/>
    <n v="1"/>
    <n v="83.49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0"/>
    <s v="documentary"/>
    <x v="412"/>
    <d v="2012-07-25T17:49:38"/>
    <n v="2012"/>
    <n v="8"/>
    <n v="365.8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0"/>
    <s v="documentary"/>
    <x v="413"/>
    <d v="2012-07-19T21:03:31"/>
    <n v="2012"/>
    <n v="2"/>
    <n v="117.37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0"/>
    <s v="documentary"/>
    <x v="414"/>
    <d v="2013-10-12T01:31:05"/>
    <n v="2013"/>
    <n v="1"/>
    <n v="96.3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0"/>
    <s v="documentary"/>
    <x v="415"/>
    <d v="2014-10-17T12:00:00"/>
    <n v="2014"/>
    <n v="14"/>
    <n v="953.58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0"/>
    <s v="documentary"/>
    <x v="416"/>
    <d v="2014-02-08T09:30:31"/>
    <n v="2014"/>
    <n v="20"/>
    <n v="800.88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0"/>
    <s v="documentary"/>
    <x v="417"/>
    <d v="2013-04-08T04:33:00"/>
    <n v="2013"/>
    <n v="2"/>
    <n v="383.29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0"/>
    <s v="documentary"/>
    <x v="418"/>
    <d v="2015-07-23T06:46:37"/>
    <n v="2015"/>
    <n v="1"/>
    <n v="190.96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0"/>
    <s v="documentary"/>
    <x v="419"/>
    <d v="2013-06-29T20:13:07"/>
    <n v="2013"/>
    <n v="2"/>
    <n v="271.5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0"/>
    <s v="animation"/>
    <x v="420"/>
    <d v="2014-03-14T04:40:31"/>
    <n v="2014"/>
    <n v="6"/>
    <n v="6590.04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0"/>
    <s v="animation"/>
    <x v="421"/>
    <d v="2015-08-21T11:47:36"/>
    <n v="2015"/>
    <n v="1"/>
    <n v="326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0"/>
    <s v="animation"/>
    <x v="422"/>
    <d v="2014-09-11T06:14:57"/>
    <n v="2014"/>
    <n v="0"/>
    <n v="1629.75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0"/>
    <s v="animation"/>
    <x v="423"/>
    <d v="2013-06-05T22:13:50"/>
    <n v="2013"/>
    <n v="1"/>
    <n v="1501.79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0"/>
    <s v="animation"/>
    <x v="424"/>
    <d v="2012-03-26T08:01:39"/>
    <n v="2012"/>
    <n v="6"/>
    <n v="3886.8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0"/>
    <s v="animation"/>
    <x v="425"/>
    <d v="2015-11-27T21:40:04"/>
    <n v="2015"/>
    <n v="0"/>
    <n v="971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0"/>
    <s v="animation"/>
    <x v="426"/>
    <d v="2016-03-01T17:05:14"/>
    <n v="2016"/>
    <n v="2"/>
    <n v="2415.5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0"/>
    <s v="animation"/>
    <x v="427"/>
    <d v="2015-10-22T18:59:00"/>
    <n v="2015"/>
    <n v="3"/>
    <n v="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0"/>
    <s v="animation"/>
    <x v="428"/>
    <d v="2014-06-16T22:00:00"/>
    <n v="2014"/>
    <n v="2"/>
    <n v="1476.54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0"/>
    <s v="animation"/>
    <x v="429"/>
    <d v="2009-11-27T04:59:00"/>
    <n v="2009"/>
    <n v="4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0"/>
    <s v="animation"/>
    <x v="430"/>
    <d v="2013-09-11T02:34:27"/>
    <n v="2013"/>
    <n v="19"/>
    <n v="3805.6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0"/>
    <s v="animation"/>
    <x v="431"/>
    <d v="2016-07-05T20:54:43"/>
    <n v="2016"/>
    <n v="6"/>
    <n v="2356.88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0"/>
    <s v="animation"/>
    <x v="432"/>
    <d v="2015-10-21T17:26:21"/>
    <n v="2015"/>
    <n v="3"/>
    <n v="2356.3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0"/>
    <s v="animation"/>
    <x v="433"/>
    <d v="2015-10-11T15:07:02"/>
    <n v="2015"/>
    <n v="6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0"/>
    <s v="animation"/>
    <x v="434"/>
    <d v="2013-12-01T21:01:42"/>
    <n v="2013"/>
    <n v="7"/>
    <n v="9333.5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0"/>
    <s v="animation"/>
    <x v="435"/>
    <d v="2013-09-13T17:56:20"/>
    <n v="2013"/>
    <n v="0"/>
    <n v="621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0"/>
    <s v="animation"/>
    <x v="436"/>
    <d v="2013-07-31T08:41:53"/>
    <n v="2013"/>
    <n v="19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0"/>
    <s v="animation"/>
    <x v="437"/>
    <d v="2016-10-08T07:38:46"/>
    <n v="2016"/>
    <n v="3"/>
    <n v="0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0"/>
    <s v="animation"/>
    <x v="438"/>
    <d v="2015-11-18T07:15:58"/>
    <n v="2015"/>
    <n v="1"/>
    <n v="1679.27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0"/>
    <s v="animation"/>
    <x v="439"/>
    <d v="2014-10-17T18:16:58"/>
    <n v="2014"/>
    <n v="40"/>
    <n v="0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0"/>
    <s v="animation"/>
    <x v="440"/>
    <d v="2016-03-24T22:39:13"/>
    <n v="2016"/>
    <n v="4"/>
    <n v="18185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0"/>
    <s v="animation"/>
    <x v="441"/>
    <d v="2013-11-02T19:03:16"/>
    <n v="2013"/>
    <n v="45"/>
    <n v="0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0"/>
    <s v="animation"/>
    <x v="442"/>
    <d v="2015-02-19T21:19:43"/>
    <n v="2015"/>
    <n v="1"/>
    <n v="1063.71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0"/>
    <s v="animation"/>
    <x v="443"/>
    <d v="2014-02-10T00:21:41"/>
    <n v="2014"/>
    <n v="2"/>
    <n v="903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0"/>
    <s v="animation"/>
    <x v="444"/>
    <d v="2012-02-15T21:46:01"/>
    <n v="2011"/>
    <n v="18"/>
    <n v="179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0"/>
    <s v="animation"/>
    <x v="445"/>
    <d v="2015-05-21T08:02:55"/>
    <n v="2015"/>
    <n v="0"/>
    <n v="8947.6299999999992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0"/>
    <s v="animation"/>
    <x v="446"/>
    <d v="2015-03-04T02:00:20"/>
    <n v="2015"/>
    <n v="2"/>
    <n v="1117.19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0"/>
    <s v="animation"/>
    <x v="447"/>
    <d v="2013-03-23T12:19:23"/>
    <n v="2013"/>
    <n v="1"/>
    <n v="17805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0"/>
    <s v="animation"/>
    <x v="448"/>
    <d v="2014-05-14T18:11:35"/>
    <n v="2014"/>
    <n v="7"/>
    <n v="4432.7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0"/>
    <s v="animation"/>
    <x v="449"/>
    <d v="2013-10-17T13:38:05"/>
    <n v="2013"/>
    <n v="9"/>
    <n v="3536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0"/>
    <s v="animation"/>
    <x v="450"/>
    <d v="2014-02-14T22:43:20"/>
    <n v="2014"/>
    <n v="0"/>
    <n v="2512.86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0"/>
    <s v="animation"/>
    <x v="451"/>
    <d v="2014-01-25T17:09:51"/>
    <n v="2013"/>
    <n v="1"/>
    <n v="0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0"/>
    <s v="animation"/>
    <x v="452"/>
    <d v="2015-05-13T16:53:35"/>
    <n v="2015"/>
    <n v="23"/>
    <n v="1462.08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0"/>
    <s v="animation"/>
    <x v="453"/>
    <d v="2015-02-19T19:47:59"/>
    <n v="2015"/>
    <n v="0"/>
    <n v="8741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0"/>
    <s v="animation"/>
    <x v="454"/>
    <d v="2014-11-26T13:14:00"/>
    <n v="2014"/>
    <n v="2"/>
    <n v="3488.8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0"/>
    <s v="animation"/>
    <x v="455"/>
    <d v="2012-04-17T00:31:00"/>
    <n v="2012"/>
    <n v="0"/>
    <n v="870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0"/>
    <s v="animation"/>
    <x v="456"/>
    <d v="2013-10-22T03:59:00"/>
    <n v="2013"/>
    <n v="2"/>
    <n v="5798.67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0"/>
    <s v="animation"/>
    <x v="457"/>
    <d v="2014-08-16T18:25:12"/>
    <n v="2014"/>
    <n v="1"/>
    <n v="0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0"/>
    <s v="animation"/>
    <x v="458"/>
    <d v="2013-05-14T16:47:40"/>
    <n v="2013"/>
    <n v="2"/>
    <n v="354.0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0"/>
    <s v="animation"/>
    <x v="459"/>
    <d v="2011-11-13T16:22:07"/>
    <n v="2011"/>
    <n v="0"/>
    <n v="1727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0"/>
    <s v="animation"/>
    <x v="460"/>
    <d v="2014-06-01T04:00:00"/>
    <n v="2014"/>
    <n v="2"/>
    <n v="8630.19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0"/>
    <s v="animation"/>
    <x v="461"/>
    <d v="2013-06-02T20:19:27"/>
    <n v="2013"/>
    <n v="31"/>
    <n v="0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0"/>
    <s v="animation"/>
    <x v="462"/>
    <d v="2011-08-10T03:02:21"/>
    <n v="2011"/>
    <n v="0"/>
    <n v="0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0"/>
    <s v="animation"/>
    <x v="463"/>
    <d v="2011-09-24T17:02:33"/>
    <n v="2011"/>
    <n v="0"/>
    <n v="1559.55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0"/>
    <s v="animation"/>
    <x v="464"/>
    <d v="2016-05-18T20:22:15"/>
    <n v="2016"/>
    <n v="17"/>
    <n v="17066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0"/>
    <s v="animation"/>
    <x v="465"/>
    <d v="2014-06-27T02:52:54"/>
    <n v="2014"/>
    <n v="33"/>
    <n v="2128.61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0"/>
    <s v="animation"/>
    <x v="466"/>
    <d v="2012-09-07T22:37:44"/>
    <n v="2012"/>
    <n v="2"/>
    <n v="3396.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0"/>
    <s v="animation"/>
    <x v="467"/>
    <d v="2012-09-28T16:18:54"/>
    <n v="2012"/>
    <n v="1"/>
    <n v="432.36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0"/>
    <s v="animation"/>
    <x v="468"/>
    <d v="2012-07-11T03:51:05"/>
    <n v="2012"/>
    <n v="2"/>
    <n v="0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0"/>
    <s v="animation"/>
    <x v="469"/>
    <d v="2014-09-05T23:45:24"/>
    <n v="2014"/>
    <n v="3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0"/>
    <s v="animation"/>
    <x v="470"/>
    <d v="2014-01-16T04:00:00"/>
    <n v="2013"/>
    <n v="3"/>
    <n v="8318.39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0"/>
    <s v="animation"/>
    <x v="471"/>
    <d v="2014-04-19T16:19:39"/>
    <n v="2014"/>
    <n v="0"/>
    <n v="97.4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0"/>
    <s v="animation"/>
    <x v="472"/>
    <d v="2014-08-23T22:08:38"/>
    <n v="2014"/>
    <n v="21"/>
    <n v="3304.0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0"/>
    <s v="animation"/>
    <x v="473"/>
    <d v="2014-09-17T16:45:19"/>
    <n v="2014"/>
    <n v="1"/>
    <n v="1178.6400000000001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0"/>
    <s v="animation"/>
    <x v="474"/>
    <d v="2017-02-17T07:53:49"/>
    <n v="2017"/>
    <n v="5"/>
    <n v="1646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0"/>
    <s v="animation"/>
    <x v="475"/>
    <d v="2015-05-06T02:04:03"/>
    <n v="2015"/>
    <n v="8"/>
    <n v="0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0"/>
    <s v="animation"/>
    <x v="476"/>
    <d v="2014-06-03T03:59:00"/>
    <n v="2014"/>
    <n v="0"/>
    <n v="131.38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0"/>
    <s v="animation"/>
    <x v="477"/>
    <d v="2012-05-18T20:02:14"/>
    <n v="2012"/>
    <n v="11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0"/>
    <s v="animation"/>
    <x v="478"/>
    <d v="2015-04-01T20:51:49"/>
    <n v="2015"/>
    <n v="2"/>
    <n v="0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0"/>
    <s v="animation"/>
    <x v="479"/>
    <d v="2014-11-21T10:47:15"/>
    <n v="2014"/>
    <n v="1"/>
    <n v="294.5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0"/>
    <s v="animation"/>
    <x v="480"/>
    <d v="2013-08-09T12:00:15"/>
    <n v="2013"/>
    <n v="0"/>
    <n v="115.47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0"/>
    <s v="animation"/>
    <x v="481"/>
    <d v="2012-10-10T16:08:09"/>
    <n v="2012"/>
    <n v="1"/>
    <n v="768.82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0"/>
    <s v="animation"/>
    <x v="482"/>
    <d v="2016-04-14T14:34:00"/>
    <n v="2016"/>
    <n v="2"/>
    <n v="160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0"/>
    <s v="animation"/>
    <x v="483"/>
    <d v="2013-01-29T04:44:32"/>
    <n v="2012"/>
    <n v="1"/>
    <n v="108.4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0"/>
    <s v="animation"/>
    <x v="484"/>
    <d v="2015-11-05T23:32:52"/>
    <n v="2015"/>
    <n v="0"/>
    <n v="1448.1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0"/>
    <s v="animation"/>
    <x v="485"/>
    <d v="2013-05-17T12:08:19"/>
    <n v="2013"/>
    <n v="0"/>
    <n v="127.3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0"/>
    <s v="animation"/>
    <x v="486"/>
    <d v="2014-06-01T22:37:19"/>
    <n v="2014"/>
    <n v="0"/>
    <n v="15903.5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0"/>
    <s v="animation"/>
    <x v="487"/>
    <d v="2016-12-25T15:16:34"/>
    <n v="2016"/>
    <n v="0"/>
    <n v="0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0"/>
    <s v="animation"/>
    <x v="488"/>
    <d v="2017-01-09T01:18:20"/>
    <n v="2016"/>
    <n v="1"/>
    <n v="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0"/>
    <s v="animation"/>
    <x v="489"/>
    <d v="2012-01-05T11:33:00"/>
    <n v="2011"/>
    <n v="0"/>
    <n v="5248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x v="0"/>
    <s v="animation"/>
    <x v="490"/>
    <d v="2012-08-22T23:14:45"/>
    <n v="2012"/>
    <n v="16"/>
    <n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0"/>
    <s v="animation"/>
    <x v="491"/>
    <d v="2016-01-27T23:34:59"/>
    <n v="2015"/>
    <n v="2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0"/>
    <s v="animation"/>
    <x v="492"/>
    <d v="2016-10-13T00:50:30"/>
    <n v="2016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0"/>
    <s v="animation"/>
    <x v="493"/>
    <d v="2015-05-20T17:25:38"/>
    <n v="2015"/>
    <n v="1"/>
    <n v="0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0"/>
    <s v="animation"/>
    <x v="494"/>
    <d v="2014-07-03T03:00:00"/>
    <n v="2014"/>
    <n v="1"/>
    <n v="5232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0"/>
    <s v="animation"/>
    <x v="495"/>
    <d v="2015-07-16T19:51:45"/>
    <n v="2015"/>
    <n v="2"/>
    <n v="0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0"/>
    <s v="animation"/>
    <x v="496"/>
    <d v="2014-02-10T22:21:14"/>
    <n v="2013"/>
    <n v="0"/>
    <n v="15673.4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0"/>
    <s v="animation"/>
    <x v="497"/>
    <d v="2014-12-25T05:00:00"/>
    <n v="2014"/>
    <n v="3"/>
    <n v="521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0"/>
    <s v="animation"/>
    <x v="498"/>
    <d v="2011-12-23T18:17:29"/>
    <n v="2011"/>
    <n v="0"/>
    <n v="711.36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0"/>
    <s v="animation"/>
    <x v="499"/>
    <d v="2009-10-12T20:59:00"/>
    <n v="2009"/>
    <n v="1"/>
    <n v="600.2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0"/>
    <s v="animation"/>
    <x v="500"/>
    <d v="2010-05-08T22:16:00"/>
    <n v="2010"/>
    <n v="2"/>
    <n v="3899.25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0"/>
    <s v="animation"/>
    <x v="501"/>
    <d v="2011-07-09T05:37:31"/>
    <n v="2011"/>
    <n v="2"/>
    <n v="0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0"/>
    <s v="animation"/>
    <x v="502"/>
    <d v="2012-03-18T12:17:05"/>
    <n v="2012"/>
    <n v="1"/>
    <n v="3897.7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0"/>
    <s v="animation"/>
    <x v="503"/>
    <d v="2015-01-17T12:38:23"/>
    <n v="2014"/>
    <n v="2"/>
    <n v="1729.44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0"/>
    <s v="animation"/>
    <x v="504"/>
    <d v="2012-04-10T22:36:27"/>
    <n v="2012"/>
    <n v="1"/>
    <n v="310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0"/>
    <s v="animation"/>
    <x v="505"/>
    <d v="2015-12-25T02:21:26"/>
    <n v="2015"/>
    <n v="1"/>
    <n v="1109.29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0"/>
    <s v="animation"/>
    <x v="506"/>
    <d v="2013-08-10T13:15:20"/>
    <n v="2013"/>
    <n v="0"/>
    <n v="15505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0"/>
    <s v="animation"/>
    <x v="507"/>
    <d v="2012-10-19T23:00:57"/>
    <n v="2012"/>
    <n v="1"/>
    <n v="1548.1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0"/>
    <s v="animation"/>
    <x v="508"/>
    <d v="2012-05-25T14:14:00"/>
    <n v="2012"/>
    <n v="0"/>
    <n v="5147.67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0"/>
    <s v="animation"/>
    <x v="509"/>
    <d v="2015-06-28T15:09:30"/>
    <n v="2015"/>
    <n v="3"/>
    <n v="15435.55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0"/>
    <s v="animation"/>
    <x v="510"/>
    <d v="2016-03-01T04:13:59"/>
    <n v="2016"/>
    <n v="1"/>
    <n v="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0"/>
    <s v="animation"/>
    <x v="511"/>
    <d v="2013-04-06T06:16:22"/>
    <n v="2013"/>
    <n v="3"/>
    <n v="3067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0"/>
    <s v="animation"/>
    <x v="512"/>
    <d v="2016-11-20T18:48:47"/>
    <n v="2016"/>
    <n v="2"/>
    <n v="7663.5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0"/>
    <s v="animation"/>
    <x v="513"/>
    <d v="2016-08-15T07:00:00"/>
    <n v="2016"/>
    <n v="0"/>
    <n v="225.27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0"/>
    <s v="animation"/>
    <x v="514"/>
    <d v="2014-08-09T14:44:07"/>
    <n v="2014"/>
    <n v="10"/>
    <n v="5105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0"/>
    <s v="animation"/>
    <x v="515"/>
    <d v="2015-12-29T11:46:41"/>
    <n v="2015"/>
    <n v="0"/>
    <n v="449.56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0"/>
    <s v="animation"/>
    <x v="516"/>
    <d v="2015-05-27T18:41:20"/>
    <n v="2015"/>
    <n v="3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0"/>
    <s v="animation"/>
    <x v="517"/>
    <d v="2017-02-02T14:46:01"/>
    <n v="2017"/>
    <n v="1"/>
    <n v="509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0"/>
    <s v="animation"/>
    <x v="518"/>
    <d v="2015-09-06T14:46:00"/>
    <n v="2015"/>
    <n v="2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0"/>
    <s v="animation"/>
    <x v="519"/>
    <d v="2012-12-05T09:23:41"/>
    <n v="2012"/>
    <n v="1"/>
    <n v="217.57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1"/>
    <s v="plays"/>
    <x v="520"/>
    <d v="2015-12-10T16:51:01"/>
    <n v="2015"/>
    <n v="3"/>
    <n v="447.9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1"/>
    <s v="plays"/>
    <x v="521"/>
    <d v="2016-11-01T04:59:00"/>
    <n v="2016"/>
    <n v="3"/>
    <n v="271.19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1"/>
    <s v="plays"/>
    <x v="522"/>
    <d v="2016-03-20T23:58:45"/>
    <n v="2016"/>
    <n v="5"/>
    <n v="489.4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1"/>
    <s v="plays"/>
    <x v="523"/>
    <d v="2015-09-21T03:11:16"/>
    <n v="2015"/>
    <n v="3"/>
    <n v="180.07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1"/>
    <s v="plays"/>
    <x v="524"/>
    <d v="2016-06-01T17:12:49"/>
    <n v="2016"/>
    <n v="4"/>
    <n v="116.3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1"/>
    <s v="plays"/>
    <x v="525"/>
    <d v="2014-09-13T09:37:21"/>
    <n v="2014"/>
    <n v="1"/>
    <n v="1257.5899999999999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1"/>
    <s v="plays"/>
    <x v="526"/>
    <d v="2015-08-07T17:00:00"/>
    <n v="2015"/>
    <n v="10"/>
    <n v="655.52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1"/>
    <s v="plays"/>
    <x v="527"/>
    <d v="2017-02-17T16:05:00"/>
    <n v="2017"/>
    <n v="2"/>
    <n v="95.18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1"/>
    <s v="plays"/>
    <x v="528"/>
    <d v="2015-06-21T21:20:00"/>
    <n v="2015"/>
    <n v="13"/>
    <n v="491.6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1"/>
    <s v="plays"/>
    <x v="529"/>
    <d v="2017-01-11T05:00:00"/>
    <n v="2016"/>
    <n v="12"/>
    <n v="814.06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1"/>
    <s v="plays"/>
    <x v="530"/>
    <d v="2015-06-24T02:00:00"/>
    <n v="2015"/>
    <n v="4"/>
    <n v="503.3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1"/>
    <s v="plays"/>
    <x v="531"/>
    <d v="2016-12-17T06:59:00"/>
    <n v="2016"/>
    <n v="4"/>
    <n v="468.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1"/>
    <s v="plays"/>
    <x v="532"/>
    <d v="2016-05-13T00:10:08"/>
    <n v="2016"/>
    <n v="1"/>
    <n v="83.53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1"/>
    <s v="plays"/>
    <x v="533"/>
    <d v="2016-05-16T10:26:05"/>
    <n v="2016"/>
    <n v="7"/>
    <n v="849.2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1"/>
    <s v="plays"/>
    <x v="534"/>
    <d v="2015-11-01T23:00:00"/>
    <n v="2015"/>
    <n v="1"/>
    <n v="297.98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1"/>
    <s v="plays"/>
    <x v="535"/>
    <d v="2017-01-06T13:05:05"/>
    <n v="2016"/>
    <n v="7"/>
    <n v="240.7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1"/>
    <s v="plays"/>
    <x v="536"/>
    <d v="2015-08-03T18:00:00"/>
    <n v="2015"/>
    <n v="4"/>
    <n v="363.8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1"/>
    <s v="plays"/>
    <x v="537"/>
    <d v="2015-11-04T19:26:31"/>
    <n v="2015"/>
    <n v="7"/>
    <n v="240.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1"/>
    <s v="plays"/>
    <x v="538"/>
    <d v="2016-05-13T19:04:23"/>
    <n v="2016"/>
    <n v="3"/>
    <n v="234.7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1"/>
    <s v="plays"/>
    <x v="539"/>
    <d v="2016-07-05T01:11:47"/>
    <n v="2016"/>
    <n v="28"/>
    <n v="702.75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2"/>
    <s v="web"/>
    <x v="540"/>
    <d v="2015-02-04T19:36:46"/>
    <n v="2015"/>
    <n v="1"/>
    <n v="1400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2"/>
    <s v="web"/>
    <x v="541"/>
    <d v="2015-10-29T01:07:14"/>
    <n v="2015"/>
    <n v="3"/>
    <n v="140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2"/>
    <s v="web"/>
    <x v="542"/>
    <d v="2016-05-03T16:41:56"/>
    <n v="2016"/>
    <n v="0"/>
    <n v="13864.1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2"/>
    <s v="web"/>
    <x v="543"/>
    <d v="2014-11-01T02:12:42"/>
    <n v="2014"/>
    <n v="1"/>
    <n v="693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2"/>
    <s v="web"/>
    <x v="544"/>
    <d v="2016-07-04T15:46:00"/>
    <n v="2016"/>
    <n v="28"/>
    <n v="692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2"/>
    <s v="web"/>
    <x v="545"/>
    <d v="2015-11-15T15:13:09"/>
    <n v="2015"/>
    <n v="0"/>
    <n v="403.7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2"/>
    <s v="web"/>
    <x v="546"/>
    <d v="2015-10-17T16:01:55"/>
    <n v="2015"/>
    <n v="0"/>
    <n v="6852.17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2"/>
    <s v="web"/>
    <x v="547"/>
    <d v="2016-02-10T16:42:44"/>
    <n v="2016"/>
    <n v="2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2"/>
    <s v="web"/>
    <x v="548"/>
    <d v="2015-10-29T21:40:48"/>
    <n v="2015"/>
    <n v="1"/>
    <n v="13685.9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2"/>
    <s v="web"/>
    <x v="549"/>
    <d v="2015-07-08T15:17:02"/>
    <n v="2015"/>
    <n v="5"/>
    <n v="1701.7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2"/>
    <s v="web"/>
    <x v="550"/>
    <d v="2017-01-31T05:00:00"/>
    <n v="2017"/>
    <n v="3"/>
    <n v="3391.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2"/>
    <s v="web"/>
    <x v="551"/>
    <d v="2015-08-01T17:53:00"/>
    <n v="2015"/>
    <n v="0"/>
    <n v="483.36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2"/>
    <s v="web"/>
    <x v="552"/>
    <d v="2016-01-09T14:48:16"/>
    <n v="2015"/>
    <n v="0"/>
    <n v="0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2"/>
    <s v="web"/>
    <x v="553"/>
    <d v="2014-11-14T18:16:31"/>
    <n v="2014"/>
    <n v="1"/>
    <n v="2246.6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2"/>
    <s v="web"/>
    <x v="554"/>
    <d v="2014-10-19T16:26:12"/>
    <n v="2014"/>
    <n v="3"/>
    <n v="611.4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2"/>
    <s v="web"/>
    <x v="555"/>
    <d v="2016-06-12T08:29:03"/>
    <n v="2016"/>
    <n v="2"/>
    <n v="0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2"/>
    <s v="web"/>
    <x v="556"/>
    <d v="2016-01-06T20:38:37"/>
    <n v="2015"/>
    <n v="2"/>
    <n v="1332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2"/>
    <s v="web"/>
    <x v="557"/>
    <d v="2016-12-02T23:36:43"/>
    <n v="2016"/>
    <n v="0"/>
    <n v="664.8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2"/>
    <s v="web"/>
    <x v="558"/>
    <d v="2015-03-24T20:11:45"/>
    <n v="2015"/>
    <n v="18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2"/>
    <s v="web"/>
    <x v="559"/>
    <d v="2015-12-13T06:47:40"/>
    <n v="2015"/>
    <n v="0"/>
    <n v="1327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2"/>
    <s v="web"/>
    <x v="560"/>
    <d v="2014-12-17T18:30:45"/>
    <n v="2014"/>
    <n v="0"/>
    <n v="4409.33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2"/>
    <s v="web"/>
    <x v="561"/>
    <d v="2015-10-26T15:48:33"/>
    <n v="2015"/>
    <n v="1"/>
    <n v="659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2"/>
    <s v="web"/>
    <x v="562"/>
    <d v="2016-12-18T09:20:15"/>
    <n v="2016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2"/>
    <s v="web"/>
    <x v="563"/>
    <d v="2015-02-17T01:40:47"/>
    <n v="2015"/>
    <n v="0"/>
    <n v="6560.5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2"/>
    <s v="web"/>
    <x v="564"/>
    <d v="2016-03-12T22:37:55"/>
    <n v="2016"/>
    <n v="1"/>
    <n v="1311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2"/>
    <s v="web"/>
    <x v="565"/>
    <d v="2015-07-10T18:50:49"/>
    <n v="2015"/>
    <n v="1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2"/>
    <s v="web"/>
    <x v="566"/>
    <d v="2016-07-14T16:25:33"/>
    <n v="2016"/>
    <n v="3"/>
    <n v="13014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2"/>
    <s v="web"/>
    <x v="567"/>
    <d v="2015-01-01T20:13:14"/>
    <n v="2014"/>
    <n v="1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2"/>
    <s v="web"/>
    <x v="568"/>
    <d v="2016-01-16T11:00:00"/>
    <n v="2015"/>
    <n v="1"/>
    <n v="2585.87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2"/>
    <s v="web"/>
    <x v="569"/>
    <d v="2016-01-01T20:20:12"/>
    <n v="2015"/>
    <n v="5"/>
    <n v="12879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2"/>
    <s v="web"/>
    <x v="570"/>
    <d v="2016-02-18T19:09:29"/>
    <n v="2016"/>
    <n v="0"/>
    <n v="128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2"/>
    <s v="web"/>
    <x v="571"/>
    <d v="2015-07-27T03:59:00"/>
    <n v="2015"/>
    <n v="1"/>
    <n v="6409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2"/>
    <s v="web"/>
    <x v="572"/>
    <d v="2015-11-04T18:11:28"/>
    <n v="2015"/>
    <n v="5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2"/>
    <s v="web"/>
    <x v="573"/>
    <d v="2015-01-18T01:12:00"/>
    <n v="2014"/>
    <n v="0"/>
    <n v="1422.22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2"/>
    <s v="web"/>
    <x v="574"/>
    <d v="2016-10-19T10:38:27"/>
    <n v="2016"/>
    <n v="1"/>
    <n v="3198.7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2"/>
    <s v="web"/>
    <x v="575"/>
    <d v="2015-06-13T16:37:23"/>
    <n v="2015"/>
    <n v="0"/>
    <n v="3198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2"/>
    <s v="web"/>
    <x v="576"/>
    <d v="2015-03-28T10:19:12"/>
    <n v="2015"/>
    <n v="0"/>
    <n v="12772.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2"/>
    <s v="web"/>
    <x v="577"/>
    <d v="2016-05-20T14:08:22"/>
    <n v="2016"/>
    <n v="3"/>
    <n v="12730.4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2"/>
    <s v="web"/>
    <x v="578"/>
    <d v="2015-09-07T13:53:13"/>
    <n v="2015"/>
    <n v="0"/>
    <n v="1809.71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2"/>
    <s v="web"/>
    <x v="579"/>
    <d v="2014-12-25T20:27:03"/>
    <n v="2014"/>
    <n v="1"/>
    <n v="2525.4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2"/>
    <s v="web"/>
    <x v="580"/>
    <d v="2016-09-22T21:47:47"/>
    <n v="2016"/>
    <n v="4"/>
    <n v="12571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2"/>
    <s v="web"/>
    <x v="581"/>
    <d v="2015-08-02T00:18:24"/>
    <n v="2015"/>
    <n v="31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2"/>
    <s v="web"/>
    <x v="582"/>
    <d v="2015-03-15T18:00:00"/>
    <n v="2015"/>
    <n v="0"/>
    <n v="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2"/>
    <s v="web"/>
    <x v="583"/>
    <d v="2015-03-19T21:31:27"/>
    <n v="2015"/>
    <n v="1"/>
    <n v="12446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2"/>
    <s v="web"/>
    <x v="584"/>
    <d v="2015-03-16T16:11:56"/>
    <n v="2015"/>
    <n v="12"/>
    <n v="6206.5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2"/>
    <s v="web"/>
    <x v="585"/>
    <d v="2015-12-01T00:00:00"/>
    <n v="2015"/>
    <n v="1"/>
    <n v="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2"/>
    <s v="web"/>
    <x v="586"/>
    <d v="2015-02-15T20:30:07"/>
    <n v="2015"/>
    <n v="1"/>
    <n v="3100.15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2"/>
    <s v="web"/>
    <x v="587"/>
    <d v="2015-04-16T18:10:33"/>
    <n v="2015"/>
    <n v="0"/>
    <n v="1764.71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2"/>
    <s v="web"/>
    <x v="588"/>
    <d v="2016-11-17T19:28:06"/>
    <n v="2016"/>
    <n v="1"/>
    <n v="6174.25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2"/>
    <s v="web"/>
    <x v="589"/>
    <d v="2015-07-08T14:44:59"/>
    <n v="2015"/>
    <n v="2"/>
    <n v="1232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2"/>
    <s v="web"/>
    <x v="590"/>
    <d v="2016-02-08T13:01:00"/>
    <n v="2016"/>
    <n v="2"/>
    <n v="136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2"/>
    <s v="web"/>
    <x v="591"/>
    <d v="2015-07-22T13:02:10"/>
    <n v="2015"/>
    <n v="0"/>
    <n v="6128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2"/>
    <s v="web"/>
    <x v="592"/>
    <d v="2014-12-03T05:34:20"/>
    <n v="2014"/>
    <n v="2"/>
    <n v="1225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2"/>
    <s v="web"/>
    <x v="593"/>
    <d v="2015-04-06T15:15:45"/>
    <n v="2015"/>
    <n v="24"/>
    <n v="1747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2"/>
    <s v="web"/>
    <x v="594"/>
    <d v="2016-04-16T18:43:26"/>
    <n v="2016"/>
    <n v="0"/>
    <n v="6089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2"/>
    <s v="web"/>
    <x v="595"/>
    <d v="2015-05-04T01:40:38"/>
    <n v="2015"/>
    <n v="0"/>
    <n v="1520.63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2"/>
    <s v="web"/>
    <x v="596"/>
    <d v="2016-11-02T21:31:32"/>
    <n v="2016"/>
    <n v="1"/>
    <n v="6082.5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2"/>
    <s v="web"/>
    <x v="597"/>
    <d v="2016-07-31T16:00:00"/>
    <n v="2016"/>
    <n v="2"/>
    <n v="6055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2"/>
    <s v="web"/>
    <x v="598"/>
    <d v="2014-12-05T00:03:01"/>
    <n v="2014"/>
    <n v="5"/>
    <n v="1729.43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2"/>
    <s v="web"/>
    <x v="599"/>
    <d v="2015-03-08T15:16:00"/>
    <n v="2015"/>
    <n v="0"/>
    <n v="6047.5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2"/>
    <s v="web"/>
    <x v="600"/>
    <d v="2015-05-09T19:09:22"/>
    <n v="2015"/>
    <n v="2"/>
    <n v="120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2"/>
    <s v="web"/>
    <x v="601"/>
    <d v="2014-12-26T20:35:39"/>
    <n v="2014"/>
    <n v="1"/>
    <n v="2006.9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2"/>
    <s v="web"/>
    <x v="602"/>
    <d v="2015-06-18T19:03:35"/>
    <n v="2015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2"/>
    <s v="web"/>
    <x v="603"/>
    <d v="2014-08-14T15:20:23"/>
    <n v="2014"/>
    <n v="1"/>
    <n v="923.6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2"/>
    <s v="web"/>
    <x v="604"/>
    <d v="2014-08-28T00:50:56"/>
    <n v="2014"/>
    <n v="8"/>
    <n v="0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2"/>
    <s v="web"/>
    <x v="605"/>
    <d v="2015-08-23T08:35:08"/>
    <n v="2015"/>
    <n v="2"/>
    <n v="15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2"/>
    <s v="web"/>
    <x v="606"/>
    <d v="2015-05-24T15:00:00"/>
    <n v="2015"/>
    <n v="2"/>
    <n v="120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2"/>
    <s v="web"/>
    <x v="607"/>
    <d v="2015-11-22T20:48:56"/>
    <n v="2015"/>
    <n v="48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2"/>
    <s v="web"/>
    <x v="608"/>
    <d v="2015-06-15T22:06:20"/>
    <n v="2015"/>
    <n v="0"/>
    <n v="2399.6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2"/>
    <s v="web"/>
    <x v="609"/>
    <d v="2015-11-29T01:49:04"/>
    <n v="2015"/>
    <n v="15"/>
    <n v="11992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2"/>
    <s v="web"/>
    <x v="610"/>
    <d v="2015-04-22T19:56:26"/>
    <n v="2015"/>
    <n v="1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2"/>
    <s v="web"/>
    <x v="611"/>
    <d v="2016-01-19T13:27:17"/>
    <n v="2015"/>
    <n v="0"/>
    <n v="0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2"/>
    <s v="web"/>
    <x v="612"/>
    <d v="2016-09-02T00:45:46"/>
    <n v="2016"/>
    <n v="1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2"/>
    <s v="web"/>
    <x v="613"/>
    <d v="2015-10-01T04:59:00"/>
    <n v="2015"/>
    <n v="0"/>
    <n v="97.75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2"/>
    <s v="web"/>
    <x v="614"/>
    <d v="2016-06-24T01:29:00"/>
    <n v="2016"/>
    <n v="1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2"/>
    <s v="web"/>
    <x v="615"/>
    <d v="2015-09-25T02:55:59"/>
    <n v="2015"/>
    <n v="23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2"/>
    <s v="web"/>
    <x v="616"/>
    <d v="2017-02-25T09:01:47"/>
    <n v="2017"/>
    <n v="2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2"/>
    <s v="web"/>
    <x v="617"/>
    <d v="2015-05-08T08:14:03"/>
    <n v="2015"/>
    <n v="6"/>
    <n v="3915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2"/>
    <s v="web"/>
    <x v="618"/>
    <d v="2015-12-09T19:26:43"/>
    <n v="2015"/>
    <n v="29"/>
    <n v="0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2"/>
    <s v="web"/>
    <x v="619"/>
    <d v="2014-11-25T16:36:30"/>
    <n v="2014"/>
    <n v="0"/>
    <n v="11727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2"/>
    <s v="web"/>
    <x v="620"/>
    <d v="2014-08-25T17:12:18"/>
    <n v="2014"/>
    <n v="0"/>
    <n v="1168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2"/>
    <s v="web"/>
    <x v="621"/>
    <d v="2016-07-07T23:42:17"/>
    <n v="2016"/>
    <n v="0"/>
    <n v="3885.3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2"/>
    <s v="web"/>
    <x v="622"/>
    <d v="2016-07-01T18:35:38"/>
    <n v="2016"/>
    <n v="2"/>
    <n v="1294.4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2"/>
    <s v="web"/>
    <x v="623"/>
    <d v="2015-05-28T00:13:17"/>
    <n v="2015"/>
    <n v="0"/>
    <n v="0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2"/>
    <s v="web"/>
    <x v="624"/>
    <d v="2015-05-14T23:44:01"/>
    <n v="2015"/>
    <n v="2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2"/>
    <s v="web"/>
    <x v="625"/>
    <d v="2017-03-26T20:29:37"/>
    <n v="2017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2"/>
    <s v="web"/>
    <x v="626"/>
    <d v="2015-08-15T13:22:00"/>
    <n v="2015"/>
    <n v="0"/>
    <n v="296.6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2"/>
    <s v="web"/>
    <x v="627"/>
    <d v="2016-03-14T23:00:00"/>
    <n v="2016"/>
    <n v="0"/>
    <n v="11545.1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2"/>
    <s v="web"/>
    <x v="628"/>
    <d v="2014-07-13T16:37:37"/>
    <n v="2014"/>
    <n v="2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2"/>
    <s v="web"/>
    <x v="629"/>
    <d v="2016-05-14T15:18:28"/>
    <n v="2016"/>
    <n v="0"/>
    <n v="3843.33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2"/>
    <s v="web"/>
    <x v="630"/>
    <d v="2015-09-06T05:10:00"/>
    <n v="2015"/>
    <n v="1"/>
    <n v="115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2"/>
    <s v="web"/>
    <x v="631"/>
    <d v="2016-05-28T18:32:09"/>
    <n v="2016"/>
    <n v="0"/>
    <n v="1274.67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2"/>
    <s v="web"/>
    <x v="632"/>
    <d v="2015-11-25T16:49:25"/>
    <n v="2015"/>
    <n v="1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2"/>
    <s v="web"/>
    <x v="633"/>
    <d v="2016-06-17T23:00:00"/>
    <n v="2016"/>
    <n v="1"/>
    <n v="458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2"/>
    <s v="web"/>
    <x v="634"/>
    <d v="2015-02-26T22:17:09"/>
    <n v="2015"/>
    <n v="2"/>
    <n v="11432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2"/>
    <s v="web"/>
    <x v="635"/>
    <d v="2015-04-12T02:12:42"/>
    <n v="2015"/>
    <n v="0"/>
    <n v="11428.19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2"/>
    <s v="web"/>
    <x v="636"/>
    <d v="2015-06-06T10:47:00"/>
    <n v="2015"/>
    <n v="6"/>
    <n v="1138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2"/>
    <s v="web"/>
    <x v="637"/>
    <d v="2017-02-25T23:04:00"/>
    <n v="2017"/>
    <n v="0"/>
    <n v="0"/>
    <x v="1"/>
  </r>
  <r>
    <n v="638"/>
    <s v="W (Canceled)"/>
    <s v="O0"/>
    <n v="200000"/>
    <n v="11363"/>
    <x v="1"/>
    <s v="DE"/>
    <s v="EUR"/>
    <n v="1490447662"/>
    <n v="1485267262"/>
    <b v="0"/>
    <n v="6"/>
    <b v="0"/>
    <x v="2"/>
    <s v="web"/>
    <x v="638"/>
    <d v="2017-03-25T13:14:22"/>
    <n v="2017"/>
    <n v="0"/>
    <n v="1893.83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2"/>
    <s v="web"/>
    <x v="639"/>
    <d v="2014-10-13T13:59:55"/>
    <n v="2014"/>
    <n v="0"/>
    <n v="1135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2"/>
    <s v="wearables"/>
    <x v="640"/>
    <d v="2016-11-24T23:00:00"/>
    <n v="2016"/>
    <n v="162"/>
    <n v="5672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2"/>
    <s v="wearables"/>
    <x v="641"/>
    <d v="2015-08-13T13:40:48"/>
    <n v="2015"/>
    <n v="0"/>
    <n v="35.9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2"/>
    <s v="wearables"/>
    <x v="642"/>
    <d v="2015-08-19T15:37:54"/>
    <n v="2015"/>
    <n v="1"/>
    <n v="5.21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2"/>
    <s v="wearables"/>
    <x v="643"/>
    <d v="2015-05-31T15:24:35"/>
    <n v="2015"/>
    <n v="0"/>
    <n v="74.29000000000000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2"/>
    <s v="wearables"/>
    <x v="644"/>
    <d v="2014-10-29T01:00:00"/>
    <n v="2014"/>
    <n v="0"/>
    <n v="11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2"/>
    <s v="wearables"/>
    <x v="645"/>
    <d v="2016-08-12T00:37:54"/>
    <n v="2016"/>
    <n v="6"/>
    <n v="47.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2"/>
    <s v="wearables"/>
    <x v="646"/>
    <d v="2014-08-11T20:27:47"/>
    <n v="2014"/>
    <n v="14"/>
    <n v="415.7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2"/>
    <s v="wearables"/>
    <x v="647"/>
    <d v="2016-03-17T17:25:49"/>
    <n v="2016"/>
    <n v="6"/>
    <n v="659.71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2"/>
    <s v="wearables"/>
    <x v="648"/>
    <d v="2014-10-14T16:38:28"/>
    <n v="2014"/>
    <n v="0"/>
    <n v="413.93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2"/>
    <s v="wearables"/>
    <x v="649"/>
    <d v="2014-09-16T21:53:33"/>
    <n v="2014"/>
    <n v="4"/>
    <n v="136.1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2"/>
    <s v="wearables"/>
    <x v="650"/>
    <d v="2014-12-19T01:53:04"/>
    <n v="2014"/>
    <n v="7"/>
    <n v="231.7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2"/>
    <s v="wearables"/>
    <x v="651"/>
    <d v="2014-12-13T00:25:11"/>
    <n v="2014"/>
    <n v="0"/>
    <n v="105.66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2"/>
    <s v="wearables"/>
    <x v="652"/>
    <d v="2016-12-01T17:34:10"/>
    <n v="2016"/>
    <n v="4"/>
    <n v="396.0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2"/>
    <s v="wearables"/>
    <x v="653"/>
    <d v="2015-08-20T14:50:40"/>
    <n v="2015"/>
    <n v="0"/>
    <n v="1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2"/>
    <s v="wearables"/>
    <x v="654"/>
    <d v="2015-07-08T22:58:33"/>
    <n v="2015"/>
    <n v="1"/>
    <n v="10.91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2"/>
    <s v="wearables"/>
    <x v="655"/>
    <d v="2015-03-12T21:58:32"/>
    <n v="2015"/>
    <n v="1"/>
    <n v="40.3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2"/>
    <s v="wearables"/>
    <x v="656"/>
    <d v="2016-04-17T18:18:39"/>
    <n v="2016"/>
    <n v="2"/>
    <n v="126.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2"/>
    <s v="wearables"/>
    <x v="657"/>
    <d v="2015-12-23T20:17:52"/>
    <n v="2015"/>
    <n v="1"/>
    <n v="110.7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2"/>
    <s v="wearables"/>
    <x v="658"/>
    <d v="2015-07-26T18:00:00"/>
    <n v="2015"/>
    <n v="0"/>
    <n v="39.67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2"/>
    <s v="wearables"/>
    <x v="659"/>
    <d v="2015-08-23T14:14:55"/>
    <n v="2015"/>
    <n v="4"/>
    <n v="516.4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2"/>
    <s v="wearables"/>
    <x v="660"/>
    <d v="2014-11-09T18:47:59"/>
    <n v="2014"/>
    <n v="0"/>
    <n v="602.3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2"/>
    <s v="wearables"/>
    <x v="661"/>
    <d v="2016-10-23T15:29:19"/>
    <n v="2016"/>
    <n v="1"/>
    <n v="1201.56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2"/>
    <s v="wearables"/>
    <x v="662"/>
    <d v="2015-01-16T10:30:47"/>
    <n v="2014"/>
    <n v="0"/>
    <n v="2701.11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2"/>
    <s v="wearables"/>
    <x v="663"/>
    <d v="2015-07-18T20:14:16"/>
    <n v="2015"/>
    <n v="0"/>
    <n v="1543.14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2"/>
    <s v="wearables"/>
    <x v="664"/>
    <d v="2015-04-13T15:59:35"/>
    <n v="2015"/>
    <n v="1"/>
    <n v="372.4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2"/>
    <s v="wearables"/>
    <x v="665"/>
    <d v="2017-01-13T17:04:21"/>
    <n v="2016"/>
    <n v="1"/>
    <n v="897.92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2"/>
    <s v="wearables"/>
    <x v="666"/>
    <d v="2014-08-17T19:58:18"/>
    <n v="2014"/>
    <n v="0"/>
    <n v="2685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2"/>
    <s v="wearables"/>
    <x v="667"/>
    <d v="2016-10-29T08:57:43"/>
    <n v="2016"/>
    <n v="0"/>
    <n v="382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2"/>
    <s v="wearables"/>
    <x v="668"/>
    <d v="2015-05-11T19:57:02"/>
    <n v="2015"/>
    <n v="1"/>
    <n v="428.24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2"/>
    <s v="wearables"/>
    <x v="669"/>
    <d v="2016-07-06T15:00:58"/>
    <n v="2016"/>
    <n v="0"/>
    <n v="381.6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2"/>
    <s v="wearables"/>
    <x v="670"/>
    <d v="2016-06-19T08:10:00"/>
    <n v="2016"/>
    <n v="0"/>
    <n v="34.45000000000000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2"/>
    <s v="wearables"/>
    <x v="671"/>
    <d v="2015-01-14T04:00:00"/>
    <n v="2014"/>
    <n v="0"/>
    <n v="711.87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2"/>
    <s v="wearables"/>
    <x v="672"/>
    <d v="2015-01-01T04:59:00"/>
    <n v="2014"/>
    <n v="0"/>
    <n v="49.63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2"/>
    <s v="wearables"/>
    <x v="673"/>
    <d v="2014-09-01T20:10:17"/>
    <n v="2014"/>
    <n v="0"/>
    <n v="3546.6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2"/>
    <s v="wearables"/>
    <x v="674"/>
    <d v="2014-08-12T02:47:07"/>
    <n v="2014"/>
    <n v="0"/>
    <n v="530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2"/>
    <s v="wearables"/>
    <x v="675"/>
    <d v="2015-01-01T06:59:00"/>
    <n v="2014"/>
    <n v="2"/>
    <n v="407.8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2"/>
    <s v="wearables"/>
    <x v="676"/>
    <d v="2015-02-07T18:26:21"/>
    <n v="2015"/>
    <n v="0"/>
    <n v="439.8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2"/>
    <s v="wearables"/>
    <x v="677"/>
    <d v="2016-06-28T09:41:35"/>
    <n v="2016"/>
    <n v="0"/>
    <n v="109.9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2"/>
    <s v="wearables"/>
    <x v="678"/>
    <d v="2016-05-21T09:02:18"/>
    <n v="2016"/>
    <n v="0"/>
    <n v="620.8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2"/>
    <s v="wearables"/>
    <x v="679"/>
    <d v="2016-09-03T16:41:49"/>
    <n v="2016"/>
    <n v="0"/>
    <n v="112.2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2"/>
    <s v="wearables"/>
    <x v="680"/>
    <d v="2014-09-17T12:02:11"/>
    <n v="2014"/>
    <n v="0"/>
    <n v="81.7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2"/>
    <s v="wearables"/>
    <x v="681"/>
    <d v="2016-10-26T19:20:04"/>
    <n v="2016"/>
    <n v="4"/>
    <n v="10526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2"/>
    <s v="wearables"/>
    <x v="682"/>
    <d v="2017-03-14T17:22:02"/>
    <n v="2017"/>
    <n v="0"/>
    <n v="2625.25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2"/>
    <s v="wearables"/>
    <x v="683"/>
    <d v="2016-10-31T21:36:04"/>
    <n v="2016"/>
    <n v="0"/>
    <n v="3480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2"/>
    <s v="wearables"/>
    <x v="684"/>
    <d v="2014-07-25T03:00:00"/>
    <n v="2014"/>
    <n v="0"/>
    <n v="77.3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2"/>
    <s v="wearables"/>
    <x v="685"/>
    <d v="2015-01-12T20:47:52"/>
    <n v="2014"/>
    <n v="5"/>
    <n v="1042.9000000000001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2"/>
    <s v="wearables"/>
    <x v="686"/>
    <d v="2015-08-03T16:09:30"/>
    <n v="2015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2"/>
    <s v="wearables"/>
    <x v="687"/>
    <d v="2017-02-05T18:00:53"/>
    <n v="2016"/>
    <n v="0"/>
    <n v="1731.6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2"/>
    <s v="wearables"/>
    <x v="688"/>
    <d v="2015-10-15T02:30:53"/>
    <n v="2015"/>
    <n v="1"/>
    <n v="288.1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2"/>
    <s v="wearables"/>
    <x v="689"/>
    <d v="2016-12-08T04:59:00"/>
    <n v="2016"/>
    <n v="0"/>
    <n v="30.79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2"/>
    <s v="wearables"/>
    <x v="690"/>
    <d v="2016-09-09T06:00:00"/>
    <n v="2016"/>
    <n v="1"/>
    <n v="304.06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2"/>
    <s v="wearables"/>
    <x v="691"/>
    <d v="2015-07-01T00:40:46"/>
    <n v="2015"/>
    <n v="0"/>
    <n v="1033.5"/>
    <x v="0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2"/>
    <s v="wearables"/>
    <x v="692"/>
    <d v="2015-04-30T19:23:47"/>
    <n v="2015"/>
    <n v="0"/>
    <n v="34.79999999999999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2"/>
    <s v="wearables"/>
    <x v="693"/>
    <d v="2016-12-22T09:01:03"/>
    <n v="2016"/>
    <n v="1"/>
    <n v="51.24"/>
    <x v="2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2"/>
    <s v="wearables"/>
    <x v="694"/>
    <d v="2017-02-01T15:55:59"/>
    <n v="2017"/>
    <n v="0"/>
    <n v="1471.2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2"/>
    <s v="wearables"/>
    <x v="695"/>
    <d v="2014-10-31T12:30:20"/>
    <n v="2014"/>
    <n v="0"/>
    <n v="1470.14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2"/>
    <s v="wearables"/>
    <x v="696"/>
    <d v="2014-07-25T22:15:02"/>
    <n v="2014"/>
    <n v="0"/>
    <n v="1029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2"/>
    <s v="wearables"/>
    <x v="697"/>
    <d v="2016-02-03T12:33:09"/>
    <n v="2016"/>
    <n v="2"/>
    <n v="90.04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2"/>
    <s v="wearables"/>
    <x v="698"/>
    <d v="2013-11-22T16:00:00"/>
    <n v="2013"/>
    <n v="0"/>
    <n v="11.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2"/>
    <s v="wearables"/>
    <x v="699"/>
    <d v="2014-09-18T02:00:00"/>
    <n v="2014"/>
    <n v="0"/>
    <n v="352.9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2"/>
    <s v="wearables"/>
    <x v="700"/>
    <d v="2014-07-23T15:54:40"/>
    <n v="2014"/>
    <n v="0"/>
    <n v="486.19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2"/>
    <s v="wearables"/>
    <x v="701"/>
    <d v="2017-01-10T16:31:21"/>
    <n v="2016"/>
    <n v="1"/>
    <n v="329.35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2"/>
    <s v="wearables"/>
    <x v="702"/>
    <d v="2016-11-24T18:26:27"/>
    <n v="2016"/>
    <n v="1"/>
    <n v="275.6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2"/>
    <s v="wearables"/>
    <x v="703"/>
    <d v="2017-01-31T23:32:00"/>
    <n v="2016"/>
    <n v="1"/>
    <n v="1454.57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2"/>
    <s v="wearables"/>
    <x v="704"/>
    <d v="2017-02-20T04:37:48"/>
    <n v="2016"/>
    <n v="0"/>
    <n v="2543.25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2"/>
    <s v="wearables"/>
    <x v="705"/>
    <d v="2017-01-21T11:47:58"/>
    <n v="2016"/>
    <n v="0"/>
    <n v="2031.2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2"/>
    <s v="wearables"/>
    <x v="706"/>
    <d v="2016-12-14T18:39:00"/>
    <n v="2016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2"/>
    <s v="wearables"/>
    <x v="707"/>
    <d v="2017-01-01T15:55:27"/>
    <n v="2016"/>
    <n v="0"/>
    <n v="22.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2"/>
    <s v="wearables"/>
    <x v="708"/>
    <d v="2014-09-13T13:56:40"/>
    <n v="2014"/>
    <n v="0"/>
    <n v="27.42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2"/>
    <s v="wearables"/>
    <x v="709"/>
    <d v="2014-12-05T00:59:19"/>
    <n v="2014"/>
    <n v="1"/>
    <n v="5057.5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2"/>
    <s v="wearables"/>
    <x v="710"/>
    <d v="2014-08-20T00:44:00"/>
    <n v="2014"/>
    <n v="8"/>
    <n v="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2"/>
    <s v="wearables"/>
    <x v="711"/>
    <d v="2016-12-14T12:01:08"/>
    <n v="2016"/>
    <n v="0"/>
    <n v="29.8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2"/>
    <s v="wearables"/>
    <x v="712"/>
    <d v="2016-02-14T16:20:32"/>
    <n v="2016"/>
    <n v="0"/>
    <n v="252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2"/>
    <s v="wearables"/>
    <x v="713"/>
    <d v="2016-06-05T12:42:12"/>
    <n v="2016"/>
    <n v="0"/>
    <n v="10085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2"/>
    <s v="wearables"/>
    <x v="714"/>
    <d v="2017-02-28T18:54:42"/>
    <n v="2016"/>
    <n v="1"/>
    <n v="360.18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2"/>
    <s v="wearables"/>
    <x v="715"/>
    <d v="2015-11-05T03:10:40"/>
    <n v="2015"/>
    <n v="0"/>
    <n v="840.08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2"/>
    <s v="wearables"/>
    <x v="716"/>
    <d v="2014-12-01T00:00:00"/>
    <n v="2014"/>
    <n v="1"/>
    <n v="629.44000000000005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2"/>
    <s v="wearables"/>
    <x v="717"/>
    <d v="2014-09-05T20:30:02"/>
    <n v="2014"/>
    <n v="0"/>
    <n v="2516.88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2"/>
    <s v="wearables"/>
    <x v="718"/>
    <d v="2017-02-18T05:59:00"/>
    <n v="2017"/>
    <n v="1"/>
    <n v="2516.2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2"/>
    <s v="wearables"/>
    <x v="719"/>
    <d v="2016-02-23T00:57:56"/>
    <n v="2016"/>
    <n v="1"/>
    <n v="1004.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3"/>
    <s v="nonfiction"/>
    <x v="720"/>
    <d v="2012-01-29T15:34:51"/>
    <n v="2012"/>
    <n v="5"/>
    <n v="24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3"/>
    <s v="nonfiction"/>
    <x v="721"/>
    <d v="2014-08-01T13:43:27"/>
    <n v="2014"/>
    <n v="1"/>
    <n v="84.39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3"/>
    <s v="nonfiction"/>
    <x v="722"/>
    <d v="2012-04-08T18:19:38"/>
    <n v="2012"/>
    <n v="0"/>
    <n v="65.63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3"/>
    <s v="nonfiction"/>
    <x v="723"/>
    <d v="2015-07-30T03:59:00"/>
    <n v="2015"/>
    <n v="2"/>
    <n v="100.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3"/>
    <s v="nonfiction"/>
    <x v="724"/>
    <d v="2011-06-30T15:19:23"/>
    <n v="2011"/>
    <n v="1"/>
    <n v="70.12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3"/>
    <s v="nonfiction"/>
    <x v="725"/>
    <d v="2015-12-13T15:01:52"/>
    <n v="2015"/>
    <n v="1"/>
    <n v="71.6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3"/>
    <s v="nonfiction"/>
    <x v="726"/>
    <d v="2013-04-12T01:01:27"/>
    <n v="2013"/>
    <n v="4"/>
    <n v="286.4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3"/>
    <s v="nonfiction"/>
    <x v="727"/>
    <d v="2013-01-14T21:20:00"/>
    <n v="2012"/>
    <n v="3"/>
    <n v="67.23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3"/>
    <s v="nonfiction"/>
    <x v="728"/>
    <d v="2011-08-21T20:05:57"/>
    <n v="2011"/>
    <n v="1"/>
    <n v="77.02"/>
    <x v="6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3"/>
    <s v="nonfiction"/>
    <x v="729"/>
    <d v="2011-12-07T17:53:11"/>
    <n v="2011"/>
    <n v="1"/>
    <n v="37.74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3"/>
    <s v="nonfiction"/>
    <x v="730"/>
    <d v="2012-09-19T04:27:41"/>
    <n v="2012"/>
    <n v="3"/>
    <n v="83.33"/>
    <x v="5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3"/>
    <s v="nonfiction"/>
    <x v="731"/>
    <d v="2012-01-22T06:00:00"/>
    <n v="2011"/>
    <n v="2"/>
    <n v="139.0800000000000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3"/>
    <s v="nonfiction"/>
    <x v="732"/>
    <d v="2013-09-29T10:11:01"/>
    <n v="2013"/>
    <n v="246"/>
    <n v="756.3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3"/>
    <s v="nonfiction"/>
    <x v="733"/>
    <d v="2013-12-20T10:04:52"/>
    <n v="2013"/>
    <n v="4"/>
    <n v="57.99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3"/>
    <s v="nonfiction"/>
    <x v="734"/>
    <d v="2015-05-09T05:00:00"/>
    <n v="2015"/>
    <n v="1"/>
    <n v="171.49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3"/>
    <s v="nonfiction"/>
    <x v="735"/>
    <d v="2014-12-04T00:39:00"/>
    <n v="2014"/>
    <n v="0"/>
    <n v="42.47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3"/>
    <s v="nonfiction"/>
    <x v="736"/>
    <d v="2013-11-21T04:59:00"/>
    <n v="2013"/>
    <n v="3"/>
    <n v="89.81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3"/>
    <s v="nonfiction"/>
    <x v="737"/>
    <d v="2014-02-14T20:00:00"/>
    <n v="2014"/>
    <n v="2"/>
    <n v="88.38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3"/>
    <s v="nonfiction"/>
    <x v="738"/>
    <d v="2014-12-01T04:59:00"/>
    <n v="2014"/>
    <n v="6"/>
    <n v="232.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3"/>
    <s v="nonfiction"/>
    <x v="739"/>
    <d v="2014-08-11T12:03:49"/>
    <n v="2014"/>
    <n v="2"/>
    <n v="68.5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3"/>
    <s v="nonfiction"/>
    <x v="740"/>
    <d v="2015-06-21T03:31:22"/>
    <n v="2015"/>
    <n v="3"/>
    <n v="500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3"/>
    <s v="nonfiction"/>
    <x v="741"/>
    <d v="2013-06-11T15:33:26"/>
    <n v="2013"/>
    <n v="1"/>
    <n v="100.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3"/>
    <s v="nonfiction"/>
    <x v="742"/>
    <d v="2014-03-21T21:01:52"/>
    <n v="2014"/>
    <n v="7"/>
    <n v="412.0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3"/>
    <s v="nonfiction"/>
    <x v="743"/>
    <d v="2012-04-16T21:00:00"/>
    <n v="2012"/>
    <n v="17"/>
    <n v="630.66999999999996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3"/>
    <s v="nonfiction"/>
    <x v="744"/>
    <d v="2012-12-13T22:58:23"/>
    <n v="2012"/>
    <n v="2"/>
    <n v="152.3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3"/>
    <s v="nonfiction"/>
    <x v="745"/>
    <d v="2013-05-03T13:44:05"/>
    <n v="2013"/>
    <n v="4"/>
    <n v="127.37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3"/>
    <s v="nonfiction"/>
    <x v="746"/>
    <d v="2012-09-23T03:59:00"/>
    <n v="2012"/>
    <n v="3"/>
    <n v="97.1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3"/>
    <s v="nonfiction"/>
    <x v="747"/>
    <d v="2015-01-15T10:54:00"/>
    <n v="2014"/>
    <n v="1"/>
    <n v="170.82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3"/>
    <s v="nonfiction"/>
    <x v="748"/>
    <d v="2014-08-10T20:19:26"/>
    <n v="2014"/>
    <n v="5"/>
    <n v="213.34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3"/>
    <s v="nonfiction"/>
    <x v="749"/>
    <d v="2017-01-28T22:35:30"/>
    <n v="2016"/>
    <n v="1"/>
    <n v="85.1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3"/>
    <s v="nonfiction"/>
    <x v="750"/>
    <d v="2013-02-24T21:04:32"/>
    <n v="2013"/>
    <n v="2"/>
    <n v="158.34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3"/>
    <s v="nonfiction"/>
    <x v="751"/>
    <d v="2011-08-04T15:07:55"/>
    <n v="2011"/>
    <n v="3"/>
    <n v="150.0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3"/>
    <s v="nonfiction"/>
    <x v="752"/>
    <d v="2016-10-16T11:00:00"/>
    <n v="2016"/>
    <n v="2"/>
    <n v="88.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3"/>
    <s v="nonfiction"/>
    <x v="753"/>
    <d v="2015-02-14T14:09:51"/>
    <n v="2015"/>
    <n v="1"/>
    <n v="354.9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3"/>
    <s v="nonfiction"/>
    <x v="754"/>
    <d v="2013-01-05T17:58:41"/>
    <n v="2012"/>
    <n v="5"/>
    <n v="188.3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3"/>
    <s v="nonfiction"/>
    <x v="755"/>
    <d v="2013-05-20T00:41:00"/>
    <n v="2013"/>
    <n v="4"/>
    <n v="135.3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3"/>
    <s v="nonfiction"/>
    <x v="756"/>
    <d v="2011-04-18T17:24:19"/>
    <n v="2011"/>
    <n v="13"/>
    <n v="416.8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3"/>
    <s v="nonfiction"/>
    <x v="757"/>
    <d v="2012-12-06T01:18:34"/>
    <n v="2012"/>
    <n v="37"/>
    <n v="507.61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3"/>
    <s v="nonfiction"/>
    <x v="758"/>
    <d v="2010-10-08T20:04:28"/>
    <n v="2010"/>
    <n v="4"/>
    <n v="480.53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3"/>
    <s v="nonfiction"/>
    <x v="759"/>
    <d v="2014-07-09T07:55:39"/>
    <n v="2014"/>
    <n v="2"/>
    <n v="92.16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3"/>
    <s v="fiction"/>
    <x v="760"/>
    <d v="2016-11-26T19:20:13"/>
    <n v="2016"/>
    <n v="4"/>
    <n v="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3"/>
    <s v="fiction"/>
    <x v="761"/>
    <d v="2014-02-02T18:02:06"/>
    <n v="2014"/>
    <n v="2"/>
    <n v="1518.5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3"/>
    <s v="fiction"/>
    <x v="762"/>
    <d v="2016-12-04T06:00:00"/>
    <n v="2016"/>
    <n v="3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3"/>
    <s v="fiction"/>
    <x v="763"/>
    <d v="2013-08-15T10:43:28"/>
    <n v="2013"/>
    <n v="2"/>
    <n v="9044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3"/>
    <s v="fiction"/>
    <x v="764"/>
    <d v="2015-09-10T04:09:21"/>
    <n v="2015"/>
    <n v="2"/>
    <n v="0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3"/>
    <s v="fiction"/>
    <x v="765"/>
    <d v="2014-10-19T13:01:24"/>
    <n v="2014"/>
    <n v="1"/>
    <n v="204.89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3"/>
    <s v="fiction"/>
    <x v="766"/>
    <d v="2015-02-16T18:48:03"/>
    <n v="2015"/>
    <n v="2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3"/>
    <s v="fiction"/>
    <x v="767"/>
    <d v="2015-05-21T03:26:50"/>
    <n v="2015"/>
    <n v="2"/>
    <n v="2945.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3"/>
    <s v="fiction"/>
    <x v="768"/>
    <d v="2013-12-16T04:58:10"/>
    <n v="2013"/>
    <n v="4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3"/>
    <s v="fiction"/>
    <x v="769"/>
    <d v="2013-12-26T23:54:54"/>
    <n v="2013"/>
    <n v="2"/>
    <n v="169.7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3"/>
    <s v="fiction"/>
    <x v="770"/>
    <d v="2013-02-24T23:59:29"/>
    <n v="2013"/>
    <n v="1"/>
    <n v="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3"/>
    <s v="fiction"/>
    <x v="771"/>
    <d v="2016-01-30T19:46:42"/>
    <n v="2015"/>
    <n v="0"/>
    <n v="88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3"/>
    <s v="fiction"/>
    <x v="772"/>
    <d v="2009-11-01T03:59:00"/>
    <n v="2009"/>
    <n v="6"/>
    <n v="8792.0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3"/>
    <s v="fiction"/>
    <x v="773"/>
    <d v="2015-05-10T23:01:00"/>
    <n v="2015"/>
    <n v="2"/>
    <n v="439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3"/>
    <s v="fiction"/>
    <x v="774"/>
    <d v="2014-02-23T18:43:38"/>
    <n v="2014"/>
    <n v="18"/>
    <n v="972.22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3"/>
    <s v="fiction"/>
    <x v="775"/>
    <d v="2011-12-16T01:26:35"/>
    <n v="2011"/>
    <n v="1"/>
    <n v="1748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3"/>
    <s v="fiction"/>
    <x v="776"/>
    <d v="2015-10-11T05:00:00"/>
    <n v="2015"/>
    <n v="1"/>
    <n v="153.3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3"/>
    <s v="fiction"/>
    <x v="777"/>
    <d v="2013-07-31T23:32:57"/>
    <n v="2013"/>
    <n v="3"/>
    <n v="2911.6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3"/>
    <s v="fiction"/>
    <x v="778"/>
    <d v="2014-04-30T16:51:20"/>
    <n v="2014"/>
    <n v="17"/>
    <n v="873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3"/>
    <s v="fiction"/>
    <x v="779"/>
    <d v="2010-10-15T04:00:00"/>
    <n v="2010"/>
    <n v="1"/>
    <n v="1454.17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4"/>
    <s v="rock"/>
    <x v="780"/>
    <d v="2011-05-03T16:10:25"/>
    <n v="2011"/>
    <n v="9"/>
    <n v="323.04000000000002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4"/>
    <s v="rock"/>
    <x v="781"/>
    <d v="2013-06-08T00:01:14"/>
    <n v="2013"/>
    <n v="11"/>
    <n v="348.46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4"/>
    <s v="rock"/>
    <x v="782"/>
    <d v="2012-08-25T18:11:42"/>
    <n v="2012"/>
    <n v="12"/>
    <n v="620.3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4"/>
    <s v="rock"/>
    <x v="783"/>
    <d v="2012-04-27T22:00:00"/>
    <n v="2012"/>
    <n v="6"/>
    <n v="247.6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4"/>
    <s v="rock"/>
    <x v="784"/>
    <d v="2014-03-17T02:35:19"/>
    <n v="2014"/>
    <n v="9"/>
    <n v="86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4"/>
    <s v="rock"/>
    <x v="785"/>
    <d v="2013-02-28T14:15:15"/>
    <n v="2013"/>
    <n v="17"/>
    <n v="297.79000000000002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4"/>
    <s v="rock"/>
    <x v="786"/>
    <d v="2012-05-11T15:47:00"/>
    <n v="2012"/>
    <n v="2"/>
    <n v="196.18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4"/>
    <s v="rock"/>
    <x v="787"/>
    <d v="2013-11-01T15:03:46"/>
    <n v="2013"/>
    <n v="7"/>
    <n v="507.0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4"/>
    <s v="rock"/>
    <x v="788"/>
    <d v="2012-07-07T03:59:00"/>
    <n v="2012"/>
    <n v="9"/>
    <n v="252.53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4"/>
    <s v="rock"/>
    <x v="789"/>
    <d v="2013-01-21T07:59:00"/>
    <n v="2013"/>
    <n v="5"/>
    <n v="612.9299999999999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4"/>
    <s v="rock"/>
    <x v="790"/>
    <d v="2013-02-01T01:08:59"/>
    <n v="2013"/>
    <n v="1"/>
    <n v="54.9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4"/>
    <s v="rock"/>
    <x v="791"/>
    <d v="2013-11-13T05:59:00"/>
    <n v="2013"/>
    <n v="1"/>
    <n v="66.70999999999999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4"/>
    <s v="rock"/>
    <x v="792"/>
    <d v="2013-07-03T04:59:00"/>
    <n v="2013"/>
    <n v="3"/>
    <n v="266.77999999999997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4"/>
    <s v="rock"/>
    <x v="793"/>
    <d v="2013-11-07T21:58:03"/>
    <n v="2013"/>
    <n v="3"/>
    <n v="142.28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4"/>
    <s v="rock"/>
    <x v="794"/>
    <d v="2011-09-05T17:06:00"/>
    <n v="2011"/>
    <n v="1"/>
    <n v="160.91999999999999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4"/>
    <s v="rock"/>
    <x v="795"/>
    <d v="2012-04-07T04:59:00"/>
    <n v="2012"/>
    <n v="1"/>
    <n v="46.3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4"/>
    <s v="rock"/>
    <x v="796"/>
    <d v="2013-09-15T21:10:00"/>
    <n v="2013"/>
    <n v="1"/>
    <n v="94.12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4"/>
    <s v="rock"/>
    <x v="797"/>
    <d v="2012-04-29T04:00:00"/>
    <n v="2012"/>
    <n v="3"/>
    <n v="118.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4"/>
    <s v="rock"/>
    <x v="798"/>
    <d v="2014-09-30T14:09:47"/>
    <n v="2014"/>
    <n v="2"/>
    <n v="96.84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4"/>
    <s v="rock"/>
    <x v="799"/>
    <d v="2012-04-27T16:00:46"/>
    <n v="2012"/>
    <n v="2"/>
    <n v="300.04000000000002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4"/>
    <s v="rock"/>
    <x v="800"/>
    <d v="2014-09-11T10:24:14"/>
    <n v="2014"/>
    <n v="6"/>
    <n v="149.97999999999999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4"/>
    <s v="rock"/>
    <x v="801"/>
    <d v="2011-07-01T19:05:20"/>
    <n v="2011"/>
    <n v="4"/>
    <n v="163.82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4"/>
    <s v="rock"/>
    <x v="802"/>
    <d v="2012-09-17T04:05:00"/>
    <n v="2012"/>
    <n v="1"/>
    <n v="111.3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4"/>
    <s v="rock"/>
    <x v="803"/>
    <d v="2011-05-29T01:00:00"/>
    <n v="2011"/>
    <n v="4"/>
    <n v="219.6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4"/>
    <s v="rock"/>
    <x v="804"/>
    <d v="2011-07-23T03:59:00"/>
    <n v="2011"/>
    <n v="2"/>
    <n v="462.22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4"/>
    <s v="rock"/>
    <x v="805"/>
    <d v="2011-07-16T23:00:00"/>
    <n v="2011"/>
    <n v="3"/>
    <n v="153.97999999999999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4"/>
    <s v="rock"/>
    <x v="806"/>
    <d v="2011-09-07T16:35:39"/>
    <n v="2011"/>
    <n v="1"/>
    <n v="116.9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4"/>
    <s v="rock"/>
    <x v="807"/>
    <d v="2017-03-01T02:00:00"/>
    <n v="2017"/>
    <n v="2"/>
    <n v="145.63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4"/>
    <s v="rock"/>
    <x v="808"/>
    <d v="2014-12-22T04:59:00"/>
    <n v="2014"/>
    <n v="2"/>
    <n v="193.02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4"/>
    <s v="rock"/>
    <x v="809"/>
    <d v="2014-01-19T20:00:30"/>
    <n v="2013"/>
    <n v="2"/>
    <n v="159.0800000000000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4"/>
    <s v="rock"/>
    <x v="810"/>
    <d v="2012-09-01T01:21:02"/>
    <n v="2012"/>
    <n v="6"/>
    <n v="305.77999999999997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4"/>
    <s v="rock"/>
    <x v="811"/>
    <d v="2013-07-10T16:52:00"/>
    <n v="2013"/>
    <n v="8"/>
    <n v="686.75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4"/>
    <s v="rock"/>
    <x v="812"/>
    <d v="2013-03-01T13:58:00"/>
    <n v="2013"/>
    <n v="14"/>
    <n v="249.39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4"/>
    <s v="rock"/>
    <x v="813"/>
    <d v="2012-07-20T23:02:45"/>
    <n v="2012"/>
    <n v="5"/>
    <n v="85.7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4"/>
    <s v="rock"/>
    <x v="814"/>
    <d v="2011-05-31T18:04:00"/>
    <n v="2011"/>
    <n v="8"/>
    <n v="293.27"/>
    <x v="6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4"/>
    <s v="rock"/>
    <x v="815"/>
    <d v="2013-04-09T06:30:00"/>
    <n v="2013"/>
    <n v="1"/>
    <n v="40.049999999999997"/>
    <x v="4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4"/>
    <s v="rock"/>
    <x v="816"/>
    <d v="2014-11-01T22:01:43"/>
    <n v="2014"/>
    <n v="2"/>
    <n v="190.9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4"/>
    <s v="rock"/>
    <x v="817"/>
    <d v="2012-03-11T04:59:00"/>
    <n v="2012"/>
    <n v="5"/>
    <n v="356.8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4"/>
    <s v="rock"/>
    <x v="818"/>
    <d v="2012-08-07T17:01:00"/>
    <n v="2012"/>
    <n v="23"/>
    <n v="431.11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4"/>
    <s v="rock"/>
    <x v="819"/>
    <d v="2013-12-21T04:44:00"/>
    <n v="2013"/>
    <n v="20"/>
    <n v="585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4"/>
    <s v="rock"/>
    <x v="820"/>
    <d v="2014-06-09T05:00:00"/>
    <n v="2014"/>
    <n v="4"/>
    <n v="215.08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4"/>
    <s v="rock"/>
    <x v="821"/>
    <d v="2015-05-04T04:01:00"/>
    <n v="2015"/>
    <n v="0"/>
    <n v="104.69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4"/>
    <s v="rock"/>
    <x v="822"/>
    <d v="2012-10-05T22:44:10"/>
    <n v="2012"/>
    <n v="3"/>
    <n v="118.26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4"/>
    <s v="rock"/>
    <x v="823"/>
    <d v="2015-03-22T22:20:52"/>
    <n v="2015"/>
    <n v="10"/>
    <n v="247.0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4"/>
    <s v="rock"/>
    <x v="824"/>
    <d v="2010-04-18T06:59:00"/>
    <n v="2010"/>
    <n v="5"/>
    <n v="150.66999999999999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4"/>
    <s v="rock"/>
    <x v="825"/>
    <d v="2012-10-29T07:21:24"/>
    <n v="2012"/>
    <n v="1"/>
    <n v="82.02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4"/>
    <s v="rock"/>
    <x v="826"/>
    <d v="2012-03-25T23:55:30"/>
    <n v="2012"/>
    <n v="1"/>
    <n v="165.5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4"/>
    <s v="rock"/>
    <x v="827"/>
    <d v="2012-02-14T19:49:00"/>
    <n v="2012"/>
    <n v="27"/>
    <n v="737.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4"/>
    <s v="rock"/>
    <x v="828"/>
    <d v="2012-06-25T16:24:00"/>
    <n v="2012"/>
    <n v="6"/>
    <n v="213.39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4"/>
    <s v="rock"/>
    <x v="829"/>
    <d v="2016-07-13T19:14:00"/>
    <n v="2016"/>
    <n v="16"/>
    <n v="506.56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4"/>
    <s v="rock"/>
    <x v="830"/>
    <d v="2013-03-22T11:37:05"/>
    <n v="2013"/>
    <n v="4"/>
    <n v="253.06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4"/>
    <s v="rock"/>
    <x v="831"/>
    <d v="2012-04-27T15:31:34"/>
    <n v="2012"/>
    <n v="5"/>
    <n v="404.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4"/>
    <s v="rock"/>
    <x v="832"/>
    <d v="2012-01-21T08:13:00"/>
    <n v="2011"/>
    <n v="1"/>
    <n v="52.54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4"/>
    <s v="rock"/>
    <x v="833"/>
    <d v="2014-04-19T21:04:35"/>
    <n v="2014"/>
    <n v="1"/>
    <n v="197.17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4"/>
    <s v="rock"/>
    <x v="834"/>
    <d v="2013-07-01T03:59:00"/>
    <n v="2013"/>
    <n v="1"/>
    <n v="107.7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4"/>
    <s v="rock"/>
    <x v="835"/>
    <d v="2012-05-19T03:00:00"/>
    <n v="2012"/>
    <n v="4"/>
    <n v="201.93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4"/>
    <s v="rock"/>
    <x v="836"/>
    <d v="2013-10-07T01:21:58"/>
    <n v="2013"/>
    <n v="2"/>
    <n v="175.57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4"/>
    <s v="rock"/>
    <x v="837"/>
    <d v="2014-05-01T23:57:42"/>
    <n v="2014"/>
    <n v="3"/>
    <n v="130.16999999999999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4"/>
    <s v="rock"/>
    <x v="838"/>
    <d v="2012-01-17T21:33:05"/>
    <n v="2011"/>
    <n v="4"/>
    <n v="132.19999999999999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4"/>
    <s v="rock"/>
    <x v="839"/>
    <d v="2012-09-22T18:19:16"/>
    <n v="2012"/>
    <n v="2"/>
    <n v="83.94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4"/>
    <s v="metal"/>
    <x v="840"/>
    <d v="2016-09-24T05:26:27"/>
    <n v="2016"/>
    <n v="1"/>
    <n v="42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4"/>
    <s v="metal"/>
    <x v="841"/>
    <d v="2014-11-10T21:07:43"/>
    <n v="2014"/>
    <n v="2"/>
    <n v="85.48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4"/>
    <s v="metal"/>
    <x v="842"/>
    <d v="2013-10-14T03:59:00"/>
    <n v="2013"/>
    <n v="3"/>
    <n v="205.7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n v="2016"/>
    <n v="3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4"/>
    <s v="metal"/>
    <x v="844"/>
    <d v="2014-11-01T04:59:00"/>
    <n v="2014"/>
    <n v="3"/>
    <n v="50.38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4"/>
    <s v="metal"/>
    <x v="845"/>
    <d v="2016-09-05T03:59:00"/>
    <n v="2016"/>
    <n v="2"/>
    <n v="45.23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4"/>
    <s v="metal"/>
    <x v="846"/>
    <d v="2014-03-10T14:00:00"/>
    <n v="2014"/>
    <n v="7"/>
    <n v="170.23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4"/>
    <s v="metal"/>
    <x v="847"/>
    <d v="2015-07-10T19:09:36"/>
    <n v="2015"/>
    <n v="800"/>
    <n v="8000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4"/>
    <s v="metal"/>
    <x v="848"/>
    <d v="2015-04-14T19:00:33"/>
    <n v="2015"/>
    <n v="27"/>
    <n v="498.8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4"/>
    <s v="metal"/>
    <x v="849"/>
    <d v="2015-03-16T02:34:24"/>
    <n v="2015"/>
    <n v="2"/>
    <n v="69.06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4"/>
    <s v="metal"/>
    <x v="850"/>
    <d v="2016-04-25T04:59:00"/>
    <n v="2016"/>
    <n v="2"/>
    <n v="59.65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4"/>
    <s v="metal"/>
    <x v="851"/>
    <d v="2016-07-31T19:45:00"/>
    <n v="2016"/>
    <n v="4"/>
    <n v="113.1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4"/>
    <s v="metal"/>
    <x v="852"/>
    <d v="2016-10-24T21:00:00"/>
    <n v="2016"/>
    <n v="2"/>
    <n v="127.5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4"/>
    <s v="metal"/>
    <x v="853"/>
    <d v="2015-02-16T19:58:29"/>
    <n v="2015"/>
    <n v="26"/>
    <n v="790.5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4"/>
    <s v="metal"/>
    <x v="854"/>
    <d v="2016-12-28T05:05:46"/>
    <n v="2016"/>
    <n v="0"/>
    <n v="15.79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4"/>
    <s v="metal"/>
    <x v="855"/>
    <d v="2016-07-24T03:00:17"/>
    <n v="2016"/>
    <n v="5"/>
    <n v="167.5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4"/>
    <s v="metal"/>
    <x v="856"/>
    <d v="2016-10-25T19:00:00"/>
    <n v="2016"/>
    <n v="31"/>
    <n v="281.18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4"/>
    <s v="metal"/>
    <x v="857"/>
    <d v="2015-11-25T14:57:11"/>
    <n v="2015"/>
    <n v="7"/>
    <n v="327.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4"/>
    <s v="metal"/>
    <x v="858"/>
    <d v="2015-04-15T22:59:00"/>
    <n v="2015"/>
    <n v="7"/>
    <n v="103.14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4"/>
    <s v="metal"/>
    <x v="859"/>
    <d v="2015-06-04T00:00:00"/>
    <n v="2015"/>
    <n v="2"/>
    <n v="79.9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4"/>
    <s v="jazz"/>
    <x v="860"/>
    <d v="2013-11-22T12:35:13"/>
    <n v="2013"/>
    <n v="1"/>
    <n v="163.1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4"/>
    <s v="jazz"/>
    <x v="861"/>
    <d v="2016-09-16T23:10:04"/>
    <n v="2016"/>
    <n v="2"/>
    <n v="3905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4"/>
    <s v="jazz"/>
    <x v="862"/>
    <d v="2013-11-11T14:19:08"/>
    <n v="2013"/>
    <n v="0"/>
    <n v="1948.75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4"/>
    <s v="jazz"/>
    <x v="863"/>
    <d v="2012-02-12T02:49:26"/>
    <n v="2012"/>
    <n v="4"/>
    <n v="1558.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4"/>
    <s v="jazz"/>
    <x v="864"/>
    <d v="2013-10-16T09:59:00"/>
    <n v="2013"/>
    <n v="1"/>
    <n v="98.6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4"/>
    <s v="jazz"/>
    <x v="865"/>
    <d v="2013-01-16T18:33:17"/>
    <n v="2012"/>
    <n v="4"/>
    <n v="3892.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4"/>
    <s v="jazz"/>
    <x v="866"/>
    <d v="2015-02-28T15:10:00"/>
    <n v="2015"/>
    <n v="2"/>
    <n v="705.8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4"/>
    <s v="jazz"/>
    <x v="867"/>
    <d v="2009-12-01T04:59:00"/>
    <n v="2009"/>
    <n v="2"/>
    <n v="704.55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4"/>
    <s v="jazz"/>
    <x v="868"/>
    <d v="2014-01-07T00:39:58"/>
    <n v="2013"/>
    <n v="0"/>
    <n v="7733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4"/>
    <s v="jazz"/>
    <x v="869"/>
    <d v="2013-04-08T19:17:37"/>
    <n v="2013"/>
    <n v="1"/>
    <n v="2570.42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4"/>
    <s v="jazz"/>
    <x v="870"/>
    <d v="2013-09-01T00:32:03"/>
    <n v="2013"/>
    <n v="0"/>
    <n v="1540.39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4"/>
    <s v="jazz"/>
    <x v="871"/>
    <d v="2013-11-29T14:28:15"/>
    <n v="2013"/>
    <n v="1"/>
    <n v="640.41999999999996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4"/>
    <s v="jazz"/>
    <x v="872"/>
    <d v="2011-03-10T19:48:47"/>
    <n v="2011"/>
    <n v="1"/>
    <n v="3835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4"/>
    <s v="jazz"/>
    <x v="873"/>
    <d v="2012-11-11T05:00:40"/>
    <n v="2012"/>
    <n v="2"/>
    <n v="153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4"/>
    <s v="jazz"/>
    <x v="874"/>
    <d v="2013-05-04T14:00:34"/>
    <n v="2013"/>
    <n v="3"/>
    <n v="364.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4"/>
    <s v="jazz"/>
    <x v="875"/>
    <d v="2015-09-21T17:22:11"/>
    <n v="2015"/>
    <n v="2"/>
    <n v="0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4"/>
    <s v="jazz"/>
    <x v="876"/>
    <d v="2013-02-04T11:55:27"/>
    <n v="2013"/>
    <n v="2"/>
    <n v="169.33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4"/>
    <s v="jazz"/>
    <x v="877"/>
    <d v="2013-12-19T18:56:00"/>
    <n v="2013"/>
    <n v="4"/>
    <n v="262.66000000000003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4"/>
    <s v="jazz"/>
    <x v="878"/>
    <d v="2010-12-23T05:35:24"/>
    <n v="2010"/>
    <n v="2"/>
    <n v="3797.72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4"/>
    <s v="jazz"/>
    <x v="879"/>
    <d v="2012-05-29T19:55:05"/>
    <n v="2012"/>
    <n v="4"/>
    <n v="252.53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4"/>
    <s v="indie rock"/>
    <x v="880"/>
    <d v="2012-10-30T07:42:18"/>
    <n v="2012"/>
    <n v="2"/>
    <n v="944.8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4"/>
    <s v="indie rock"/>
    <x v="881"/>
    <d v="2012-01-14T06:01:26"/>
    <n v="2011"/>
    <n v="2"/>
    <n v="755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4"/>
    <s v="indie rock"/>
    <x v="882"/>
    <d v="2011-09-06T20:39:10"/>
    <n v="2011"/>
    <n v="5"/>
    <n v="538.57000000000005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4"/>
    <s v="indie rock"/>
    <x v="883"/>
    <d v="2016-03-02T22:27:15"/>
    <n v="2016"/>
    <n v="2"/>
    <n v="313.7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4"/>
    <s v="indie rock"/>
    <x v="884"/>
    <d v="2012-05-12T02:31:00"/>
    <n v="2012"/>
    <n v="4"/>
    <n v="3763.5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4"/>
    <s v="indie rock"/>
    <x v="885"/>
    <d v="2016-12-30T22:35:11"/>
    <n v="2016"/>
    <n v="8"/>
    <n v="358.34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4"/>
    <s v="indie rock"/>
    <x v="886"/>
    <d v="2016-09-15T20:53:33"/>
    <n v="2016"/>
    <n v="15"/>
    <n v="1074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4"/>
    <s v="indie rock"/>
    <x v="887"/>
    <d v="2012-05-27T23:00:55"/>
    <n v="2012"/>
    <n v="8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4"/>
    <s v="indie rock"/>
    <x v="888"/>
    <d v="2011-09-01T06:00:00"/>
    <n v="2011"/>
    <n v="8"/>
    <n v="187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4"/>
    <s v="indie rock"/>
    <x v="889"/>
    <d v="2014-10-05T18:49:03"/>
    <n v="2014"/>
    <n v="0"/>
    <n v="234.2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4"/>
    <s v="indie rock"/>
    <x v="890"/>
    <d v="2013-11-21T17:46:19"/>
    <n v="2013"/>
    <n v="2"/>
    <n v="1861.2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4"/>
    <s v="indie rock"/>
    <x v="891"/>
    <d v="2014-08-21T00:45:30"/>
    <n v="2014"/>
    <n v="1"/>
    <n v="825.9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4"/>
    <s v="indie rock"/>
    <x v="892"/>
    <d v="2010-08-01T04:00:00"/>
    <n v="2010"/>
    <n v="1"/>
    <n v="436.18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4"/>
    <s v="indie rock"/>
    <x v="893"/>
    <d v="2015-04-01T20:32:43"/>
    <n v="2015"/>
    <n v="4"/>
    <n v="1482.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4"/>
    <s v="indie rock"/>
    <x v="894"/>
    <d v="2016-06-05T23:33:30"/>
    <n v="2016"/>
    <n v="0"/>
    <n v="139.57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4"/>
    <s v="indie rock"/>
    <x v="895"/>
    <d v="2010-10-25T03:03:49"/>
    <n v="2010"/>
    <n v="1"/>
    <n v="1054.72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4"/>
    <s v="indie rock"/>
    <x v="896"/>
    <d v="2015-08-28T04:00:00"/>
    <n v="2015"/>
    <n v="1"/>
    <n v="102.29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4"/>
    <s v="indie rock"/>
    <x v="897"/>
    <d v="2012-11-28T17:31:48"/>
    <n v="2012"/>
    <n v="2"/>
    <n v="0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4"/>
    <s v="indie rock"/>
    <x v="898"/>
    <d v="2012-01-15T18:11:50"/>
    <n v="2011"/>
    <n v="3"/>
    <n v="367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4"/>
    <s v="indie rock"/>
    <x v="899"/>
    <d v="2011-05-28T02:22:42"/>
    <n v="2011"/>
    <n v="10"/>
    <n v="917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4"/>
    <s v="jazz"/>
    <x v="900"/>
    <d v="2016-03-30T19:23:22"/>
    <n v="2016"/>
    <n v="1"/>
    <n v="3663.4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4"/>
    <s v="jazz"/>
    <x v="901"/>
    <d v="2010-06-08T19:11:00"/>
    <n v="2010"/>
    <n v="1"/>
    <n v="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4"/>
    <s v="jazz"/>
    <x v="902"/>
    <d v="2014-08-30T15:30:00"/>
    <n v="2014"/>
    <n v="0"/>
    <n v="2408.67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4"/>
    <s v="jazz"/>
    <x v="903"/>
    <d v="2012-09-23T02:25:00"/>
    <n v="2012"/>
    <n v="1"/>
    <n v="1805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4"/>
    <s v="jazz"/>
    <x v="904"/>
    <d v="2016-01-03T01:55:37"/>
    <n v="2015"/>
    <n v="0"/>
    <n v="2406.33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4"/>
    <s v="jazz"/>
    <x v="905"/>
    <d v="2011-01-24T05:45:26"/>
    <n v="2010"/>
    <n v="1"/>
    <n v="1201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4"/>
    <s v="jazz"/>
    <x v="906"/>
    <d v="2014-03-13T03:33:10"/>
    <n v="2014"/>
    <n v="0"/>
    <n v="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4"/>
    <s v="jazz"/>
    <x v="907"/>
    <d v="2011-09-11T04:37:03"/>
    <n v="2011"/>
    <n v="2"/>
    <n v="0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4"/>
    <s v="jazz"/>
    <x v="908"/>
    <d v="2010-07-27T04:59:00"/>
    <n v="2010"/>
    <n v="3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4"/>
    <s v="jazz"/>
    <x v="909"/>
    <d v="2012-07-23T04:00:00"/>
    <n v="2012"/>
    <n v="0"/>
    <n v="895.02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4"/>
    <s v="jazz"/>
    <x v="910"/>
    <d v="2014-01-24T00:07:25"/>
    <n v="2014"/>
    <n v="0"/>
    <n v="0"/>
    <x v="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4"/>
    <s v="jazz"/>
    <x v="911"/>
    <d v="2017-03-03T13:05:19"/>
    <n v="2017"/>
    <n v="13"/>
    <n v="1428"/>
    <x v="1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4"/>
    <s v="jazz"/>
    <x v="912"/>
    <d v="2012-12-11T03:37:27"/>
    <n v="2012"/>
    <n v="2"/>
    <n v="353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4"/>
    <s v="jazz"/>
    <x v="913"/>
    <d v="2012-05-05T03:20:19"/>
    <n v="2012"/>
    <n v="0"/>
    <n v="293.89999999999998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4"/>
    <s v="jazz"/>
    <x v="914"/>
    <d v="2012-08-25T18:19:07"/>
    <n v="2012"/>
    <n v="5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4"/>
    <s v="jazz"/>
    <x v="915"/>
    <d v="2012-03-01T04:59:00"/>
    <n v="2012"/>
    <n v="1"/>
    <n v="782.2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4"/>
    <s v="jazz"/>
    <x v="916"/>
    <d v="2010-10-22T05:00:00"/>
    <n v="2010"/>
    <n v="2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4"/>
    <s v="jazz"/>
    <x v="917"/>
    <d v="2014-07-14T02:30:00"/>
    <n v="2014"/>
    <n v="1"/>
    <n v="70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4"/>
    <s v="jazz"/>
    <x v="918"/>
    <d v="2014-12-01T22:59:21"/>
    <n v="2014"/>
    <n v="2"/>
    <n v="701.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4"/>
    <s v="jazz"/>
    <x v="919"/>
    <d v="2012-12-19T15:24:05"/>
    <n v="2012"/>
    <n v="0"/>
    <n v="7003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4"/>
    <s v="jazz"/>
    <x v="920"/>
    <d v="2013-11-14T17:07:02"/>
    <n v="2013"/>
    <n v="1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4"/>
    <s v="jazz"/>
    <x v="921"/>
    <d v="2011-12-12T05:06:16"/>
    <n v="2011"/>
    <n v="0"/>
    <n v="348.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4"/>
    <s v="jazz"/>
    <x v="922"/>
    <d v="2014-10-01T12:43:13"/>
    <n v="2014"/>
    <n v="0"/>
    <n v="230.8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4"/>
    <s v="jazz"/>
    <x v="923"/>
    <d v="2014-11-22T00:02:03"/>
    <n v="2014"/>
    <n v="0"/>
    <n v="1150.67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4"/>
    <s v="jazz"/>
    <x v="924"/>
    <d v="2013-02-13T22:37:49"/>
    <n v="2013"/>
    <n v="2"/>
    <n v="457.53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4"/>
    <s v="jazz"/>
    <x v="925"/>
    <d v="2013-11-27T22:08:31"/>
    <n v="2013"/>
    <n v="1"/>
    <n v="1370.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4"/>
    <s v="jazz"/>
    <x v="926"/>
    <d v="2010-07-08T22:40:00"/>
    <n v="2010"/>
    <n v="1"/>
    <n v="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4"/>
    <s v="jazz"/>
    <x v="927"/>
    <d v="2012-05-14T19:44:55"/>
    <n v="2012"/>
    <n v="0"/>
    <n v="0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4"/>
    <s v="jazz"/>
    <x v="928"/>
    <d v="2012-11-18T00:00:00"/>
    <n v="2012"/>
    <n v="0"/>
    <n v="241.25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4"/>
    <s v="jazz"/>
    <x v="929"/>
    <d v="2012-04-09T04:42:49"/>
    <n v="2012"/>
    <n v="13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4"/>
    <s v="jazz"/>
    <x v="930"/>
    <d v="2010-06-25T21:32:00"/>
    <n v="2010"/>
    <n v="7"/>
    <n v="1341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4"/>
    <s v="jazz"/>
    <x v="931"/>
    <d v="2014-03-16T22:00:00"/>
    <n v="2014"/>
    <n v="3"/>
    <n v="957.14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4"/>
    <s v="jazz"/>
    <x v="932"/>
    <d v="2013-03-22T22:15:45"/>
    <n v="2013"/>
    <n v="1"/>
    <n v="223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4"/>
    <s v="jazz"/>
    <x v="933"/>
    <d v="2014-05-12T04:03:29"/>
    <n v="2014"/>
    <n v="3"/>
    <n v="3342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4"/>
    <s v="jazz"/>
    <x v="934"/>
    <d v="2014-05-04T06:00:00"/>
    <n v="2014"/>
    <n v="1"/>
    <n v="222.67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4"/>
    <s v="jazz"/>
    <x v="935"/>
    <d v="2016-01-29T08:00:29"/>
    <n v="2015"/>
    <n v="2"/>
    <n v="3331.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4"/>
    <s v="jazz"/>
    <x v="936"/>
    <d v="2012-01-18T20:00:00"/>
    <n v="2011"/>
    <n v="5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4"/>
    <s v="jazz"/>
    <x v="937"/>
    <d v="2013-11-03T20:09:17"/>
    <n v="2013"/>
    <n v="2"/>
    <n v="3323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4"/>
    <s v="jazz"/>
    <x v="938"/>
    <d v="2012-09-02T11:30:48"/>
    <n v="2012"/>
    <n v="1"/>
    <n v="664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4"/>
    <s v="jazz"/>
    <x v="939"/>
    <d v="2013-06-30T19:58:00"/>
    <n v="2013"/>
    <n v="2"/>
    <n v="3316.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2"/>
    <s v="wearables"/>
    <x v="940"/>
    <d v="2015-08-11T00:12:06"/>
    <n v="2015"/>
    <n v="1"/>
    <n v="473.7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2"/>
    <s v="wearables"/>
    <x v="941"/>
    <d v="2017-02-10T02:19:05"/>
    <n v="2017"/>
    <n v="0"/>
    <n v="213.8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2"/>
    <s v="wearables"/>
    <x v="942"/>
    <d v="2016-02-18T20:14:20"/>
    <n v="2016"/>
    <n v="1"/>
    <n v="413.13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2"/>
    <s v="wearables"/>
    <x v="943"/>
    <d v="2016-11-29T17:01:45"/>
    <n v="2016"/>
    <n v="2"/>
    <n v="549.33000000000004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2"/>
    <s v="wearables"/>
    <x v="944"/>
    <d v="2016-04-18T14:00:00"/>
    <n v="2016"/>
    <n v="0"/>
    <n v="68.39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2"/>
    <s v="wearables"/>
    <x v="945"/>
    <d v="2017-02-18T23:59:00"/>
    <n v="2016"/>
    <n v="0"/>
    <n v="409.69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2"/>
    <s v="wearables"/>
    <x v="946"/>
    <d v="2016-09-09T18:00:48"/>
    <n v="2016"/>
    <n v="0"/>
    <n v="1308.2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2"/>
    <s v="wearables"/>
    <x v="947"/>
    <d v="2016-06-30T18:45:06"/>
    <n v="2016"/>
    <n v="8"/>
    <n v="0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2"/>
    <s v="wearables"/>
    <x v="948"/>
    <d v="2016-03-12T19:52:44"/>
    <n v="2016"/>
    <n v="2"/>
    <n v="814.3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2"/>
    <s v="wearables"/>
    <x v="949"/>
    <d v="2016-02-21T01:02:56"/>
    <n v="2015"/>
    <n v="0"/>
    <n v="930.14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2"/>
    <s v="wearables"/>
    <x v="950"/>
    <d v="2016-01-17T18:01:01"/>
    <n v="2015"/>
    <n v="1"/>
    <n v="271.08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2"/>
    <s v="wearables"/>
    <x v="951"/>
    <d v="2016-06-04T15:41:12"/>
    <n v="2016"/>
    <n v="0"/>
    <n v="53.76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2"/>
    <s v="wearables"/>
    <x v="952"/>
    <d v="2016-11-18T15:43:32"/>
    <n v="2016"/>
    <n v="0"/>
    <n v="33.15999999999999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2"/>
    <s v="wearables"/>
    <x v="953"/>
    <d v="2015-01-25T03:56:39"/>
    <n v="2014"/>
    <n v="0"/>
    <n v="13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2"/>
    <s v="wearables"/>
    <x v="954"/>
    <d v="2015-08-20T20:00:39"/>
    <n v="2015"/>
    <n v="0"/>
    <n v="88.8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2"/>
    <s v="wearables"/>
    <x v="955"/>
    <d v="2016-09-13T07:05:00"/>
    <n v="2016"/>
    <n v="0"/>
    <n v="69.23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2"/>
    <s v="wearables"/>
    <x v="956"/>
    <d v="2015-04-26T20:55:59"/>
    <n v="2015"/>
    <n v="0"/>
    <n v="376.5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2"/>
    <s v="wearables"/>
    <x v="957"/>
    <d v="2016-11-17T14:15:33"/>
    <n v="2016"/>
    <n v="1"/>
    <n v="912.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2"/>
    <s v="wearables"/>
    <x v="958"/>
    <d v="2015-04-10T04:59:00"/>
    <n v="2015"/>
    <n v="1"/>
    <n v="375.7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2"/>
    <s v="wearables"/>
    <x v="959"/>
    <d v="2015-01-19T04:11:05"/>
    <n v="2014"/>
    <n v="0"/>
    <n v="37.3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2"/>
    <s v="wearables"/>
    <x v="960"/>
    <d v="2017-03-14T14:02:35"/>
    <n v="2017"/>
    <n v="0"/>
    <n v="33.909999999999997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2"/>
    <s v="wearables"/>
    <x v="961"/>
    <d v="2017-02-20T19:00:00"/>
    <n v="2017"/>
    <n v="0"/>
    <n v="57.94"/>
    <x v="1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2"/>
    <s v="wearables"/>
    <x v="962"/>
    <d v="2016-10-17T15:15:19"/>
    <n v="2016"/>
    <n v="0"/>
    <n v="706.6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2"/>
    <s v="wearables"/>
    <x v="963"/>
    <d v="2016-02-11T17:05:53"/>
    <n v="2016"/>
    <n v="3"/>
    <n v="17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2"/>
    <s v="wearables"/>
    <x v="964"/>
    <d v="2015-09-01T15:05:19"/>
    <n v="2015"/>
    <n v="0"/>
    <n v="217.5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2"/>
    <s v="wearables"/>
    <x v="965"/>
    <d v="2016-10-26T03:59:00"/>
    <n v="2016"/>
    <n v="0"/>
    <n v="1050.29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2"/>
    <s v="wearables"/>
    <x v="966"/>
    <d v="2016-10-06T15:15:32"/>
    <n v="2016"/>
    <n v="1"/>
    <n v="210.03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2"/>
    <s v="wearables"/>
    <x v="967"/>
    <d v="2016-04-22T05:06:14"/>
    <n v="2016"/>
    <n v="0"/>
    <n v="77.7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2"/>
    <s v="wearables"/>
    <x v="968"/>
    <d v="2014-08-15T20:20:34"/>
    <n v="2014"/>
    <n v="1"/>
    <n v="1575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2"/>
    <s v="wearables"/>
    <x v="969"/>
    <d v="2017-02-09T07:16:47"/>
    <n v="2017"/>
    <n v="0"/>
    <n v="568.9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2"/>
    <s v="wearables"/>
    <x v="970"/>
    <d v="2017-01-23T04:59:00"/>
    <n v="2016"/>
    <n v="1"/>
    <n v="446.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2"/>
    <s v="wearables"/>
    <x v="971"/>
    <d v="2015-06-01T17:01:00"/>
    <n v="2015"/>
    <n v="0"/>
    <n v="124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2"/>
    <s v="wearables"/>
    <x v="972"/>
    <d v="2014-09-04T06:59:00"/>
    <n v="2014"/>
    <n v="0"/>
    <n v="138.5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2"/>
    <s v="wearables"/>
    <x v="973"/>
    <d v="2015-11-09T01:21:33"/>
    <n v="2015"/>
    <n v="0"/>
    <n v="777.5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2"/>
    <s v="wearables"/>
    <x v="974"/>
    <d v="2016-03-25T16:59:16"/>
    <n v="2016"/>
    <n v="0"/>
    <n v="2071.8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2"/>
    <s v="wearables"/>
    <x v="975"/>
    <d v="2016-06-28T16:43:05"/>
    <n v="2016"/>
    <n v="0"/>
    <n v="258.9599999999999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2"/>
    <s v="wearables"/>
    <x v="976"/>
    <d v="2015-08-14T01:24:57"/>
    <n v="2015"/>
    <n v="0"/>
    <n v="3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2"/>
    <s v="wearables"/>
    <x v="977"/>
    <d v="2016-02-21T22:36:37"/>
    <n v="2016"/>
    <n v="2"/>
    <n v="517.41999999999996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2"/>
    <s v="wearables"/>
    <x v="978"/>
    <d v="2016-02-25T07:25:01"/>
    <n v="2016"/>
    <n v="0"/>
    <n v="50.46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2"/>
    <s v="wearables"/>
    <x v="979"/>
    <d v="2016-06-20T18:59:00"/>
    <n v="2016"/>
    <n v="0"/>
    <n v="64.3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2"/>
    <s v="wearables"/>
    <x v="980"/>
    <d v="2014-11-30T22:42:02"/>
    <n v="2014"/>
    <n v="1"/>
    <n v="198.5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2"/>
    <s v="wearables"/>
    <x v="981"/>
    <d v="2014-08-09T22:43:42"/>
    <n v="2014"/>
    <n v="0"/>
    <n v="1536.57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2"/>
    <s v="wearables"/>
    <x v="982"/>
    <d v="2016-10-02T18:04:46"/>
    <n v="2016"/>
    <n v="0"/>
    <n v="2047.3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2"/>
    <s v="wearables"/>
    <x v="983"/>
    <d v="2016-08-23T20:54:00"/>
    <n v="2016"/>
    <n v="0"/>
    <n v="34.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2"/>
    <s v="wearables"/>
    <x v="984"/>
    <d v="2015-03-28T01:46:48"/>
    <n v="2015"/>
    <n v="1"/>
    <n v="204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2"/>
    <s v="wearables"/>
    <x v="985"/>
    <d v="2015-12-31T23:00:00"/>
    <n v="2015"/>
    <n v="0"/>
    <n v="26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2"/>
    <s v="wearables"/>
    <x v="986"/>
    <d v="2016-01-10T00:00:00"/>
    <n v="2015"/>
    <n v="0"/>
    <n v="265.7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2"/>
    <s v="wearables"/>
    <x v="987"/>
    <d v="2014-06-23T07:04:10"/>
    <n v="2014"/>
    <n v="0"/>
    <n v="148.97999999999999"/>
    <x v="3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2"/>
    <s v="wearables"/>
    <x v="988"/>
    <d v="2016-09-28T22:24:55"/>
    <n v="2016"/>
    <n v="1"/>
    <n v="190.63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2"/>
    <s v="wearables"/>
    <x v="989"/>
    <d v="2016-10-01T08:33:45"/>
    <n v="2016"/>
    <n v="1"/>
    <n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2"/>
    <s v="wearables"/>
    <x v="990"/>
    <d v="2014-09-03T18:49:24"/>
    <n v="2014"/>
    <n v="0"/>
    <n v="3043.13"/>
    <x v="3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2"/>
    <s v="wearables"/>
    <x v="991"/>
    <d v="2016-05-07T21:11:59"/>
    <n v="2016"/>
    <n v="0"/>
    <n v="152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2"/>
    <s v="wearables"/>
    <x v="992"/>
    <d v="2016-07-12T18:51:00"/>
    <n v="2016"/>
    <n v="1"/>
    <n v="868.5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2"/>
    <s v="wearables"/>
    <x v="993"/>
    <d v="2016-11-12T05:00:00"/>
    <n v="2016"/>
    <n v="0"/>
    <n v="31.0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2"/>
    <s v="wearables"/>
    <x v="994"/>
    <d v="2014-11-30T22:59:00"/>
    <n v="2014"/>
    <n v="0"/>
    <n v="551.9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2"/>
    <s v="wearables"/>
    <x v="995"/>
    <d v="2014-11-29T16:00:00"/>
    <n v="2014"/>
    <n v="1"/>
    <n v="673.44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2"/>
    <s v="wearables"/>
    <x v="996"/>
    <d v="2014-07-27T15:27:00"/>
    <n v="2014"/>
    <n v="2"/>
    <n v="1212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2"/>
    <s v="wearables"/>
    <x v="997"/>
    <d v="2014-11-28T03:28:17"/>
    <n v="2014"/>
    <n v="1"/>
    <n v="75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2"/>
    <s v="wearables"/>
    <x v="998"/>
    <d v="2015-11-19T05:03:21"/>
    <n v="2015"/>
    <n v="0"/>
    <n v="26.43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2"/>
    <s v="wearables"/>
    <x v="999"/>
    <d v="2014-11-13T08:02:00"/>
    <n v="2014"/>
    <n v="0"/>
    <n v="151.0500000000000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2"/>
    <s v="wearables"/>
    <x v="1000"/>
    <d v="2017-03-15T00:26:00"/>
    <n v="2017"/>
    <n v="0"/>
    <n v="1006.9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2"/>
    <s v="wearables"/>
    <x v="1001"/>
    <d v="2017-01-30T17:16:53"/>
    <n v="2016"/>
    <n v="1"/>
    <n v="1510.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2"/>
    <s v="wearables"/>
    <x v="1002"/>
    <d v="2015-12-17T05:59:00"/>
    <n v="2015"/>
    <n v="1"/>
    <n v="274.5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2"/>
    <s v="wearables"/>
    <x v="1003"/>
    <d v="2017-03-16T16:01:01"/>
    <n v="2017"/>
    <n v="0"/>
    <n v="402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2"/>
    <s v="wearables"/>
    <x v="1004"/>
    <d v="2016-02-18T17:00:27"/>
    <n v="2016"/>
    <n v="0"/>
    <n v="63.46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2"/>
    <s v="wearables"/>
    <x v="1005"/>
    <d v="2015-10-30T14:59:43"/>
    <n v="2015"/>
    <n v="0"/>
    <n v="37.43"/>
    <x v="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2"/>
    <s v="wearables"/>
    <x v="1006"/>
    <d v="2016-12-14T15:00:23"/>
    <n v="2016"/>
    <n v="0"/>
    <n v="79.28"/>
    <x v="2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2"/>
    <s v="wearables"/>
    <x v="1007"/>
    <d v="2014-12-12T07:11:00"/>
    <n v="2014"/>
    <n v="2"/>
    <n v="753.1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2"/>
    <s v="wearables"/>
    <x v="1008"/>
    <d v="2016-12-28T19:25:15"/>
    <n v="2016"/>
    <n v="0"/>
    <n v="602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2"/>
    <s v="wearables"/>
    <x v="1009"/>
    <d v="2016-06-19T14:30:46"/>
    <n v="2016"/>
    <n v="0"/>
    <n v="59.5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2"/>
    <s v="wearables"/>
    <x v="1010"/>
    <d v="2016-09-05T02:59:00"/>
    <n v="2016"/>
    <n v="0"/>
    <n v="1504.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2"/>
    <s v="wearables"/>
    <x v="1011"/>
    <d v="2014-12-18T21:33:15"/>
    <n v="2014"/>
    <n v="0"/>
    <n v="600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2"/>
    <s v="wearables"/>
    <x v="1012"/>
    <d v="2017-01-24T10:34:12"/>
    <n v="2016"/>
    <n v="1"/>
    <n v="7.7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2"/>
    <s v="wearables"/>
    <x v="1013"/>
    <d v="2015-12-29T20:00:00"/>
    <n v="2015"/>
    <n v="0"/>
    <n v="66.67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2"/>
    <s v="wearables"/>
    <x v="1014"/>
    <d v="2015-11-21T17:12:15"/>
    <n v="2015"/>
    <n v="0"/>
    <n v="16.89999999999999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2"/>
    <s v="wearables"/>
    <x v="1015"/>
    <d v="2016-04-07T01:34:16"/>
    <n v="2016"/>
    <n v="0"/>
    <n v="157.88999999999999"/>
    <x v="2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2"/>
    <s v="wearables"/>
    <x v="1016"/>
    <d v="2016-07-14T11:48:53"/>
    <n v="2016"/>
    <n v="0"/>
    <n v="857.14"/>
    <x v="2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2"/>
    <s v="wearables"/>
    <x v="1017"/>
    <d v="2015-01-01T00:03:35"/>
    <n v="2014"/>
    <n v="1"/>
    <n v="37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2"/>
    <s v="wearables"/>
    <x v="1018"/>
    <d v="2015-11-25T22:04:55"/>
    <n v="2015"/>
    <n v="1"/>
    <n v="1000"/>
    <x v="0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2"/>
    <s v="wearables"/>
    <x v="1019"/>
    <d v="2015-02-04T23:22:29"/>
    <n v="2015"/>
    <n v="0"/>
    <n v="14.9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4"/>
    <s v="electronic music"/>
    <x v="1020"/>
    <d v="2015-06-02T00:47:00"/>
    <n v="2015"/>
    <n v="4"/>
    <n v="198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4"/>
    <s v="electronic music"/>
    <x v="1021"/>
    <d v="2015-10-17T04:00:00"/>
    <n v="2015"/>
    <n v="2"/>
    <n v="12.39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4"/>
    <s v="electronic music"/>
    <x v="1022"/>
    <d v="2015-05-17T15:31:17"/>
    <n v="2015"/>
    <n v="3"/>
    <n v="79.86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4"/>
    <s v="electronic music"/>
    <x v="1023"/>
    <d v="2015-06-20T22:04:21"/>
    <n v="2015"/>
    <n v="3"/>
    <n v="45.09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4"/>
    <s v="electronic music"/>
    <x v="1024"/>
    <d v="2016-01-31T13:56:03"/>
    <n v="2016"/>
    <n v="0"/>
    <n v="96.79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4"/>
    <s v="electronic music"/>
    <x v="1025"/>
    <d v="2015-03-16T19:00:37"/>
    <n v="2015"/>
    <n v="0"/>
    <n v="5.5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4"/>
    <s v="electronic music"/>
    <x v="1026"/>
    <d v="2016-03-31T08:46:56"/>
    <n v="2016"/>
    <n v="1"/>
    <n v="48.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4"/>
    <s v="electronic music"/>
    <x v="1027"/>
    <d v="2014-10-23T00:49:07"/>
    <n v="2014"/>
    <n v="1"/>
    <n v="52.9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4"/>
    <s v="electronic music"/>
    <x v="1028"/>
    <d v="2017-03-06T20:00:00"/>
    <n v="2017"/>
    <n v="1"/>
    <n v="22.9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4"/>
    <s v="electronic music"/>
    <x v="1029"/>
    <d v="2015-04-04T21:59:00"/>
    <n v="2015"/>
    <n v="1"/>
    <n v="41.52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4"/>
    <s v="electronic music"/>
    <x v="1030"/>
    <d v="2016-09-12T11:35:49"/>
    <n v="2016"/>
    <n v="3"/>
    <n v="36.76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4"/>
    <s v="electronic music"/>
    <x v="1031"/>
    <d v="2015-12-16T18:20:10"/>
    <n v="2015"/>
    <n v="1"/>
    <n v="58.91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4"/>
    <s v="electronic music"/>
    <x v="1032"/>
    <d v="2016-06-23T16:00:25"/>
    <n v="2016"/>
    <n v="1"/>
    <n v="60.74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4"/>
    <s v="electronic music"/>
    <x v="1033"/>
    <d v="2016-12-12T17:34:40"/>
    <n v="2016"/>
    <n v="4"/>
    <n v="215.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4"/>
    <s v="electronic music"/>
    <x v="1034"/>
    <d v="2016-08-05T03:59:00"/>
    <n v="2016"/>
    <n v="1"/>
    <n v="35.02000000000000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4"/>
    <s v="electronic music"/>
    <x v="1035"/>
    <d v="2015-02-11T15:23:40"/>
    <n v="2015"/>
    <n v="1"/>
    <n v="76.319999999999993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4"/>
    <s v="electronic music"/>
    <x v="1036"/>
    <d v="2013-01-07T08:00:00"/>
    <n v="2012"/>
    <n v="1"/>
    <n v="27.3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4"/>
    <s v="electronic music"/>
    <x v="1037"/>
    <d v="2015-05-18T05:00:00"/>
    <n v="2015"/>
    <n v="6"/>
    <n v="274.1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4"/>
    <s v="electronic music"/>
    <x v="1038"/>
    <d v="2016-03-19T04:33:43"/>
    <n v="2016"/>
    <n v="4"/>
    <n v="94.0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4"/>
    <s v="electronic music"/>
    <x v="1039"/>
    <d v="2016-12-13T07:59:00"/>
    <n v="2016"/>
    <n v="11"/>
    <n v="190.4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5"/>
    <s v="audio"/>
    <x v="1040"/>
    <d v="2016-08-27T17:00:09"/>
    <n v="2016"/>
    <n v="0"/>
    <n v="570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5"/>
    <s v="audio"/>
    <x v="1041"/>
    <d v="2014-07-31T01:26:32"/>
    <n v="2014"/>
    <n v="114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5"/>
    <s v="audio"/>
    <x v="1042"/>
    <d v="2014-09-12T10:00:00"/>
    <n v="2014"/>
    <n v="9"/>
    <n v="568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5"/>
    <s v="audio"/>
    <x v="1043"/>
    <d v="2015-05-20T06:04:15"/>
    <n v="2015"/>
    <n v="0"/>
    <n v="19.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5"/>
    <s v="audio"/>
    <x v="1044"/>
    <d v="2015-03-05T20:27:00"/>
    <n v="2015"/>
    <n v="1"/>
    <n v="2835.56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5"/>
    <s v="audio"/>
    <x v="1045"/>
    <d v="2014-08-23T20:59:10"/>
    <n v="2014"/>
    <n v="1"/>
    <n v="708.2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5"/>
    <s v="audio"/>
    <x v="1046"/>
    <d v="2015-12-26T20:26:00"/>
    <n v="2015"/>
    <n v="2"/>
    <n v="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5"/>
    <s v="audio"/>
    <x v="1047"/>
    <d v="2014-11-05T20:38:35"/>
    <n v="2014"/>
    <n v="3"/>
    <n v="566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5"/>
    <s v="audio"/>
    <x v="1048"/>
    <d v="2016-09-25T01:16:29"/>
    <n v="2016"/>
    <n v="0"/>
    <n v="1413.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x v="5"/>
    <s v="audio"/>
    <x v="1049"/>
    <d v="2016-02-12T10:20:45"/>
    <n v="2016"/>
    <n v="0"/>
    <n v="0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5"/>
    <s v="audio"/>
    <x v="1050"/>
    <d v="2015-09-14T19:07:57"/>
    <n v="2015"/>
    <n v="2"/>
    <n v="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5"/>
    <s v="audio"/>
    <x v="1051"/>
    <d v="2014-08-27T00:20:25"/>
    <n v="2014"/>
    <n v="11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5"/>
    <s v="audio"/>
    <x v="1052"/>
    <d v="2016-06-06T20:09:00"/>
    <n v="2016"/>
    <n v="1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5"/>
    <s v="audio"/>
    <x v="1053"/>
    <d v="2017-03-06T04:08:52"/>
    <n v="2017"/>
    <n v="4"/>
    <n v="562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5"/>
    <s v="audio"/>
    <x v="1054"/>
    <d v="2014-08-10T22:00:00"/>
    <n v="2014"/>
    <n v="2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5"/>
    <s v="audio"/>
    <x v="1055"/>
    <d v="2016-03-07T23:49:05"/>
    <n v="2016"/>
    <n v="2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5"/>
    <s v="audio"/>
    <x v="1056"/>
    <d v="2015-04-24T16:16:17"/>
    <n v="2015"/>
    <n v="1"/>
    <n v="0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5"/>
    <s v="audio"/>
    <x v="1057"/>
    <d v="2016-12-04T21:54:43"/>
    <n v="2016"/>
    <n v="1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5"/>
    <s v="audio"/>
    <x v="1058"/>
    <d v="2015-03-26T00:00:00"/>
    <n v="2015"/>
    <n v="0"/>
    <n v="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5"/>
    <s v="audio"/>
    <x v="1059"/>
    <d v="2015-03-13T17:57:36"/>
    <n v="2015"/>
    <n v="5"/>
    <n v="0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5"/>
    <s v="audio"/>
    <x v="1060"/>
    <d v="2015-04-15T21:54:53"/>
    <n v="2015"/>
    <n v="1"/>
    <n v="558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5"/>
    <s v="audio"/>
    <x v="1061"/>
    <d v="2016-05-02T01:00:00"/>
    <n v="2016"/>
    <n v="1"/>
    <n v="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5"/>
    <s v="audio"/>
    <x v="1062"/>
    <d v="2016-07-12T19:22:21"/>
    <n v="2016"/>
    <n v="28"/>
    <n v="1392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5"/>
    <s v="audio"/>
    <x v="1063"/>
    <d v="2016-08-31T00:44:22"/>
    <n v="2016"/>
    <n v="6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6"/>
    <s v="video games"/>
    <x v="1064"/>
    <d v="2013-07-07T05:28:23"/>
    <n v="2013"/>
    <n v="0"/>
    <n v="45.16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6"/>
    <s v="video games"/>
    <x v="1065"/>
    <d v="2014-02-19T09:08:42"/>
    <n v="2014"/>
    <n v="2"/>
    <n v="1108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6"/>
    <s v="video games"/>
    <x v="1066"/>
    <d v="2013-08-04T23:06:22"/>
    <n v="2013"/>
    <n v="0"/>
    <n v="37.4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6"/>
    <s v="video games"/>
    <x v="1067"/>
    <d v="2013-12-21T20:32:11"/>
    <n v="2013"/>
    <n v="11"/>
    <n v="553.5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6"/>
    <s v="video games"/>
    <x v="1068"/>
    <d v="2016-04-10T07:54:24"/>
    <n v="2016"/>
    <n v="0"/>
    <n v="1381.5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6"/>
    <s v="video games"/>
    <x v="1069"/>
    <d v="2013-11-26T06:30:59"/>
    <n v="2013"/>
    <n v="3"/>
    <n v="262.6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6"/>
    <s v="video games"/>
    <x v="1070"/>
    <d v="2012-10-01T00:17:02"/>
    <n v="2012"/>
    <n v="1"/>
    <n v="2755"/>
    <x v="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6"/>
    <s v="video games"/>
    <x v="1071"/>
    <d v="2014-02-05T19:58:17"/>
    <n v="2014"/>
    <n v="0"/>
    <n v="1377.25"/>
    <x v="3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6"/>
    <s v="video games"/>
    <x v="1072"/>
    <d v="2015-11-17T19:04:53"/>
    <n v="2015"/>
    <n v="55"/>
    <n v="0"/>
    <x v="0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6"/>
    <s v="video games"/>
    <x v="1073"/>
    <d v="2011-10-16T23:09:01"/>
    <n v="2011"/>
    <n v="7"/>
    <n v="5504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6"/>
    <s v="video games"/>
    <x v="1074"/>
    <d v="2014-01-04T04:09:05"/>
    <n v="2013"/>
    <n v="0"/>
    <n v="183.37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6"/>
    <s v="video games"/>
    <x v="1075"/>
    <d v="2012-05-06T21:41:56"/>
    <n v="2012"/>
    <n v="6"/>
    <n v="1833.33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6"/>
    <s v="video games"/>
    <x v="1076"/>
    <d v="2014-09-11T09:04:10"/>
    <n v="2014"/>
    <n v="0"/>
    <n v="5.64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6"/>
    <s v="video games"/>
    <x v="1077"/>
    <d v="2016-01-14T04:00:11"/>
    <n v="2015"/>
    <n v="0"/>
    <n v="32.8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6"/>
    <s v="video games"/>
    <x v="1078"/>
    <d v="2011-07-22T04:42:01"/>
    <n v="2011"/>
    <n v="9"/>
    <n v="1095.5999999999999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6"/>
    <s v="video games"/>
    <x v="1079"/>
    <d v="2016-05-14T13:35:36"/>
    <n v="2016"/>
    <n v="0"/>
    <n v="303.83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6"/>
    <s v="video games"/>
    <x v="1080"/>
    <d v="2014-05-11T03:18:53"/>
    <n v="2014"/>
    <n v="0"/>
    <n v="55.77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6"/>
    <s v="video games"/>
    <x v="1081"/>
    <d v="2015-01-28T22:14:52"/>
    <n v="2014"/>
    <n v="0"/>
    <n v="1365.5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6"/>
    <s v="video games"/>
    <x v="1082"/>
    <d v="2012-08-10T21:44:48"/>
    <n v="2012"/>
    <n v="1"/>
    <n v="1818.6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6"/>
    <s v="video games"/>
    <x v="1083"/>
    <d v="2014-08-02T15:49:43"/>
    <n v="2014"/>
    <n v="0"/>
    <n v="5452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6"/>
    <s v="video games"/>
    <x v="1084"/>
    <d v="2014-08-08T21:53:24"/>
    <n v="2014"/>
    <n v="10"/>
    <n v="0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6"/>
    <s v="video games"/>
    <x v="1085"/>
    <d v="2016-03-14T15:06:15"/>
    <n v="2016"/>
    <n v="0"/>
    <n v="604.11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6"/>
    <s v="video games"/>
    <x v="1086"/>
    <d v="2014-08-24T20:48:11"/>
    <n v="2014"/>
    <n v="0"/>
    <n v="2716.5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6"/>
    <s v="video games"/>
    <x v="1087"/>
    <d v="2014-06-15T17:08:07"/>
    <n v="2014"/>
    <n v="5"/>
    <n v="0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6"/>
    <s v="video games"/>
    <x v="1088"/>
    <d v="2014-04-24T19:11:07"/>
    <n v="2014"/>
    <n v="0"/>
    <n v="36.94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6"/>
    <s v="video games"/>
    <x v="1089"/>
    <d v="2015-06-26T04:32:55"/>
    <n v="2015"/>
    <n v="0"/>
    <n v="110.6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6"/>
    <s v="video games"/>
    <x v="1090"/>
    <d v="2015-05-29T04:27:33"/>
    <n v="2015"/>
    <n v="0"/>
    <n v="541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6"/>
    <s v="video games"/>
    <x v="1091"/>
    <d v="2013-01-06T00:37:18"/>
    <n v="2012"/>
    <n v="3"/>
    <n v="772.86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6"/>
    <s v="video games"/>
    <x v="1092"/>
    <d v="2016-04-10T18:41:12"/>
    <n v="2016"/>
    <n v="27"/>
    <n v="270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6"/>
    <s v="video games"/>
    <x v="1093"/>
    <d v="2016-02-11T23:22:17"/>
    <n v="2016"/>
    <n v="18"/>
    <n v="1349.75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6"/>
    <s v="video games"/>
    <x v="1094"/>
    <d v="2011-10-09T17:07:13"/>
    <n v="2011"/>
    <n v="0"/>
    <n v="199.85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6"/>
    <s v="video games"/>
    <x v="1095"/>
    <d v="2013-08-30T12:53:40"/>
    <n v="2013"/>
    <n v="0"/>
    <n v="57.3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6"/>
    <s v="video games"/>
    <x v="1096"/>
    <d v="2014-10-04T03:30:00"/>
    <n v="2014"/>
    <n v="0"/>
    <n v="185.82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6"/>
    <s v="video games"/>
    <x v="1097"/>
    <d v="2014-03-02T19:01:17"/>
    <n v="2014"/>
    <n v="0"/>
    <n v="768.65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6"/>
    <s v="video games"/>
    <x v="1098"/>
    <d v="2014-04-13T18:18:15"/>
    <n v="2014"/>
    <n v="0"/>
    <n v="244.5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6"/>
    <s v="video games"/>
    <x v="1099"/>
    <d v="2015-05-13T20:04:28"/>
    <n v="2015"/>
    <n v="1"/>
    <n v="5376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6"/>
    <s v="video games"/>
    <x v="1100"/>
    <d v="2016-02-14T02:39:31"/>
    <n v="2016"/>
    <n v="1"/>
    <n v="536.6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6"/>
    <s v="video games"/>
    <x v="1101"/>
    <d v="2016-07-14T18:12:00"/>
    <n v="2016"/>
    <n v="0"/>
    <n v="893.33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6"/>
    <s v="video games"/>
    <x v="1102"/>
    <d v="2013-12-09T05:59:00"/>
    <n v="2013"/>
    <n v="1"/>
    <n v="223.3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6"/>
    <s v="video games"/>
    <x v="1103"/>
    <d v="2016-06-18T05:19:50"/>
    <n v="2016"/>
    <n v="0"/>
    <n v="357.2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6"/>
    <s v="video games"/>
    <x v="1104"/>
    <d v="2014-06-11T09:50:21"/>
    <n v="2014"/>
    <n v="0"/>
    <n v="144.72999999999999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6"/>
    <s v="video games"/>
    <x v="1105"/>
    <d v="2014-03-24T02:15:27"/>
    <n v="2014"/>
    <n v="0"/>
    <n v="267.14999999999998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6"/>
    <s v="video games"/>
    <x v="1106"/>
    <d v="2012-04-04T16:46:15"/>
    <n v="2012"/>
    <n v="13"/>
    <n v="761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6"/>
    <s v="video games"/>
    <x v="1107"/>
    <d v="2014-07-23T20:40:24"/>
    <n v="2014"/>
    <n v="1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6"/>
    <s v="video games"/>
    <x v="1108"/>
    <d v="2012-04-13T14:17:15"/>
    <n v="2012"/>
    <n v="0"/>
    <n v="253.7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6"/>
    <s v="video games"/>
    <x v="1109"/>
    <d v="2016-11-18T19:03:10"/>
    <n v="2016"/>
    <n v="1"/>
    <n v="1774.34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6"/>
    <s v="video games"/>
    <x v="1110"/>
    <d v="2012-12-07T22:23:42"/>
    <n v="2012"/>
    <n v="0"/>
    <n v="483.8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6"/>
    <s v="video games"/>
    <x v="1111"/>
    <d v="2016-01-08T04:53:10"/>
    <n v="2015"/>
    <n v="2"/>
    <n v="5308.26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6"/>
    <s v="video games"/>
    <x v="1112"/>
    <d v="2015-01-19T08:30:00"/>
    <n v="2014"/>
    <n v="0"/>
    <n v="16.989999999999998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6"/>
    <s v="video games"/>
    <x v="1113"/>
    <d v="2014-08-14T23:27:00"/>
    <n v="2014"/>
    <n v="5"/>
    <n v="5297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6"/>
    <s v="video games"/>
    <x v="1114"/>
    <d v="2013-10-09T08:18:07"/>
    <n v="2013"/>
    <n v="1"/>
    <n v="176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6"/>
    <s v="video games"/>
    <x v="1115"/>
    <d v="2016-03-30T15:41:35"/>
    <n v="2016"/>
    <n v="0"/>
    <n v="1322.7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6"/>
    <s v="video games"/>
    <x v="1116"/>
    <d v="2012-06-09T20:20:08"/>
    <n v="2012"/>
    <n v="0"/>
    <n v="528.5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6"/>
    <s v="video games"/>
    <x v="1117"/>
    <d v="2015-12-25T14:21:53"/>
    <n v="2015"/>
    <n v="5"/>
    <n v="658.8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6"/>
    <s v="video games"/>
    <x v="1118"/>
    <d v="2014-04-05T02:59:39"/>
    <n v="2014"/>
    <n v="1"/>
    <n v="1754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6"/>
    <s v="video games"/>
    <x v="1119"/>
    <d v="2014-04-06T19:01:04"/>
    <n v="2014"/>
    <n v="3"/>
    <n v="5260.92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6"/>
    <s v="video games"/>
    <x v="1120"/>
    <d v="2011-10-28T20:56:40"/>
    <n v="2011"/>
    <n v="0"/>
    <n v="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6"/>
    <s v="video games"/>
    <x v="1121"/>
    <d v="2016-03-13T21:25:16"/>
    <n v="2016"/>
    <n v="0"/>
    <n v="1051.8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6"/>
    <s v="video games"/>
    <x v="1122"/>
    <d v="2013-05-30T16:53:45"/>
    <n v="2013"/>
    <n v="2"/>
    <n v="0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6"/>
    <s v="video games"/>
    <x v="1123"/>
    <d v="2014-04-19T12:34:08"/>
    <n v="2014"/>
    <n v="1"/>
    <n v="175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6"/>
    <s v="mobile games"/>
    <x v="1124"/>
    <d v="2015-04-30T16:00:51"/>
    <n v="2015"/>
    <n v="0"/>
    <n v="748.57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6"/>
    <s v="mobile games"/>
    <x v="1125"/>
    <d v="2015-09-25T14:58:50"/>
    <n v="2015"/>
    <n v="2"/>
    <n v="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6"/>
    <s v="mobile games"/>
    <x v="1126"/>
    <d v="2016-07-14T07:51:34"/>
    <n v="2016"/>
    <n v="3"/>
    <n v="2617.5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6"/>
    <s v="mobile games"/>
    <x v="1127"/>
    <d v="2014-11-14T21:30:00"/>
    <n v="2014"/>
    <n v="0"/>
    <n v="227.57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x v="6"/>
    <s v="mobile games"/>
    <x v="1128"/>
    <d v="2014-08-07T15:35:17"/>
    <n v="2014"/>
    <n v="5"/>
    <n v="5233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6"/>
    <s v="mobile games"/>
    <x v="1129"/>
    <d v="2016-06-05T06:21:33"/>
    <n v="2016"/>
    <n v="0"/>
    <n v="2616"/>
    <x v="2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6"/>
    <s v="mobile games"/>
    <x v="1130"/>
    <d v="2015-12-24T21:47:48"/>
    <n v="2015"/>
    <n v="0"/>
    <n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6"/>
    <s v="mobile games"/>
    <x v="1131"/>
    <d v="2014-11-26T00:55:00"/>
    <n v="2014"/>
    <n v="1"/>
    <n v="1742"/>
    <x v="3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6"/>
    <s v="mobile games"/>
    <x v="1132"/>
    <d v="2017-01-01T02:46:11"/>
    <n v="2016"/>
    <n v="1"/>
    <n v="401.69"/>
    <x v="2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6"/>
    <s v="mobile games"/>
    <x v="1133"/>
    <d v="2014-11-29T04:33:00"/>
    <n v="2014"/>
    <n v="0"/>
    <n v="5221"/>
    <x v="3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6"/>
    <s v="mobile games"/>
    <x v="1134"/>
    <d v="2014-07-31T09:46:21"/>
    <n v="2014"/>
    <n v="2"/>
    <n v="5221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6"/>
    <s v="mobile games"/>
    <x v="1135"/>
    <d v="2016-08-06T23:44:54"/>
    <n v="2016"/>
    <n v="5"/>
    <n v="521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6"/>
    <s v="mobile games"/>
    <x v="1136"/>
    <d v="2015-12-19T16:07:09"/>
    <n v="2015"/>
    <n v="1"/>
    <n v="867.0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6"/>
    <s v="mobile games"/>
    <x v="1137"/>
    <d v="2017-01-21T21:45:31"/>
    <n v="2017"/>
    <n v="0"/>
    <n v="13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6"/>
    <s v="mobile games"/>
    <x v="1138"/>
    <d v="2016-04-23T19:40:21"/>
    <n v="2016"/>
    <n v="0"/>
    <n v="133.33000000000001"/>
    <x v="2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6"/>
    <s v="mobile games"/>
    <x v="1139"/>
    <d v="2015-01-01T08:20:26"/>
    <n v="2014"/>
    <n v="1"/>
    <n v="5195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6"/>
    <s v="mobile games"/>
    <x v="1140"/>
    <d v="2015-08-06T11:05:21"/>
    <n v="2015"/>
    <n v="1"/>
    <n v="0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6"/>
    <s v="mobile games"/>
    <x v="1141"/>
    <d v="2015-07-09T16:47:30"/>
    <n v="2015"/>
    <n v="1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6"/>
    <s v="mobile games"/>
    <x v="1142"/>
    <d v="2015-02-17T00:08:47"/>
    <n v="2015"/>
    <n v="1"/>
    <n v="0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6"/>
    <s v="mobile games"/>
    <x v="1143"/>
    <d v="2015-12-17T04:38:46"/>
    <n v="2015"/>
    <n v="0"/>
    <n v="645.88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7"/>
    <s v="food trucks"/>
    <x v="1144"/>
    <d v="2015-04-29T04:22:00"/>
    <n v="2015"/>
    <n v="1"/>
    <n v="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7"/>
    <s v="food trucks"/>
    <x v="1145"/>
    <d v="2014-10-02T17:56:32"/>
    <n v="2014"/>
    <n v="0"/>
    <n v="5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7"/>
    <s v="food trucks"/>
    <x v="1146"/>
    <d v="2014-05-02T22:52:53"/>
    <n v="2014"/>
    <n v="1"/>
    <n v="427.92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7"/>
    <s v="food trucks"/>
    <x v="1147"/>
    <d v="2014-10-19T23:19:43"/>
    <n v="2014"/>
    <n v="0"/>
    <n v="0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7"/>
    <s v="food trucks"/>
    <x v="1148"/>
    <d v="2016-12-01T05:06:21"/>
    <n v="2016"/>
    <n v="0"/>
    <n v="1705.33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7"/>
    <s v="food trucks"/>
    <x v="1149"/>
    <d v="2016-06-16T17:02:46"/>
    <n v="2016"/>
    <n v="0"/>
    <n v="2552.5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7"/>
    <s v="food trucks"/>
    <x v="1150"/>
    <d v="2016-01-08T22:54:35"/>
    <n v="2015"/>
    <n v="2"/>
    <n v="850.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7"/>
    <s v="food trucks"/>
    <x v="1151"/>
    <d v="2015-09-07T02:27:43"/>
    <n v="2015"/>
    <n v="0"/>
    <n v="0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7"/>
    <s v="food trucks"/>
    <x v="1152"/>
    <d v="2015-05-15T17:01:52"/>
    <n v="2015"/>
    <n v="0"/>
    <n v="340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7"/>
    <s v="food trucks"/>
    <x v="1153"/>
    <d v="2015-06-18T17:08:25"/>
    <n v="2015"/>
    <n v="1"/>
    <n v="5096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7"/>
    <s v="food trucks"/>
    <x v="1154"/>
    <d v="2015-09-06T02:36:46"/>
    <n v="2015"/>
    <n v="1"/>
    <n v="1695.67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7"/>
    <s v="food trucks"/>
    <x v="1155"/>
    <d v="2014-08-14T18:20:08"/>
    <n v="2014"/>
    <n v="0"/>
    <n v="635.7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7"/>
    <s v="food trucks"/>
    <x v="1156"/>
    <d v="2015-02-24T01:42:42"/>
    <n v="2015"/>
    <n v="1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7"/>
    <s v="food trucks"/>
    <x v="1157"/>
    <d v="2014-12-05T16:04:40"/>
    <n v="2014"/>
    <n v="1"/>
    <n v="1692.6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7"/>
    <s v="food trucks"/>
    <x v="1158"/>
    <d v="2014-12-09T02:12:08"/>
    <n v="2014"/>
    <n v="1"/>
    <n v="1690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7"/>
    <s v="food trucks"/>
    <x v="1159"/>
    <d v="2015-06-30T15:45:00"/>
    <n v="2015"/>
    <n v="1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7"/>
    <s v="food trucks"/>
    <x v="1160"/>
    <d v="2015-03-28T02:43:06"/>
    <n v="2015"/>
    <n v="0"/>
    <n v="266.6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7"/>
    <s v="food trucks"/>
    <x v="1161"/>
    <d v="2015-05-19T15:06:29"/>
    <n v="2015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7"/>
    <s v="food trucks"/>
    <x v="1162"/>
    <d v="2014-09-25T16:24:24"/>
    <n v="2014"/>
    <n v="0"/>
    <n v="252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7"/>
    <s v="food trucks"/>
    <x v="1163"/>
    <d v="2014-08-09T17:22:00"/>
    <n v="2014"/>
    <n v="1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7"/>
    <s v="food trucks"/>
    <x v="1164"/>
    <d v="2016-06-18T17:23:02"/>
    <n v="2016"/>
    <n v="1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7"/>
    <s v="food trucks"/>
    <x v="1165"/>
    <d v="2014-07-06T05:08:50"/>
    <n v="2014"/>
    <n v="1"/>
    <n v="202.0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7"/>
    <s v="food trucks"/>
    <x v="1166"/>
    <d v="2015-06-26T04:00:00"/>
    <n v="2015"/>
    <n v="0"/>
    <n v="631.35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7"/>
    <s v="food trucks"/>
    <x v="1167"/>
    <d v="2014-09-12T17:38:15"/>
    <n v="2014"/>
    <n v="0"/>
    <n v="315.63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7"/>
    <s v="food trucks"/>
    <x v="1168"/>
    <d v="2016-09-22T01:17:45"/>
    <n v="2016"/>
    <n v="0"/>
    <n v="1682.17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7"/>
    <s v="food trucks"/>
    <x v="1169"/>
    <d v="2015-02-22T08:29:23"/>
    <n v="2015"/>
    <n v="1"/>
    <n v="1681.67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7"/>
    <s v="food trucks"/>
    <x v="1170"/>
    <d v="2015-05-30T21:26:11"/>
    <n v="2015"/>
    <n v="0"/>
    <n v="2520.5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7"/>
    <s v="food trucks"/>
    <x v="1171"/>
    <d v="2014-11-13T20:18:47"/>
    <n v="2014"/>
    <n v="0"/>
    <n v="5040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7"/>
    <s v="food trucks"/>
    <x v="1172"/>
    <d v="2014-08-20T16:22:32"/>
    <n v="2014"/>
    <n v="1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7"/>
    <s v="food trucks"/>
    <x v="1173"/>
    <d v="2015-08-03T04:27:37"/>
    <n v="2015"/>
    <n v="0"/>
    <n v="5025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7"/>
    <s v="food trucks"/>
    <x v="1174"/>
    <d v="2016-05-08T20:12:07"/>
    <n v="2016"/>
    <n v="0"/>
    <n v="264.42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7"/>
    <s v="food trucks"/>
    <x v="1175"/>
    <d v="2015-07-15T17:28:59"/>
    <n v="2015"/>
    <n v="0"/>
    <n v="557.33000000000004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7"/>
    <s v="food trucks"/>
    <x v="1176"/>
    <d v="2017-03-06T13:00:00"/>
    <n v="2017"/>
    <n v="0"/>
    <n v="5012.25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7"/>
    <s v="food trucks"/>
    <x v="1177"/>
    <d v="2014-10-15T15:51:36"/>
    <n v="2014"/>
    <n v="1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7"/>
    <s v="food trucks"/>
    <x v="1178"/>
    <d v="2014-08-16T21:44:12"/>
    <n v="2014"/>
    <n v="0"/>
    <n v="5003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7"/>
    <s v="food trucks"/>
    <x v="1179"/>
    <d v="2015-10-28T17:17:07"/>
    <n v="2015"/>
    <n v="0"/>
    <n v="1000.2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7"/>
    <s v="food trucks"/>
    <x v="1180"/>
    <d v="2014-06-28T19:21:54"/>
    <n v="2014"/>
    <n v="0"/>
    <n v="58.83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7"/>
    <s v="food trucks"/>
    <x v="1181"/>
    <d v="2015-03-01T08:08:41"/>
    <n v="2015"/>
    <n v="0"/>
    <n v="1666.67"/>
    <x v="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8"/>
    <s v="photobooks"/>
    <x v="1182"/>
    <d v="2017-02-06T14:23:31"/>
    <n v="2017"/>
    <n v="0"/>
    <n v="13.33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8"/>
    <s v="photobooks"/>
    <x v="1183"/>
    <d v="2015-06-08T04:00:00"/>
    <n v="2015"/>
    <n v="0"/>
    <n v="45.05"/>
    <x v="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7"/>
    <s v="food trucks"/>
    <x v="1184"/>
    <d v="2016-11-02T03:59:00"/>
    <n v="2016"/>
    <n v="2"/>
    <n v="1666.67"/>
    <x v="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7"/>
    <s v="food trucks"/>
    <x v="1185"/>
    <d v="2017-01-12T16:42:00"/>
    <n v="2016"/>
    <n v="5"/>
    <n v="125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8"/>
    <s v="photobooks"/>
    <x v="1186"/>
    <d v="2015-06-01T22:42:00"/>
    <n v="2015"/>
    <n v="1"/>
    <n v="40.2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8"/>
    <s v="photobooks"/>
    <x v="1187"/>
    <d v="2015-05-17T18:00:00"/>
    <n v="2015"/>
    <n v="1"/>
    <n v="70.569999999999993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8"/>
    <s v="photobooks"/>
    <x v="1188"/>
    <d v="2016-12-28T16:49:00"/>
    <n v="2016"/>
    <n v="2"/>
    <n v="58.11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8"/>
    <s v="photobooks"/>
    <x v="1189"/>
    <d v="2016-06-29T23:29:55"/>
    <n v="2016"/>
    <n v="1"/>
    <n v="57.38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8"/>
    <s v="photobooks"/>
    <x v="1190"/>
    <d v="2014-08-31T15:58:45"/>
    <n v="2014"/>
    <n v="10"/>
    <n v="378.46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8"/>
    <s v="photobooks"/>
    <x v="1191"/>
    <d v="2016-03-20T13:29:20"/>
    <n v="2016"/>
    <n v="2"/>
    <n v="148.68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8"/>
    <s v="photobooks"/>
    <x v="1192"/>
    <d v="2017-02-11T12:09:38"/>
    <n v="2017"/>
    <n v="49"/>
    <n v="326.6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8"/>
    <s v="photobooks"/>
    <x v="1193"/>
    <d v="2016-04-09T17:37:33"/>
    <n v="2016"/>
    <n v="0"/>
    <n v="17.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8"/>
    <s v="photobooks"/>
    <x v="1194"/>
    <d v="2015-04-08T11:42:59"/>
    <n v="2015"/>
    <n v="0"/>
    <n v="6.8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8"/>
    <s v="photobooks"/>
    <x v="1195"/>
    <d v="2015-12-20T09:00:00"/>
    <n v="2015"/>
    <n v="0"/>
    <n v="28.56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8"/>
    <s v="photobooks"/>
    <x v="1196"/>
    <d v="2015-12-18T19:38:59"/>
    <n v="2015"/>
    <n v="0"/>
    <n v="9.4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8"/>
    <s v="photobooks"/>
    <x v="1197"/>
    <d v="2016-06-13T05:59:00"/>
    <n v="2016"/>
    <n v="0"/>
    <n v="15.3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8"/>
    <s v="photobooks"/>
    <x v="1198"/>
    <d v="2015-12-31T03:00:00"/>
    <n v="2015"/>
    <n v="1"/>
    <n v="28.8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8"/>
    <s v="photobooks"/>
    <x v="1199"/>
    <d v="2015-07-08T18:30:00"/>
    <n v="2015"/>
    <n v="2"/>
    <n v="533.78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8"/>
    <s v="photobooks"/>
    <x v="1200"/>
    <d v="2015-04-16T11:27:36"/>
    <n v="2015"/>
    <n v="1"/>
    <n v="46.61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8"/>
    <s v="photobooks"/>
    <x v="1201"/>
    <d v="2016-07-15T14:34:06"/>
    <n v="2016"/>
    <n v="1"/>
    <n v="43.2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8"/>
    <s v="photobooks"/>
    <x v="1202"/>
    <d v="2015-06-27T06:55:54"/>
    <n v="2015"/>
    <n v="0"/>
    <n v="17.690000000000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8"/>
    <s v="photobooks"/>
    <x v="1203"/>
    <d v="2015-05-31T14:45:27"/>
    <n v="2015"/>
    <n v="0"/>
    <n v="47.3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8"/>
    <s v="photobooks"/>
    <x v="1204"/>
    <d v="2015-12-04T05:00:00"/>
    <n v="2015"/>
    <n v="0"/>
    <n v="83.21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8"/>
    <s v="photobooks"/>
    <x v="1205"/>
    <d v="2015-06-13T12:09:11"/>
    <n v="2015"/>
    <n v="0"/>
    <n v="7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8"/>
    <s v="photobooks"/>
    <x v="1206"/>
    <d v="2017-03-11T13:29:00"/>
    <n v="2017"/>
    <n v="5"/>
    <n v="146.41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8"/>
    <s v="photobooks"/>
    <x v="1207"/>
    <d v="2016-03-31T10:00:00"/>
    <n v="2016"/>
    <n v="0"/>
    <n v="33.18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8"/>
    <s v="photobooks"/>
    <x v="1208"/>
    <d v="2016-03-24T16:01:04"/>
    <n v="2016"/>
    <n v="0"/>
    <n v="62.3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8"/>
    <s v="photobooks"/>
    <x v="1209"/>
    <d v="2017-02-25T20:18:25"/>
    <n v="2017"/>
    <n v="1"/>
    <n v="101.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8"/>
    <s v="photobooks"/>
    <x v="1210"/>
    <d v="2015-05-31T21:00:00"/>
    <n v="2015"/>
    <n v="0"/>
    <n v="45.3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8"/>
    <s v="photobooks"/>
    <x v="1211"/>
    <d v="2016-06-09T20:47:41"/>
    <n v="2016"/>
    <n v="5"/>
    <n v="776.67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8"/>
    <s v="photobooks"/>
    <x v="1212"/>
    <d v="2015-11-27T01:00:00"/>
    <n v="2015"/>
    <n v="2"/>
    <n v="56.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8"/>
    <s v="photobooks"/>
    <x v="1213"/>
    <d v="2017-01-31T18:08:20"/>
    <n v="2016"/>
    <n v="1"/>
    <n v="43.04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8"/>
    <s v="photobooks"/>
    <x v="1214"/>
    <d v="2015-06-09T20:10:05"/>
    <n v="2015"/>
    <n v="2"/>
    <n v="185.68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8"/>
    <s v="photobooks"/>
    <x v="1215"/>
    <d v="2014-05-30T22:09:16"/>
    <n v="2014"/>
    <n v="1"/>
    <n v="8.449999999999999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8"/>
    <s v="photobooks"/>
    <x v="1216"/>
    <d v="2016-07-14T19:25:40"/>
    <n v="2016"/>
    <n v="0"/>
    <n v="25.33"/>
    <x v="2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8"/>
    <s v="photobooks"/>
    <x v="1217"/>
    <d v="2015-10-02T23:03:00"/>
    <n v="2015"/>
    <n v="0"/>
    <n v="20.88"/>
    <x v="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8"/>
    <s v="photobooks"/>
    <x v="1218"/>
    <d v="2015-11-01T03:00:00"/>
    <n v="2015"/>
    <n v="1"/>
    <n v="51.93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8"/>
    <s v="photobooks"/>
    <x v="1219"/>
    <d v="2016-10-20T11:05:13"/>
    <n v="2016"/>
    <n v="0"/>
    <n v="18.22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8"/>
    <s v="photobooks"/>
    <x v="1220"/>
    <d v="2015-08-25T15:05:12"/>
    <n v="2015"/>
    <n v="0"/>
    <n v="32.79999999999999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8"/>
    <s v="photobooks"/>
    <x v="1221"/>
    <d v="2016-12-04T00:00:00"/>
    <n v="2016"/>
    <n v="2"/>
    <n v="44.47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8"/>
    <s v="photobooks"/>
    <x v="1222"/>
    <d v="2016-04-01T04:00:00"/>
    <n v="2016"/>
    <n v="1"/>
    <n v="33.11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8"/>
    <s v="photobooks"/>
    <x v="1223"/>
    <d v="2016-11-10T05:15:09"/>
    <n v="2016"/>
    <n v="0"/>
    <n v="23.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4"/>
    <s v="world music"/>
    <x v="1224"/>
    <d v="2014-06-06T13:11:42"/>
    <n v="2014"/>
    <n v="0"/>
    <n v="253.6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4"/>
    <s v="world music"/>
    <x v="1225"/>
    <d v="2013-10-22T21:44:38"/>
    <n v="2013"/>
    <n v="2"/>
    <n v="1519.71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4"/>
    <s v="world music"/>
    <x v="1226"/>
    <d v="2014-04-21T01:00:00"/>
    <n v="2014"/>
    <n v="0"/>
    <n v="113.98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4"/>
    <s v="world music"/>
    <x v="1227"/>
    <d v="2014-08-07T07:00:00"/>
    <n v="2014"/>
    <n v="2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4"/>
    <s v="world music"/>
    <x v="1228"/>
    <d v="2011-09-28T17:30:08"/>
    <n v="2011"/>
    <n v="1"/>
    <n v="189.42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4"/>
    <s v="world music"/>
    <x v="1229"/>
    <d v="2012-04-16T16:00:00"/>
    <n v="2012"/>
    <n v="2"/>
    <n v="454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4"/>
    <s v="world music"/>
    <x v="1230"/>
    <d v="2011-02-24T23:20:30"/>
    <n v="2011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4"/>
    <s v="world music"/>
    <x v="1231"/>
    <d v="2015-08-28T01:00:00"/>
    <n v="2015"/>
    <n v="1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4"/>
    <s v="world music"/>
    <x v="1232"/>
    <d v="2013-10-06T20:21:10"/>
    <n v="2013"/>
    <n v="1"/>
    <n v="4522.22"/>
    <x v="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4"/>
    <s v="world music"/>
    <x v="1233"/>
    <d v="2015-02-02T18:55:42"/>
    <n v="2015"/>
    <n v="0"/>
    <n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4"/>
    <s v="world music"/>
    <x v="1234"/>
    <d v="2012-02-21T22:46:14"/>
    <n v="2012"/>
    <n v="5"/>
    <n v="75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4"/>
    <s v="world music"/>
    <x v="1235"/>
    <d v="2013-12-15T03:14:59"/>
    <n v="2013"/>
    <n v="1"/>
    <n v="752.74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4"/>
    <s v="world music"/>
    <x v="1236"/>
    <d v="2012-07-28T16:00:00"/>
    <n v="2012"/>
    <n v="2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4"/>
    <s v="world music"/>
    <x v="1237"/>
    <d v="2012-08-24T06:47:45"/>
    <n v="2012"/>
    <n v="0"/>
    <n v="0"/>
    <x v="5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4"/>
    <s v="world music"/>
    <x v="1238"/>
    <d v="2012-01-05T23:06:07"/>
    <n v="2011"/>
    <n v="2"/>
    <n v="0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4"/>
    <s v="world music"/>
    <x v="1239"/>
    <d v="2011-08-06T14:38:56"/>
    <n v="2011"/>
    <n v="5"/>
    <n v="1500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4"/>
    <s v="world music"/>
    <x v="1240"/>
    <d v="2013-07-12T21:51:00"/>
    <n v="2013"/>
    <n v="1"/>
    <n v="560.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4"/>
    <s v="world music"/>
    <x v="1241"/>
    <d v="2014-11-03T05:59:00"/>
    <n v="2014"/>
    <n v="1"/>
    <n v="131.09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4"/>
    <s v="world music"/>
    <x v="1242"/>
    <d v="2011-09-11T13:18:00"/>
    <n v="2011"/>
    <n v="5"/>
    <n v="445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4"/>
    <s v="world music"/>
    <x v="1243"/>
    <d v="2011-07-08T21:00:00"/>
    <n v="2011"/>
    <n v="0"/>
    <n v="116.92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4"/>
    <s v="rock"/>
    <x v="1244"/>
    <d v="2013-04-22T21:00:00"/>
    <n v="2013"/>
    <n v="2"/>
    <n v="98.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4"/>
    <s v="rock"/>
    <x v="1245"/>
    <d v="2014-06-14T14:23:54"/>
    <n v="2014"/>
    <n v="2"/>
    <n v="259.3999999999999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4"/>
    <s v="rock"/>
    <x v="1246"/>
    <d v="2011-12-06T02:02:29"/>
    <n v="2011"/>
    <n v="2"/>
    <n v="142.24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4"/>
    <s v="rock"/>
    <x v="1247"/>
    <d v="2013-05-06T07:00:55"/>
    <n v="2013"/>
    <n v="1"/>
    <n v="88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4"/>
    <s v="rock"/>
    <x v="1248"/>
    <d v="2014-06-13T06:59:00"/>
    <n v="2014"/>
    <n v="2"/>
    <n v="74.510000000000005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4"/>
    <s v="rock"/>
    <x v="1249"/>
    <d v="2012-07-07T17:46:51"/>
    <n v="2012"/>
    <n v="1"/>
    <n v="54.2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4"/>
    <s v="rock"/>
    <x v="1250"/>
    <d v="2014-09-06T15:25:31"/>
    <n v="2014"/>
    <n v="0"/>
    <n v="8.64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4"/>
    <s v="rock"/>
    <x v="1251"/>
    <d v="2011-09-25T19:32:47"/>
    <n v="2011"/>
    <n v="1"/>
    <n v="59.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4"/>
    <s v="rock"/>
    <x v="1252"/>
    <d v="2013-10-24T23:42:49"/>
    <n v="2013"/>
    <n v="1"/>
    <n v="31.01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4"/>
    <s v="rock"/>
    <x v="1253"/>
    <d v="2014-09-03T18:48:27"/>
    <n v="2014"/>
    <n v="437"/>
    <n v="6.15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4"/>
    <s v="rock"/>
    <x v="1254"/>
    <d v="2011-01-01T04:59:00"/>
    <n v="2010"/>
    <n v="1"/>
    <n v="30.8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4"/>
    <s v="rock"/>
    <x v="1255"/>
    <d v="2013-12-01T21:17:32"/>
    <n v="2013"/>
    <n v="1"/>
    <n v="39.8400000000000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4"/>
    <s v="rock"/>
    <x v="1256"/>
    <d v="2012-02-12T22:03:51"/>
    <n v="2012"/>
    <n v="0"/>
    <n v="12.0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4"/>
    <s v="rock"/>
    <x v="1257"/>
    <d v="2011-04-03T01:03:10"/>
    <n v="2011"/>
    <n v="1"/>
    <n v="24.66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4"/>
    <s v="rock"/>
    <x v="1258"/>
    <d v="2013-08-31T14:40:12"/>
    <n v="2013"/>
    <n v="0"/>
    <n v="6.45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4"/>
    <s v="rock"/>
    <x v="1259"/>
    <d v="2014-06-09T03:59:00"/>
    <n v="2014"/>
    <n v="2"/>
    <n v="44.9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4"/>
    <s v="rock"/>
    <x v="1260"/>
    <d v="2014-02-26T20:13:40"/>
    <n v="2014"/>
    <n v="1"/>
    <n v="58.28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4"/>
    <s v="rock"/>
    <x v="1261"/>
    <d v="2014-01-29T08:13:47"/>
    <n v="2013"/>
    <n v="2"/>
    <n v="82.8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4"/>
    <s v="rock"/>
    <x v="1262"/>
    <d v="2014-02-16T18:18:12"/>
    <n v="2014"/>
    <n v="1"/>
    <n v="41.03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4"/>
    <s v="rock"/>
    <x v="1263"/>
    <d v="2014-03-29T01:00:00"/>
    <n v="2014"/>
    <n v="3"/>
    <n v="105.0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4"/>
    <s v="rock"/>
    <x v="1264"/>
    <d v="2013-10-29T15:54:43"/>
    <n v="2013"/>
    <n v="7"/>
    <n v="126.5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4"/>
    <s v="rock"/>
    <x v="1265"/>
    <d v="2010-11-30T15:43:35"/>
    <n v="2010"/>
    <n v="1"/>
    <n v="65.09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4"/>
    <s v="rock"/>
    <x v="1266"/>
    <d v="2014-01-11T21:02:25"/>
    <n v="2013"/>
    <n v="0"/>
    <n v="85.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4"/>
    <s v="rock"/>
    <x v="1267"/>
    <d v="2013-07-24T14:02:38"/>
    <n v="2013"/>
    <n v="0"/>
    <n v="26.92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4"/>
    <s v="rock"/>
    <x v="1268"/>
    <d v="2013-09-20T20:17:27"/>
    <n v="2013"/>
    <n v="0"/>
    <n v="23.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4"/>
    <s v="rock"/>
    <x v="1269"/>
    <d v="2016-04-16T00:00:00"/>
    <n v="2016"/>
    <n v="0"/>
    <n v="20.75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4"/>
    <s v="rock"/>
    <x v="1270"/>
    <d v="2012-03-25T19:34:02"/>
    <n v="2012"/>
    <n v="0"/>
    <n v="25.2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4"/>
    <s v="rock"/>
    <x v="1271"/>
    <d v="2013-11-13T17:24:19"/>
    <n v="2013"/>
    <n v="1"/>
    <n v="137.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4"/>
    <s v="rock"/>
    <x v="1272"/>
    <d v="2010-06-15T04:00:00"/>
    <n v="2010"/>
    <n v="1"/>
    <n v="151.68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4"/>
    <s v="rock"/>
    <x v="1273"/>
    <d v="2014-08-31T17:31:31"/>
    <n v="2014"/>
    <n v="1"/>
    <n v="78.56999999999999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4"/>
    <s v="rock"/>
    <x v="1274"/>
    <d v="2012-08-30T16:33:45"/>
    <n v="2012"/>
    <n v="0"/>
    <n v="9.06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4"/>
    <s v="rock"/>
    <x v="1275"/>
    <d v="2013-08-07T20:49:47"/>
    <n v="2013"/>
    <n v="0"/>
    <n v="10.86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4"/>
    <s v="rock"/>
    <x v="1276"/>
    <d v="2009-09-01T04:00:00"/>
    <n v="2009"/>
    <n v="1"/>
    <n v="62.04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4"/>
    <s v="rock"/>
    <x v="1277"/>
    <d v="2012-09-04T13:29:07"/>
    <n v="2012"/>
    <n v="0"/>
    <n v="10.21000000000000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4"/>
    <s v="rock"/>
    <x v="1278"/>
    <d v="2014-06-25T02:00:00"/>
    <n v="2014"/>
    <n v="1"/>
    <n v="22.13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4"/>
    <s v="rock"/>
    <x v="1279"/>
    <d v="2014-03-24T01:22:50"/>
    <n v="2014"/>
    <n v="0"/>
    <n v="22.17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4"/>
    <s v="rock"/>
    <x v="1280"/>
    <d v="2011-03-01T18:10:54"/>
    <n v="2010"/>
    <n v="0"/>
    <n v="32.21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4"/>
    <s v="rock"/>
    <x v="1281"/>
    <d v="2013-07-28T17:50:36"/>
    <n v="2013"/>
    <n v="1"/>
    <n v="56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4"/>
    <s v="rock"/>
    <x v="1282"/>
    <d v="2013-12-09T04:59:00"/>
    <n v="2013"/>
    <n v="0"/>
    <n v="15.24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1"/>
    <s v="plays"/>
    <x v="1283"/>
    <d v="2016-12-31T16:59:00"/>
    <n v="2016"/>
    <n v="2"/>
    <n v="134.71"/>
    <x v="2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4"/>
    <s v="rock"/>
    <x v="1284"/>
    <d v="2013-03-11T04:00:00"/>
    <n v="2013"/>
    <n v="4"/>
    <n v="189.82"/>
    <x v="4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1"/>
    <s v="plays"/>
    <x v="1285"/>
    <d v="2015-06-20T13:59:35"/>
    <n v="2015"/>
    <n v="2"/>
    <n v="66.19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1"/>
    <s v="plays"/>
    <x v="1286"/>
    <d v="2015-02-17T14:00:00"/>
    <n v="2015"/>
    <n v="3"/>
    <n v="207.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1"/>
    <s v="plays"/>
    <x v="1287"/>
    <d v="2015-06-12T14:54:16"/>
    <n v="2015"/>
    <n v="17"/>
    <n v="166.0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1"/>
    <s v="plays"/>
    <x v="1288"/>
    <d v="2016-08-10T04:00:00"/>
    <n v="2016"/>
    <n v="1"/>
    <n v="68.03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1"/>
    <s v="plays"/>
    <x v="1289"/>
    <d v="2017-01-04T03:14:05"/>
    <n v="2016"/>
    <n v="3"/>
    <n v="79.709999999999994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1"/>
    <s v="plays"/>
    <x v="1290"/>
    <d v="2015-04-23T06:59:00"/>
    <n v="2015"/>
    <n v="1"/>
    <n v="48.1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1"/>
    <s v="plays"/>
    <x v="1291"/>
    <d v="2015-04-07T07:00:00"/>
    <n v="2015"/>
    <n v="1"/>
    <n v="98.5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1"/>
    <s v="plays"/>
    <x v="1292"/>
    <d v="2015-10-06T22:59:00"/>
    <n v="2015"/>
    <n v="2"/>
    <n v="79.5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1"/>
    <s v="plays"/>
    <x v="1293"/>
    <d v="2015-11-14T17:49:31"/>
    <n v="2015"/>
    <n v="0"/>
    <n v="34.42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1"/>
    <s v="plays"/>
    <x v="1294"/>
    <d v="2015-10-19T11:00:00"/>
    <n v="2015"/>
    <n v="8"/>
    <n v="187.45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1"/>
    <s v="plays"/>
    <x v="1295"/>
    <d v="2015-07-29T17:00:00"/>
    <n v="2015"/>
    <n v="2"/>
    <n v="64.3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1"/>
    <s v="plays"/>
    <x v="1296"/>
    <d v="2016-03-14T00:12:53"/>
    <n v="2016"/>
    <n v="5"/>
    <n v="178.3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1"/>
    <s v="plays"/>
    <x v="1297"/>
    <d v="2016-05-01T17:55:58"/>
    <n v="2016"/>
    <n v="0"/>
    <n v="17.190000000000001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1"/>
    <s v="plays"/>
    <x v="1298"/>
    <d v="2016-04-28T16:20:32"/>
    <n v="2016"/>
    <n v="2"/>
    <n v="123.94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1"/>
    <s v="plays"/>
    <x v="1299"/>
    <d v="2015-07-14T19:32:39"/>
    <n v="2015"/>
    <n v="1"/>
    <n v="127.66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1"/>
    <s v="plays"/>
    <x v="1300"/>
    <d v="2016-06-01T18:57:00"/>
    <n v="2016"/>
    <n v="1"/>
    <n v="170.21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1"/>
    <s v="plays"/>
    <x v="1301"/>
    <d v="2015-07-21T03:00:00"/>
    <n v="2015"/>
    <n v="2"/>
    <n v="140.72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1"/>
    <s v="plays"/>
    <x v="1302"/>
    <d v="2016-12-01T02:23:31"/>
    <n v="2016"/>
    <n v="2"/>
    <n v="81.56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1"/>
    <s v="plays"/>
    <x v="1303"/>
    <d v="2016-07-31T11:00:00"/>
    <n v="2016"/>
    <n v="1"/>
    <n v="37.7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2"/>
    <s v="wearables"/>
    <x v="1304"/>
    <d v="2017-03-13T03:40:05"/>
    <n v="2017"/>
    <n v="0"/>
    <n v="39.1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2"/>
    <s v="wearables"/>
    <x v="1305"/>
    <d v="2016-07-21T17:30:00"/>
    <n v="2016"/>
    <n v="0"/>
    <n v="47.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2"/>
    <s v="wearables"/>
    <x v="1306"/>
    <d v="2014-12-04T10:58:54"/>
    <n v="2014"/>
    <n v="0"/>
    <n v="11.42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2"/>
    <s v="wearables"/>
    <x v="1307"/>
    <d v="2016-02-17T12:04:39"/>
    <n v="2016"/>
    <n v="0"/>
    <n v="90.11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2"/>
    <s v="wearables"/>
    <x v="1308"/>
    <d v="2016-10-08T14:43:32"/>
    <n v="2016"/>
    <n v="0"/>
    <n v="106.71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2"/>
    <s v="wearables"/>
    <x v="1309"/>
    <d v="2015-10-15T21:11:08"/>
    <n v="2015"/>
    <n v="0"/>
    <n v="115.7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2"/>
    <s v="wearables"/>
    <x v="1310"/>
    <d v="2016-11-30T20:15:19"/>
    <n v="2016"/>
    <n v="0"/>
    <n v="40.5"/>
    <x v="2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2"/>
    <s v="wearables"/>
    <x v="1311"/>
    <d v="2016-08-19T16:00:50"/>
    <n v="2016"/>
    <n v="0"/>
    <n v="168.75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2"/>
    <s v="wearables"/>
    <x v="1312"/>
    <d v="2015-04-18T16:52:02"/>
    <n v="2015"/>
    <n v="1"/>
    <n v="4045.9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2"/>
    <s v="wearables"/>
    <x v="1313"/>
    <d v="2016-10-21T16:04:20"/>
    <n v="2016"/>
    <n v="0"/>
    <n v="367.2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2"/>
    <s v="wearables"/>
    <x v="1314"/>
    <d v="2016-03-03T17:01:54"/>
    <n v="2016"/>
    <n v="0"/>
    <n v="33.11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2"/>
    <s v="wearables"/>
    <x v="1315"/>
    <d v="2015-11-06T01:00:00"/>
    <n v="2015"/>
    <n v="0"/>
    <n v="16.28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2"/>
    <s v="wearables"/>
    <x v="1316"/>
    <d v="2016-02-28T23:05:09"/>
    <n v="2016"/>
    <n v="0"/>
    <n v="40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2"/>
    <s v="wearables"/>
    <x v="1317"/>
    <d v="2016-07-21T14:00:00"/>
    <n v="2016"/>
    <n v="0"/>
    <n v="212.11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2"/>
    <s v="wearables"/>
    <x v="1318"/>
    <d v="2015-01-11T01:02:52"/>
    <n v="2014"/>
    <n v="0"/>
    <n v="29.84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2"/>
    <s v="wearables"/>
    <x v="1319"/>
    <d v="2014-07-11T16:00:00"/>
    <n v="2014"/>
    <n v="1"/>
    <n v="446.8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2"/>
    <s v="wearables"/>
    <x v="1320"/>
    <d v="2016-12-30T23:00:00"/>
    <n v="2016"/>
    <n v="0"/>
    <n v="1340.3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2"/>
    <s v="wearables"/>
    <x v="1321"/>
    <d v="2016-12-23T17:58:57"/>
    <n v="2016"/>
    <n v="0"/>
    <n v="57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2"/>
    <s v="wearables"/>
    <x v="1322"/>
    <d v="2015-05-21T15:45:25"/>
    <n v="2015"/>
    <n v="0"/>
    <n v="1003.9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2"/>
    <s v="wearables"/>
    <x v="1323"/>
    <d v="2016-04-26T06:55:00"/>
    <n v="2016"/>
    <n v="0"/>
    <n v="91.14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2"/>
    <s v="wearables"/>
    <x v="1324"/>
    <d v="2016-10-13T15:12:32"/>
    <n v="2016"/>
    <n v="0"/>
    <n v="44.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2"/>
    <s v="wearables"/>
    <x v="1325"/>
    <d v="2016-12-30T02:03:55"/>
    <n v="2016"/>
    <n v="0"/>
    <n v="500.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2"/>
    <s v="wearables"/>
    <x v="1326"/>
    <d v="2015-01-15T19:00:28"/>
    <n v="2014"/>
    <n v="0"/>
    <n v="363.8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2"/>
    <s v="wearables"/>
    <x v="1327"/>
    <d v="2015-05-29T16:17:15"/>
    <n v="2015"/>
    <n v="0"/>
    <n v="97.5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2"/>
    <s v="wearables"/>
    <x v="1328"/>
    <d v="2016-10-14T15:25:34"/>
    <n v="2016"/>
    <n v="0"/>
    <n v="266.6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2"/>
    <s v="wearables"/>
    <x v="1329"/>
    <d v="2016-08-17T12:05:54"/>
    <n v="2016"/>
    <n v="0"/>
    <n v="117.6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2"/>
    <s v="wearables"/>
    <x v="1330"/>
    <d v="2014-12-02T06:19:05"/>
    <n v="2014"/>
    <n v="0"/>
    <n v="444.44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2"/>
    <s v="wearables"/>
    <x v="1331"/>
    <d v="2016-07-02T04:00:00"/>
    <n v="2016"/>
    <n v="0"/>
    <n v="80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2"/>
    <s v="wearables"/>
    <x v="1332"/>
    <d v="2017-01-27T01:26:48"/>
    <n v="2016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2"/>
    <s v="wearables"/>
    <x v="1333"/>
    <d v="2014-07-16T02:33:45"/>
    <n v="2014"/>
    <n v="2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2"/>
    <s v="wearables"/>
    <x v="1334"/>
    <d v="2016-03-11T18:34:47"/>
    <n v="2016"/>
    <n v="0"/>
    <n v="14.41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2"/>
    <s v="wearables"/>
    <x v="1335"/>
    <d v="2015-12-05T22:28:22"/>
    <n v="2015"/>
    <n v="0"/>
    <n v="248.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2"/>
    <s v="wearables"/>
    <x v="1336"/>
    <d v="2014-12-17T20:43:48"/>
    <n v="2014"/>
    <n v="0"/>
    <n v="17.7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2"/>
    <s v="wearables"/>
    <x v="1337"/>
    <d v="2017-03-03T13:51:19"/>
    <n v="2017"/>
    <n v="0"/>
    <n v="28.2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2"/>
    <s v="wearables"/>
    <x v="1338"/>
    <d v="2015-08-02T19:17:13"/>
    <n v="2015"/>
    <n v="0"/>
    <n v="262.52999999999997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2"/>
    <s v="wearables"/>
    <x v="1339"/>
    <d v="2014-12-08T16:31:55"/>
    <n v="2014"/>
    <n v="0"/>
    <n v="106.08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2"/>
    <s v="wearables"/>
    <x v="1340"/>
    <d v="2014-08-15T14:17:33"/>
    <n v="2014"/>
    <n v="2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2"/>
    <s v="wearables"/>
    <x v="1341"/>
    <d v="2016-10-01T14:58:37"/>
    <n v="2016"/>
    <n v="0"/>
    <n v="8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2"/>
    <s v="wearables"/>
    <x v="1342"/>
    <d v="2015-07-17T19:35:39"/>
    <n v="2015"/>
    <n v="0"/>
    <n v="390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2"/>
    <s v="wearables"/>
    <x v="1343"/>
    <d v="2016-08-19T03:59:00"/>
    <n v="2016"/>
    <n v="0"/>
    <n v="12.09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3"/>
    <s v="nonfiction"/>
    <x v="1344"/>
    <d v="2016-06-30T18:57:19"/>
    <n v="2016"/>
    <n v="3"/>
    <n v="28.0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3"/>
    <s v="nonfiction"/>
    <x v="1345"/>
    <d v="2014-07-14T19:32:39"/>
    <n v="2014"/>
    <n v="13"/>
    <n v="557.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3"/>
    <s v="nonfiction"/>
    <x v="1346"/>
    <d v="2013-06-27T01:49:11"/>
    <n v="2013"/>
    <n v="1"/>
    <n v="26.1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3"/>
    <s v="nonfiction"/>
    <x v="1347"/>
    <d v="2015-03-07T15:18:45"/>
    <n v="2015"/>
    <n v="2"/>
    <n v="125.1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3"/>
    <s v="nonfiction"/>
    <x v="1348"/>
    <d v="2014-12-18T12:08:53"/>
    <n v="2014"/>
    <n v="1"/>
    <n v="149.1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3"/>
    <s v="nonfiction"/>
    <x v="1349"/>
    <d v="2015-12-16T06:59:00"/>
    <n v="2015"/>
    <n v="1"/>
    <n v="22.4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3"/>
    <s v="nonfiction"/>
    <x v="1350"/>
    <d v="2015-12-26T00:18:54"/>
    <n v="2015"/>
    <n v="1"/>
    <n v="49.38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3"/>
    <s v="nonfiction"/>
    <x v="1351"/>
    <d v="2016-02-12T17:45:44"/>
    <n v="2016"/>
    <n v="0"/>
    <n v="31.85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3"/>
    <s v="nonfiction"/>
    <x v="1352"/>
    <d v="2015-09-05T03:59:00"/>
    <n v="2015"/>
    <n v="0"/>
    <n v="16.76000000000000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3"/>
    <s v="nonfiction"/>
    <x v="1353"/>
    <d v="2013-03-11T00:00:00"/>
    <n v="2013"/>
    <n v="4"/>
    <n v="90.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3"/>
    <s v="nonfiction"/>
    <x v="1354"/>
    <d v="2016-06-11T19:22:59"/>
    <n v="2016"/>
    <n v="3"/>
    <n v="59.3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3"/>
    <s v="nonfiction"/>
    <x v="1355"/>
    <d v="2012-11-30T10:00:00"/>
    <n v="2012"/>
    <n v="2"/>
    <n v="31.3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3"/>
    <s v="nonfiction"/>
    <x v="1356"/>
    <d v="2013-07-05T00:56:00"/>
    <n v="2013"/>
    <n v="1"/>
    <n v="43.51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3"/>
    <s v="nonfiction"/>
    <x v="1357"/>
    <d v="2013-03-01T05:59:00"/>
    <n v="2013"/>
    <n v="2"/>
    <n v="58.1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3"/>
    <s v="nonfiction"/>
    <x v="1358"/>
    <d v="2011-06-25T13:42:03"/>
    <n v="2011"/>
    <n v="1"/>
    <n v="77.05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3"/>
    <s v="nonfiction"/>
    <x v="1359"/>
    <d v="2011-07-06T19:33:10"/>
    <n v="2011"/>
    <n v="6"/>
    <n v="198.58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3"/>
    <s v="nonfiction"/>
    <x v="1360"/>
    <d v="2012-08-02T21:37:00"/>
    <n v="2012"/>
    <n v="3"/>
    <n v="46.42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3"/>
    <s v="nonfiction"/>
    <x v="1361"/>
    <d v="2014-06-21T17:12:52"/>
    <n v="2014"/>
    <n v="1"/>
    <n v="14.2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3"/>
    <s v="nonfiction"/>
    <x v="1362"/>
    <d v="2013-09-07T22:25:31"/>
    <n v="2013"/>
    <n v="4"/>
    <n v="1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3"/>
    <s v="nonfiction"/>
    <x v="1363"/>
    <d v="2016-02-15T07:59:00"/>
    <n v="2016"/>
    <n v="19"/>
    <n v="749.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4"/>
    <s v="rock"/>
    <x v="1364"/>
    <d v="2015-01-07T16:41:46"/>
    <n v="2014"/>
    <n v="0"/>
    <n v="25.9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4"/>
    <s v="rock"/>
    <x v="1365"/>
    <d v="2015-03-16T16:35:52"/>
    <n v="2015"/>
    <n v="0"/>
    <n v="40.6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4"/>
    <s v="rock"/>
    <x v="1366"/>
    <d v="2014-11-27T00:54:23"/>
    <n v="2014"/>
    <n v="0"/>
    <n v="25.39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4"/>
    <s v="rock"/>
    <x v="1367"/>
    <d v="2015-11-14T01:04:10"/>
    <n v="2015"/>
    <n v="1"/>
    <n v="41.44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4"/>
    <s v="rock"/>
    <x v="1368"/>
    <d v="2015-06-15T04:34:54"/>
    <n v="2015"/>
    <n v="1"/>
    <n v="42.6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4"/>
    <s v="rock"/>
    <x v="1369"/>
    <d v="2014-04-11T14:15:46"/>
    <n v="2014"/>
    <n v="0"/>
    <n v="9.11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4"/>
    <s v="rock"/>
    <x v="1370"/>
    <d v="2013-10-16T00:04:50"/>
    <n v="2013"/>
    <n v="2"/>
    <n v="185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4"/>
    <s v="rock"/>
    <x v="1371"/>
    <d v="2015-05-07T18:12:22"/>
    <n v="2015"/>
    <n v="1"/>
    <n v="52.64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4"/>
    <s v="rock"/>
    <x v="1372"/>
    <d v="2012-07-12T17:45:32"/>
    <n v="2012"/>
    <n v="7"/>
    <n v="230.25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4"/>
    <s v="rock"/>
    <x v="1373"/>
    <d v="2016-12-30T22:50:33"/>
    <n v="2016"/>
    <n v="0"/>
    <n v="70.65000000000000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4"/>
    <s v="rock"/>
    <x v="1374"/>
    <d v="2016-03-25T02:53:08"/>
    <n v="2016"/>
    <n v="2"/>
    <n v="55.6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4"/>
    <s v="rock"/>
    <x v="1375"/>
    <d v="2017-01-15T01:35:19"/>
    <n v="2016"/>
    <n v="1"/>
    <n v="33.58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4"/>
    <s v="rock"/>
    <x v="1376"/>
    <d v="2016-12-03T17:03:26"/>
    <n v="2016"/>
    <n v="1"/>
    <n v="21.78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4"/>
    <s v="rock"/>
    <x v="1377"/>
    <d v="2017-02-03T04:11:00"/>
    <n v="2017"/>
    <n v="3"/>
    <n v="117.9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4"/>
    <s v="rock"/>
    <x v="1378"/>
    <d v="2016-08-01T18:13:30"/>
    <n v="2016"/>
    <n v="2"/>
    <n v="27.38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4"/>
    <s v="rock"/>
    <x v="1379"/>
    <d v="2015-06-05T11:47:56"/>
    <n v="2015"/>
    <n v="0"/>
    <n v="24.09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4"/>
    <s v="rock"/>
    <x v="1380"/>
    <d v="2015-06-09T02:00:00"/>
    <n v="2015"/>
    <n v="145"/>
    <n v="727.2"/>
    <x v="0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4"/>
    <s v="rock"/>
    <x v="1381"/>
    <d v="2013-05-06T19:12:16"/>
    <n v="2013"/>
    <n v="0"/>
    <n v="24.3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4"/>
    <s v="rock"/>
    <x v="1382"/>
    <d v="2016-12-29T05:08:45"/>
    <n v="2016"/>
    <n v="1"/>
    <n v="49.3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4"/>
    <s v="rock"/>
    <x v="1383"/>
    <d v="2016-12-23T01:47:58"/>
    <n v="2016"/>
    <n v="2"/>
    <n v="38.69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4"/>
    <s v="rock"/>
    <x v="1384"/>
    <d v="2015-07-05T17:38:42"/>
    <n v="2015"/>
    <n v="1"/>
    <n v="56.98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4"/>
    <s v="rock"/>
    <x v="1385"/>
    <d v="2016-04-29T12:11:00"/>
    <n v="2016"/>
    <n v="0"/>
    <n v="26.68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4"/>
    <s v="rock"/>
    <x v="1386"/>
    <d v="2015-07-29T15:31:29"/>
    <n v="2015"/>
    <n v="9"/>
    <n v="255.15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4"/>
    <s v="rock"/>
    <x v="1387"/>
    <d v="2015-06-03T04:30:00"/>
    <n v="2015"/>
    <n v="1"/>
    <n v="45.6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4"/>
    <s v="rock"/>
    <x v="1388"/>
    <d v="2016-10-17T16:14:00"/>
    <n v="2016"/>
    <n v="1"/>
    <n v="31.74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4"/>
    <s v="rock"/>
    <x v="1389"/>
    <d v="2015-04-27T17:12:00"/>
    <n v="2015"/>
    <n v="1"/>
    <n v="186.84"/>
    <x v="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4"/>
    <s v="rock"/>
    <x v="1390"/>
    <d v="2016-08-13T11:32:37"/>
    <n v="2016"/>
    <n v="7"/>
    <n v="104.41"/>
    <x v="2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4"/>
    <s v="rock"/>
    <x v="1391"/>
    <d v="2015-08-22T04:59:00"/>
    <n v="2015"/>
    <n v="7"/>
    <n v="272.3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4"/>
    <s v="rock"/>
    <x v="1392"/>
    <d v="2016-03-03T03:43:06"/>
    <n v="2016"/>
    <n v="1"/>
    <n v="33.99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4"/>
    <s v="rock"/>
    <x v="1393"/>
    <d v="2016-08-01T16:22:03"/>
    <n v="2016"/>
    <n v="0"/>
    <n v="67.900000000000006"/>
    <x v="2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4"/>
    <s v="rock"/>
    <x v="1394"/>
    <d v="2017-01-14T21:48:01"/>
    <n v="2016"/>
    <n v="1"/>
    <n v="43.0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4"/>
    <s v="rock"/>
    <x v="1395"/>
    <d v="2017-03-01T03:00:00"/>
    <n v="2017"/>
    <n v="5"/>
    <n v="207.6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4"/>
    <s v="rock"/>
    <x v="1396"/>
    <d v="2015-02-13T23:58:02"/>
    <n v="2015"/>
    <n v="1"/>
    <n v="48.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4"/>
    <s v="rock"/>
    <x v="1397"/>
    <d v="2016-10-27T21:19:00"/>
    <n v="2016"/>
    <n v="0"/>
    <n v="22.2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4"/>
    <s v="rock"/>
    <x v="1398"/>
    <d v="2016-07-05T20:58:54"/>
    <n v="2016"/>
    <n v="1"/>
    <n v="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4"/>
    <s v="rock"/>
    <x v="1399"/>
    <d v="2014-10-07T00:06:13"/>
    <n v="2014"/>
    <n v="0"/>
    <n v="19.07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4"/>
    <s v="rock"/>
    <x v="1400"/>
    <d v="2016-06-12T05:30:00"/>
    <n v="2016"/>
    <n v="10"/>
    <n v="103.1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4"/>
    <s v="rock"/>
    <x v="1401"/>
    <d v="2013-05-26T23:54:34"/>
    <n v="2013"/>
    <n v="1"/>
    <n v="14.59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3"/>
    <s v="translations"/>
    <x v="1402"/>
    <d v="2015-02-22T12:14:45"/>
    <n v="2015"/>
    <n v="0"/>
    <n v="700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4"/>
    <s v="rock"/>
    <x v="1403"/>
    <d v="2013-07-26T01:30:35"/>
    <n v="2013"/>
    <n v="1"/>
    <n v="53.03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4"/>
    <s v="rock"/>
    <x v="1404"/>
    <d v="2015-05-01T00:16:51"/>
    <n v="2015"/>
    <n v="1"/>
    <n v="30.97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3"/>
    <s v="translations"/>
    <x v="1405"/>
    <d v="2014-11-28T17:20:01"/>
    <n v="2014"/>
    <n v="0"/>
    <n v="205.82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3"/>
    <s v="translations"/>
    <x v="1406"/>
    <d v="2015-12-12T10:00:00"/>
    <n v="2015"/>
    <n v="0"/>
    <n v="1162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3"/>
    <s v="translations"/>
    <x v="1407"/>
    <d v="2014-08-12T12:52:58"/>
    <n v="2014"/>
    <n v="1"/>
    <n v="1742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3"/>
    <s v="translations"/>
    <x v="1408"/>
    <d v="2015-11-13T21:55:56"/>
    <n v="2015"/>
    <n v="3"/>
    <n v="578.3300000000000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3"/>
    <s v="translations"/>
    <x v="1409"/>
    <d v="2016-06-03T07:38:40"/>
    <n v="2016"/>
    <n v="1"/>
    <n v="3466"/>
    <x v="2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3"/>
    <s v="translations"/>
    <x v="1410"/>
    <d v="2015-01-01T04:12:15"/>
    <n v="2014"/>
    <n v="1"/>
    <n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3"/>
    <s v="translations"/>
    <x v="1411"/>
    <d v="2015-02-06T01:25:00"/>
    <n v="2015"/>
    <n v="1"/>
    <n v="1155.1099999999999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3"/>
    <s v="translations"/>
    <x v="1412"/>
    <d v="2014-12-04T01:31:39"/>
    <n v="2014"/>
    <n v="0"/>
    <n v="266.5400000000000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3"/>
    <s v="translations"/>
    <x v="1413"/>
    <d v="2016-02-20T10:29:30"/>
    <n v="2015"/>
    <n v="2"/>
    <n v="346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3"/>
    <s v="translations"/>
    <x v="1414"/>
    <d v="2017-01-03T06:04:27"/>
    <n v="2016"/>
    <n v="7"/>
    <n v="3453.6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3"/>
    <s v="translations"/>
    <x v="1415"/>
    <d v="2015-08-16T16:13:11"/>
    <n v="2015"/>
    <n v="1"/>
    <n v="383.22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3"/>
    <s v="translations"/>
    <x v="1416"/>
    <d v="2015-11-21T23:13:39"/>
    <n v="2015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3"/>
    <s v="translations"/>
    <x v="1417"/>
    <d v="2015-09-15T11:11:00"/>
    <n v="2015"/>
    <n v="1"/>
    <n v="172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3"/>
    <s v="translations"/>
    <x v="1418"/>
    <d v="2016-02-25T10:57:14"/>
    <n v="2016"/>
    <n v="1"/>
    <n v="343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3"/>
    <s v="translations"/>
    <x v="1419"/>
    <d v="2016-10-09T10:56:59"/>
    <n v="2016"/>
    <n v="1"/>
    <n v="341.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3"/>
    <s v="translations"/>
    <x v="1420"/>
    <d v="2016-06-28T16:01:26"/>
    <n v="2016"/>
    <n v="31"/>
    <n v="1139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3"/>
    <s v="translations"/>
    <x v="1421"/>
    <d v="2015-02-08T21:58:29"/>
    <n v="2015"/>
    <n v="0"/>
    <n v="1707.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3"/>
    <s v="translations"/>
    <x v="1422"/>
    <d v="2016-09-21T05:45:04"/>
    <n v="2016"/>
    <n v="0"/>
    <n v="1705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3"/>
    <s v="translations"/>
    <x v="1423"/>
    <d v="2016-01-01T08:38:51"/>
    <n v="2015"/>
    <n v="0"/>
    <n v="3407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3"/>
    <s v="translations"/>
    <x v="1424"/>
    <d v="2016-11-15T18:13:22"/>
    <n v="2016"/>
    <n v="0"/>
    <n v="243.3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3"/>
    <s v="translations"/>
    <x v="1425"/>
    <d v="2015-04-29T03:09:19"/>
    <n v="2015"/>
    <n v="0"/>
    <n v="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3"/>
    <s v="translations"/>
    <x v="1426"/>
    <d v="2016-09-18T20:26:25"/>
    <n v="2016"/>
    <n v="1"/>
    <n v="85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3"/>
    <s v="translations"/>
    <x v="1427"/>
    <d v="2015-08-24T09:22:00"/>
    <n v="2015"/>
    <n v="3"/>
    <n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3"/>
    <s v="translations"/>
    <x v="1428"/>
    <d v="2016-04-02T08:06:57"/>
    <n v="2016"/>
    <n v="3"/>
    <n v="1132.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3"/>
    <s v="translations"/>
    <x v="1429"/>
    <d v="2015-04-10T01:27:22"/>
    <n v="2015"/>
    <n v="0"/>
    <n v="0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3"/>
    <s v="translations"/>
    <x v="1430"/>
    <d v="2014-12-19T19:31:28"/>
    <n v="2014"/>
    <n v="1"/>
    <n v="679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3"/>
    <s v="translations"/>
    <x v="1431"/>
    <d v="2015-11-26T06:03:36"/>
    <n v="2015"/>
    <n v="0"/>
    <n v="72.17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3"/>
    <s v="translations"/>
    <x v="1432"/>
    <d v="2015-07-20T18:43:48"/>
    <n v="2015"/>
    <n v="0"/>
    <n v="0"/>
    <x v="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3"/>
    <s v="translations"/>
    <x v="1433"/>
    <d v="2015-06-08T15:00:00"/>
    <n v="2015"/>
    <n v="0"/>
    <n v="307.73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3"/>
    <s v="translations"/>
    <x v="1434"/>
    <d v="2016-12-10T11:00:00"/>
    <n v="2016"/>
    <n v="0"/>
    <n v="338.5"/>
    <x v="2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3"/>
    <s v="translations"/>
    <x v="1435"/>
    <d v="2015-10-11T18:43:40"/>
    <n v="2015"/>
    <n v="0"/>
    <n v="1691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3"/>
    <s v="translations"/>
    <x v="1436"/>
    <d v="2016-02-21T08:24:17"/>
    <n v="2016"/>
    <n v="0"/>
    <n v="1690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3"/>
    <s v="translations"/>
    <x v="1437"/>
    <d v="2014-07-13T04:59:00"/>
    <n v="2014"/>
    <n v="1"/>
    <n v="153.2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3"/>
    <s v="translations"/>
    <x v="1438"/>
    <d v="2016-04-27T13:55:00"/>
    <n v="2016"/>
    <n v="0"/>
    <n v="42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3"/>
    <s v="translations"/>
    <x v="1439"/>
    <d v="2015-03-07T19:55:01"/>
    <n v="2015"/>
    <n v="1"/>
    <n v="56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3"/>
    <s v="translations"/>
    <x v="1440"/>
    <d v="2016-05-26T17:57:43"/>
    <n v="2016"/>
    <n v="0"/>
    <n v="336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3"/>
    <s v="translations"/>
    <x v="1441"/>
    <d v="2015-09-11T18:22:49"/>
    <n v="2015"/>
    <n v="0"/>
    <n v="1120.2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3"/>
    <s v="translations"/>
    <x v="1442"/>
    <d v="2016-05-25T15:29:18"/>
    <n v="2016"/>
    <n v="2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3"/>
    <s v="translations"/>
    <x v="1443"/>
    <d v="2015-06-14T13:00:55"/>
    <n v="2015"/>
    <n v="0"/>
    <n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3"/>
    <s v="translations"/>
    <x v="1444"/>
    <d v="2017-01-02T22:13:29"/>
    <n v="2016"/>
    <n v="0"/>
    <n v="0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3"/>
    <s v="translations"/>
    <x v="1445"/>
    <d v="2015-09-12T20:57:42"/>
    <n v="2015"/>
    <n v="1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3"/>
    <s v="translations"/>
    <x v="1446"/>
    <d v="2016-04-21T10:44:38"/>
    <n v="2016"/>
    <n v="4"/>
    <n v="0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3"/>
    <s v="translations"/>
    <x v="1447"/>
    <d v="2016-07-08T17:32:14"/>
    <n v="2016"/>
    <n v="0"/>
    <n v="111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3"/>
    <s v="translations"/>
    <x v="1448"/>
    <d v="2015-05-22T05:25:00"/>
    <n v="2015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3"/>
    <s v="translations"/>
    <x v="1449"/>
    <d v="2015-05-10T19:28:25"/>
    <n v="2015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3"/>
    <s v="translations"/>
    <x v="1450"/>
    <d v="2016-02-20T04:06:37"/>
    <n v="2016"/>
    <n v="0"/>
    <n v="3319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3"/>
    <s v="translations"/>
    <x v="1451"/>
    <d v="2014-11-19T00:00:59"/>
    <n v="2014"/>
    <n v="0"/>
    <n v="1659.5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3"/>
    <s v="translations"/>
    <x v="1452"/>
    <d v="2014-07-28T16:52:43"/>
    <n v="2014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3"/>
    <s v="translations"/>
    <x v="1453"/>
    <d v="2017-04-15T15:42:27"/>
    <n v="2017"/>
    <n v="0"/>
    <n v="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3"/>
    <s v="translations"/>
    <x v="1454"/>
    <d v="2014-09-05T13:39:00"/>
    <n v="2014"/>
    <n v="0"/>
    <n v="473.5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3"/>
    <s v="translations"/>
    <x v="1455"/>
    <d v="2016-04-24T21:59:00"/>
    <n v="2016"/>
    <n v="2"/>
    <n v="3315"/>
    <x v="2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3"/>
    <s v="translations"/>
    <x v="1456"/>
    <d v="2017-01-03T16:02:45"/>
    <n v="2016"/>
    <n v="1"/>
    <n v="1102.33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3"/>
    <s v="translations"/>
    <x v="1457"/>
    <d v="2015-11-11T22:30:44"/>
    <n v="2015"/>
    <n v="1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3"/>
    <s v="translations"/>
    <x v="1458"/>
    <d v="2014-08-11T04:00:00"/>
    <n v="2014"/>
    <n v="1"/>
    <n v="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3"/>
    <s v="translations"/>
    <x v="1459"/>
    <d v="2015-12-02T17:25:00"/>
    <n v="2015"/>
    <n v="0"/>
    <n v="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3"/>
    <s v="translations"/>
    <x v="1460"/>
    <d v="2014-11-30T23:45:00"/>
    <n v="2014"/>
    <n v="0"/>
    <n v="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3"/>
    <s v="radio &amp; podcasts"/>
    <x v="1461"/>
    <d v="2014-10-21T00:00:00"/>
    <n v="2014"/>
    <n v="0"/>
    <n v="9.6300000000000008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3"/>
    <s v="radio &amp; podcasts"/>
    <x v="1462"/>
    <d v="2013-04-10T15:54:31"/>
    <n v="2013"/>
    <n v="1"/>
    <n v="21.8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3"/>
    <s v="radio &amp; podcasts"/>
    <x v="1463"/>
    <d v="2013-04-07T20:52:18"/>
    <n v="2013"/>
    <n v="5"/>
    <n v="131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3"/>
    <s v="radio &amp; podcasts"/>
    <x v="1464"/>
    <d v="2013-02-16T15:52:38"/>
    <n v="2013"/>
    <n v="1"/>
    <n v="13.99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3"/>
    <s v="radio &amp; podcasts"/>
    <x v="1465"/>
    <d v="2012-03-22T03:00:00"/>
    <n v="2012"/>
    <n v="0"/>
    <n v="1.26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3"/>
    <s v="radio &amp; podcasts"/>
    <x v="1466"/>
    <d v="2016-01-12T05:00:00"/>
    <n v="2015"/>
    <n v="0"/>
    <n v="13.19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3"/>
    <s v="radio &amp; podcasts"/>
    <x v="1467"/>
    <d v="2012-03-25T18:14:45"/>
    <n v="2012"/>
    <n v="0"/>
    <n v="5.43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3"/>
    <s v="radio &amp; podcasts"/>
    <x v="1468"/>
    <d v="2011-06-12T00:20:49"/>
    <n v="2011"/>
    <n v="0"/>
    <n v="11.12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3"/>
    <s v="radio &amp; podcasts"/>
    <x v="1469"/>
    <d v="2013-02-15T14:21:49"/>
    <n v="2013"/>
    <n v="0"/>
    <n v="10.14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3"/>
    <s v="radio &amp; podcasts"/>
    <x v="1470"/>
    <d v="2012-12-28T19:51:03"/>
    <n v="2012"/>
    <n v="2"/>
    <n v="40.19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3"/>
    <s v="radio &amp; podcasts"/>
    <x v="1471"/>
    <d v="2015-04-09T22:58:54"/>
    <n v="2015"/>
    <n v="0"/>
    <n v="9.48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3"/>
    <s v="radio &amp; podcasts"/>
    <x v="1472"/>
    <d v="2013-10-16T13:01:43"/>
    <n v="2013"/>
    <n v="0"/>
    <n v="9.6300000000000008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3"/>
    <s v="radio &amp; podcasts"/>
    <x v="1473"/>
    <d v="2012-03-01T23:30:39"/>
    <n v="2012"/>
    <n v="2"/>
    <n v="68.739999999999995"/>
    <x v="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3"/>
    <s v="radio &amp; podcasts"/>
    <x v="1474"/>
    <d v="2014-12-20T04:59:00"/>
    <n v="2014"/>
    <n v="0"/>
    <n v="7.32"/>
    <x v="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3"/>
    <s v="radio &amp; podcasts"/>
    <x v="1475"/>
    <d v="2013-09-13T17:28:12"/>
    <n v="2013"/>
    <n v="1"/>
    <n v="42.45"/>
    <x v="4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3"/>
    <s v="radio &amp; podcasts"/>
    <x v="1476"/>
    <d v="2011-09-10T01:00:22"/>
    <n v="2011"/>
    <n v="1"/>
    <n v="3.5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3"/>
    <s v="radio &amp; podcasts"/>
    <x v="1477"/>
    <d v="2011-12-23T03:00:00"/>
    <n v="2011"/>
    <n v="0"/>
    <n v="8.73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3"/>
    <s v="radio &amp; podcasts"/>
    <x v="1478"/>
    <d v="2013-05-14T20:55:13"/>
    <n v="2013"/>
    <n v="0"/>
    <n v="0.16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3"/>
    <s v="radio &amp; podcasts"/>
    <x v="1479"/>
    <d v="2014-05-10T03:59:00"/>
    <n v="2014"/>
    <n v="2"/>
    <n v="45.37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3"/>
    <s v="radio &amp; podcasts"/>
    <x v="1480"/>
    <d v="2013-07-26T17:00:00"/>
    <n v="2013"/>
    <n v="0"/>
    <n v="5.059999999999999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3"/>
    <s v="fiction"/>
    <x v="1481"/>
    <d v="2013-11-02T22:09:05"/>
    <n v="2013"/>
    <n v="1"/>
    <n v="535.16999999999996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3"/>
    <s v="fiction"/>
    <x v="1482"/>
    <d v="2012-09-07T07:51:00"/>
    <n v="2012"/>
    <n v="1"/>
    <n v="321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3"/>
    <s v="fiction"/>
    <x v="1483"/>
    <d v="2016-07-22T04:37:55"/>
    <n v="2016"/>
    <n v="0"/>
    <n v="1602.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3"/>
    <s v="fiction"/>
    <x v="1484"/>
    <d v="2012-07-21T14:51:00"/>
    <n v="2012"/>
    <n v="2"/>
    <n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3"/>
    <s v="fiction"/>
    <x v="1485"/>
    <d v="2015-02-27T04:02:41"/>
    <n v="2015"/>
    <n v="0"/>
    <n v="1066.67"/>
    <x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3"/>
    <s v="fiction"/>
    <x v="1486"/>
    <d v="2015-06-20T19:06:13"/>
    <n v="2015"/>
    <n v="0"/>
    <n v="1066.67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3"/>
    <s v="fiction"/>
    <x v="1487"/>
    <d v="2016-08-02T22:01:11"/>
    <n v="2016"/>
    <n v="0"/>
    <n v="0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3"/>
    <s v="fiction"/>
    <x v="1488"/>
    <d v="2014-01-05T13:31:00"/>
    <n v="2013"/>
    <n v="0"/>
    <n v="531.66999999999996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3"/>
    <s v="fiction"/>
    <x v="1489"/>
    <d v="2012-11-15T15:40:52"/>
    <n v="2012"/>
    <n v="1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3"/>
    <s v="fiction"/>
    <x v="1490"/>
    <d v="2013-10-02T13:27:54"/>
    <n v="2013"/>
    <n v="1"/>
    <n v="167.63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3"/>
    <s v="fiction"/>
    <x v="1491"/>
    <d v="2015-02-15T15:38:00"/>
    <n v="2014"/>
    <n v="3"/>
    <n v="3178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3"/>
    <s v="fiction"/>
    <x v="1492"/>
    <d v="2011-06-18T21:14:06"/>
    <n v="2011"/>
    <n v="1"/>
    <n v="1587.5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3"/>
    <s v="fiction"/>
    <x v="1493"/>
    <d v="2013-06-16T20:47:55"/>
    <n v="2013"/>
    <n v="1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3"/>
    <s v="fiction"/>
    <x v="1494"/>
    <d v="2015-04-03T15:38:00"/>
    <n v="2015"/>
    <n v="1"/>
    <n v="288.27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3"/>
    <s v="fiction"/>
    <x v="1495"/>
    <d v="2011-08-27T18:57:11"/>
    <n v="2011"/>
    <n v="2"/>
    <n v="0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3"/>
    <s v="fiction"/>
    <x v="1496"/>
    <d v="2014-09-16T11:24:19"/>
    <n v="2014"/>
    <n v="2"/>
    <n v="0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3"/>
    <s v="fiction"/>
    <x v="1497"/>
    <d v="2013-07-31T19:43:00"/>
    <n v="2013"/>
    <n v="0"/>
    <n v="315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3"/>
    <s v="fiction"/>
    <x v="1498"/>
    <d v="2014-09-03T23:36:18"/>
    <n v="2014"/>
    <n v="1"/>
    <n v="1051.67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3"/>
    <s v="fiction"/>
    <x v="1499"/>
    <d v="2016-08-05T00:10:33"/>
    <n v="2016"/>
    <n v="2"/>
    <n v="315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3"/>
    <s v="fiction"/>
    <x v="1500"/>
    <d v="2013-05-01T21:42:37"/>
    <n v="2013"/>
    <n v="1"/>
    <n v="209.8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8"/>
    <s v="photobooks"/>
    <x v="1501"/>
    <d v="2015-07-08T14:00:23"/>
    <n v="2015"/>
    <n v="0"/>
    <n v="3.55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8"/>
    <s v="photobooks"/>
    <x v="1502"/>
    <d v="2016-03-25T22:00:00"/>
    <n v="2016"/>
    <n v="0"/>
    <n v="9.529999999999999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8"/>
    <s v="photobooks"/>
    <x v="1503"/>
    <d v="2016-10-23T08:20:01"/>
    <n v="2016"/>
    <n v="1"/>
    <n v="44.13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8"/>
    <s v="photobooks"/>
    <x v="1504"/>
    <d v="2014-06-10T08:33:00"/>
    <n v="2014"/>
    <n v="0"/>
    <n v="11.6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8"/>
    <s v="photobooks"/>
    <x v="1505"/>
    <d v="2016-03-22T20:01:00"/>
    <n v="2016"/>
    <n v="0"/>
    <n v="9.06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8"/>
    <s v="photobooks"/>
    <x v="1506"/>
    <d v="2014-07-24T18:51:44"/>
    <n v="2014"/>
    <n v="2"/>
    <n v="72.599999999999994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8"/>
    <s v="photobooks"/>
    <x v="1507"/>
    <d v="2014-06-27T14:44:41"/>
    <n v="2014"/>
    <n v="0"/>
    <n v="14.79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8"/>
    <s v="photobooks"/>
    <x v="1508"/>
    <d v="2010-05-15T08:10:00"/>
    <n v="2010"/>
    <n v="3"/>
    <n v="94.55"/>
    <x v="7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8"/>
    <s v="photobooks"/>
    <x v="1509"/>
    <d v="2017-02-14T22:59:00"/>
    <n v="2017"/>
    <n v="0"/>
    <n v="15.84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8"/>
    <s v="photobooks"/>
    <x v="1510"/>
    <d v="2014-07-19T09:14:38"/>
    <n v="2014"/>
    <n v="0"/>
    <n v="7.67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8"/>
    <s v="photobooks"/>
    <x v="1511"/>
    <d v="2015-09-27T14:20:40"/>
    <n v="2015"/>
    <n v="0"/>
    <n v="17.61"/>
    <x v="0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8"/>
    <s v="photobooks"/>
    <x v="1512"/>
    <d v="2015-11-18T15:00:04"/>
    <n v="2015"/>
    <n v="0"/>
    <n v="15.05"/>
    <x v="0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8"/>
    <s v="photobooks"/>
    <x v="1513"/>
    <d v="2014-07-16T15:17:46"/>
    <n v="2014"/>
    <n v="0"/>
    <n v="14.4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8"/>
    <s v="photobooks"/>
    <x v="1514"/>
    <d v="2017-02-05T16:25:39"/>
    <n v="2017"/>
    <n v="1"/>
    <n v="9.25"/>
    <x v="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8"/>
    <s v="photobooks"/>
    <x v="1515"/>
    <d v="2016-03-16T05:04:57"/>
    <n v="2016"/>
    <n v="0"/>
    <n v="5.5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8"/>
    <s v="photobooks"/>
    <x v="1516"/>
    <d v="2016-10-06T14:00:00"/>
    <n v="2016"/>
    <n v="0"/>
    <n v="26.5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8"/>
    <s v="photobooks"/>
    <x v="1517"/>
    <d v="2014-12-06T06:00:00"/>
    <n v="2014"/>
    <n v="0"/>
    <n v="5.01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8"/>
    <s v="photobooks"/>
    <x v="1518"/>
    <d v="2014-05-31T19:40:52"/>
    <n v="2014"/>
    <n v="0"/>
    <n v="13.05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8"/>
    <s v="photobooks"/>
    <x v="1519"/>
    <d v="2014-06-20T21:59:00"/>
    <n v="2014"/>
    <n v="0"/>
    <n v="21.24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8"/>
    <s v="photobooks"/>
    <x v="1520"/>
    <d v="2014-12-19T04:00:00"/>
    <n v="2014"/>
    <n v="0"/>
    <n v="18.37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8"/>
    <s v="photobooks"/>
    <x v="1521"/>
    <d v="2016-06-07T04:01:31"/>
    <n v="2016"/>
    <n v="0"/>
    <n v="13.03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8"/>
    <s v="photobooks"/>
    <x v="1522"/>
    <d v="2014-10-17T19:55:39"/>
    <n v="2014"/>
    <n v="0"/>
    <n v="6.77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8"/>
    <s v="photobooks"/>
    <x v="1523"/>
    <d v="2014-12-23T00:00:00"/>
    <n v="2014"/>
    <n v="0"/>
    <n v="12.7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8"/>
    <s v="photobooks"/>
    <x v="1524"/>
    <d v="2017-02-20T12:01:30"/>
    <n v="2017"/>
    <n v="1"/>
    <n v="109.2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8"/>
    <s v="photobooks"/>
    <x v="1525"/>
    <d v="2016-08-18T16:52:18"/>
    <n v="2016"/>
    <n v="1"/>
    <n v="21.84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8"/>
    <s v="photobooks"/>
    <x v="1526"/>
    <d v="2016-01-19T06:37:27"/>
    <n v="2015"/>
    <n v="0"/>
    <n v="10.91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8"/>
    <s v="photobooks"/>
    <x v="1527"/>
    <d v="2017-03-14T13:24:46"/>
    <n v="2017"/>
    <n v="1"/>
    <n v="43.64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8"/>
    <s v="photobooks"/>
    <x v="1528"/>
    <d v="2017-02-01T00:00:00"/>
    <n v="2017"/>
    <n v="1"/>
    <n v="19.05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8"/>
    <s v="photobooks"/>
    <x v="1529"/>
    <d v="2015-03-19T14:05:20"/>
    <n v="2015"/>
    <n v="0"/>
    <n v="21.6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8"/>
    <s v="photobooks"/>
    <x v="1530"/>
    <d v="2015-10-23T18:24:55"/>
    <n v="2015"/>
    <n v="0"/>
    <n v="3.48"/>
    <x v="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8"/>
    <s v="photobooks"/>
    <x v="1531"/>
    <d v="2016-02-15T15:00:00"/>
    <n v="2016"/>
    <n v="1"/>
    <n v="10.36"/>
    <x v="2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8"/>
    <s v="photobooks"/>
    <x v="1532"/>
    <d v="2014-12-01T03:00:00"/>
    <n v="2014"/>
    <n v="1"/>
    <n v="41.71"/>
    <x v="3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8"/>
    <s v="photobooks"/>
    <x v="1533"/>
    <d v="2016-05-02T03:59:00"/>
    <n v="2016"/>
    <n v="0"/>
    <n v="4.099999999999999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8"/>
    <s v="photobooks"/>
    <x v="1534"/>
    <d v="2015-09-04T16:11:02"/>
    <n v="2015"/>
    <n v="0"/>
    <n v="8.2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8"/>
    <s v="photobooks"/>
    <x v="1535"/>
    <d v="2015-08-27T19:15:10"/>
    <n v="2015"/>
    <n v="0"/>
    <n v="6.67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8"/>
    <s v="photobooks"/>
    <x v="1536"/>
    <d v="2016-08-06T18:00:00"/>
    <n v="2016"/>
    <n v="0"/>
    <n v="13.55"/>
    <x v="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8"/>
    <s v="photobooks"/>
    <x v="1537"/>
    <d v="2016-05-23T22:00:00"/>
    <n v="2016"/>
    <n v="1"/>
    <n v="27.59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8"/>
    <s v="photobooks"/>
    <x v="1538"/>
    <d v="2015-01-22T18:46:10"/>
    <n v="2014"/>
    <n v="0"/>
    <n v="65.95999999999999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8"/>
    <s v="photobooks"/>
    <x v="1539"/>
    <d v="2017-01-03T22:03:39"/>
    <n v="2016"/>
    <n v="0"/>
    <n v="10.67"/>
    <x v="2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8"/>
    <s v="nature"/>
    <x v="1540"/>
    <d v="2014-12-31T17:05:38"/>
    <n v="2014"/>
    <n v="0"/>
    <n v="1515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8"/>
    <s v="photobooks"/>
    <x v="1541"/>
    <d v="2014-11-26T01:15:00"/>
    <n v="2014"/>
    <n v="0"/>
    <n v="30.92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8"/>
    <s v="nature"/>
    <x v="1542"/>
    <d v="2015-06-30T23:55:00"/>
    <n v="2015"/>
    <n v="6"/>
    <n v="3025.66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8"/>
    <s v="nature"/>
    <x v="1543"/>
    <d v="2014-11-22T13:13:54"/>
    <n v="2014"/>
    <n v="1"/>
    <n v="3022"/>
    <x v="3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8"/>
    <s v="nature"/>
    <x v="1544"/>
    <d v="2015-03-02T21:16:00"/>
    <n v="2015"/>
    <n v="1"/>
    <n v="3017"/>
    <x v="0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8"/>
    <s v="nature"/>
    <x v="1545"/>
    <d v="2015-04-01T00:18:00"/>
    <n v="2015"/>
    <n v="3"/>
    <n v="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8"/>
    <s v="nature"/>
    <x v="1546"/>
    <d v="2014-09-17T05:06:39"/>
    <n v="2014"/>
    <n v="3"/>
    <n v="274.16000000000003"/>
    <x v="3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8"/>
    <s v="nature"/>
    <x v="1547"/>
    <d v="2015-11-08T22:10:20"/>
    <n v="2015"/>
    <n v="4"/>
    <n v="3015"/>
    <x v="0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8"/>
    <s v="nature"/>
    <x v="1548"/>
    <d v="2017-02-23T10:14:42"/>
    <n v="2017"/>
    <n v="151"/>
    <n v="0"/>
    <x v="1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8"/>
    <s v="nature"/>
    <x v="1549"/>
    <d v="2015-11-03T04:15:59"/>
    <n v="2015"/>
    <n v="6"/>
    <n v="502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8"/>
    <s v="nature"/>
    <x v="1550"/>
    <d v="2016-05-12T10:47:14"/>
    <n v="2016"/>
    <n v="4"/>
    <n v="430.29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8"/>
    <s v="nature"/>
    <x v="1551"/>
    <d v="2015-05-27T19:47:19"/>
    <n v="2015"/>
    <n v="1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8"/>
    <s v="nature"/>
    <x v="1552"/>
    <d v="2014-10-01T03:59:00"/>
    <n v="2014"/>
    <n v="1"/>
    <n v="187.8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8"/>
    <s v="nature"/>
    <x v="1553"/>
    <d v="2015-09-02T06:47:27"/>
    <n v="2015"/>
    <n v="1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8"/>
    <s v="nature"/>
    <x v="1554"/>
    <d v="2015-08-02T06:03:10"/>
    <n v="2015"/>
    <n v="0"/>
    <n v="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8"/>
    <s v="nature"/>
    <x v="1555"/>
    <d v="2015-09-17T17:00:00"/>
    <n v="2015"/>
    <n v="4"/>
    <n v="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8"/>
    <s v="nature"/>
    <x v="1556"/>
    <d v="2015-04-29T01:16:39"/>
    <n v="2015"/>
    <n v="0"/>
    <n v="30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3"/>
    <s v="art books"/>
    <x v="1557"/>
    <d v="2013-11-07T02:00:03"/>
    <n v="2013"/>
    <n v="0"/>
    <n v="3000"/>
    <x v="4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3"/>
    <s v="art books"/>
    <x v="1558"/>
    <d v="2015-05-28T20:05:00"/>
    <n v="2015"/>
    <n v="0"/>
    <n v="30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3"/>
    <s v="art books"/>
    <x v="1559"/>
    <d v="2014-03-14T16:49:11"/>
    <n v="2014"/>
    <n v="1"/>
    <n v="15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3"/>
    <s v="art books"/>
    <x v="1560"/>
    <d v="2009-12-02T00:50:00"/>
    <n v="2009"/>
    <n v="1"/>
    <n v="0"/>
    <x v="8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8"/>
    <s v="nature"/>
    <x v="1561"/>
    <d v="2014-09-20T15:40:33"/>
    <n v="2014"/>
    <n v="1"/>
    <n v="3000"/>
    <x v="3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8"/>
    <s v="nature"/>
    <x v="1562"/>
    <d v="2014-11-13T01:29:53"/>
    <n v="2014"/>
    <n v="1"/>
    <n v="750"/>
    <x v="3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8"/>
    <s v="nature"/>
    <x v="1563"/>
    <d v="2016-07-04T03:40:24"/>
    <n v="2016"/>
    <n v="2"/>
    <n v="250"/>
    <x v="2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8"/>
    <s v="nature"/>
    <x v="1564"/>
    <d v="2015-08-28T12:12:00"/>
    <n v="2015"/>
    <n v="4"/>
    <n v="10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3"/>
    <s v="art books"/>
    <x v="1565"/>
    <d v="2011-06-08T17:31:01"/>
    <n v="2011"/>
    <n v="1"/>
    <n v="299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3"/>
    <s v="art books"/>
    <x v="1566"/>
    <d v="2016-07-27T22:00:00"/>
    <n v="2016"/>
    <n v="0"/>
    <n v="50.73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3"/>
    <s v="art books"/>
    <x v="1567"/>
    <d v="2014-02-17T00:00:00"/>
    <n v="2014"/>
    <n v="0"/>
    <n v="23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3"/>
    <s v="art books"/>
    <x v="1568"/>
    <d v="2014-12-24T01:29:45"/>
    <n v="2014"/>
    <n v="0"/>
    <n v="135.05000000000001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3"/>
    <s v="art books"/>
    <x v="1569"/>
    <d v="2013-05-25T16:18:34"/>
    <n v="2013"/>
    <n v="0"/>
    <n v="0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3"/>
    <s v="art books"/>
    <x v="1570"/>
    <d v="2016-04-08T18:31:22"/>
    <n v="2016"/>
    <n v="0"/>
    <n v="56.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3"/>
    <s v="art books"/>
    <x v="1571"/>
    <d v="2015-06-19T18:28:03"/>
    <n v="2015"/>
    <n v="0"/>
    <n v="738.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3"/>
    <s v="art books"/>
    <x v="1572"/>
    <d v="2016-02-28T23:59:00"/>
    <n v="2016"/>
    <n v="1"/>
    <n v="98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3"/>
    <s v="art books"/>
    <x v="1573"/>
    <d v="2017-04-01T03:59:00"/>
    <n v="2017"/>
    <n v="0"/>
    <n v="981.6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3"/>
    <s v="art books"/>
    <x v="1574"/>
    <d v="2015-02-17T22:15:29"/>
    <n v="2015"/>
    <n v="0"/>
    <n v="489.17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3"/>
    <s v="art books"/>
    <x v="1575"/>
    <d v="2014-07-09T12:34:56"/>
    <n v="2014"/>
    <n v="0"/>
    <n v="83.77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3"/>
    <s v="art books"/>
    <x v="1576"/>
    <d v="2015-06-30T21:06:08"/>
    <n v="2015"/>
    <n v="1"/>
    <n v="293.0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3"/>
    <s v="art books"/>
    <x v="1577"/>
    <d v="2012-07-24T20:20:48"/>
    <n v="2012"/>
    <n v="0"/>
    <n v="146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3"/>
    <s v="art books"/>
    <x v="1578"/>
    <d v="2010-09-02T02:00:00"/>
    <n v="2010"/>
    <n v="2"/>
    <n v="732.25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3"/>
    <s v="art books"/>
    <x v="1579"/>
    <d v="2013-08-28T23:54:51"/>
    <n v="2013"/>
    <n v="1"/>
    <n v="1462.5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3"/>
    <s v="art books"/>
    <x v="1580"/>
    <d v="2012-05-21T01:12:06"/>
    <n v="2012"/>
    <n v="2"/>
    <n v="0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8"/>
    <s v="places"/>
    <x v="1581"/>
    <d v="2015-12-19T10:46:30"/>
    <n v="2015"/>
    <n v="3"/>
    <n v="2908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8"/>
    <s v="places"/>
    <x v="1582"/>
    <d v="2015-10-26T21:20:00"/>
    <n v="2015"/>
    <n v="3"/>
    <n v="96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8"/>
    <s v="places"/>
    <x v="1583"/>
    <d v="2014-09-25T21:43:11"/>
    <n v="2014"/>
    <n v="0"/>
    <n v="2885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8"/>
    <s v="places"/>
    <x v="1584"/>
    <d v="2014-05-30T15:35:01"/>
    <n v="2014"/>
    <n v="2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8"/>
    <s v="places"/>
    <x v="1585"/>
    <d v="2016-12-25T11:00:00"/>
    <n v="2016"/>
    <n v="1"/>
    <n v="239.92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8"/>
    <s v="places"/>
    <x v="1586"/>
    <d v="2015-04-05T01:30:22"/>
    <n v="2015"/>
    <n v="2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8"/>
    <s v="places"/>
    <x v="1587"/>
    <d v="2014-12-13T22:49:25"/>
    <n v="2014"/>
    <n v="0"/>
    <n v="2871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8"/>
    <s v="places"/>
    <x v="1588"/>
    <d v="2015-01-31T20:12:00"/>
    <n v="2015"/>
    <n v="6"/>
    <n v="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8"/>
    <s v="places"/>
    <x v="1589"/>
    <d v="2015-10-09T23:38:06"/>
    <n v="2015"/>
    <n v="2"/>
    <n v="0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8"/>
    <s v="places"/>
    <x v="1590"/>
    <d v="2015-09-23T20:34:24"/>
    <n v="2015"/>
    <n v="0"/>
    <n v="143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8"/>
    <s v="places"/>
    <x v="1591"/>
    <d v="2016-04-03T16:25:41"/>
    <n v="2016"/>
    <n v="0"/>
    <n v="31.05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8"/>
    <s v="places"/>
    <x v="1592"/>
    <d v="2015-03-28T00:44:45"/>
    <n v="2015"/>
    <n v="114"/>
    <n v="0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8"/>
    <s v="places"/>
    <x v="1593"/>
    <d v="2015-02-28T20:17:35"/>
    <n v="2015"/>
    <n v="0"/>
    <n v="947.33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8"/>
    <s v="places"/>
    <x v="1594"/>
    <d v="2016-05-15T16:21:00"/>
    <n v="2016"/>
    <n v="3"/>
    <n v="284.2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8"/>
    <s v="places"/>
    <x v="1595"/>
    <d v="2014-06-18T20:13:00"/>
    <n v="2014"/>
    <n v="0"/>
    <n v="405.86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8"/>
    <s v="places"/>
    <x v="1596"/>
    <d v="2014-12-13T11:19:29"/>
    <n v="2014"/>
    <n v="1"/>
    <n v="945.33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8"/>
    <s v="places"/>
    <x v="1597"/>
    <d v="2016-09-20T08:29:57"/>
    <n v="2016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8"/>
    <s v="places"/>
    <x v="1598"/>
    <d v="2015-07-26T16:00:58"/>
    <n v="2015"/>
    <n v="4"/>
    <n v="2833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8"/>
    <s v="places"/>
    <x v="1599"/>
    <d v="2016-04-08T11:56:16"/>
    <n v="2016"/>
    <n v="6"/>
    <n v="0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8"/>
    <s v="places"/>
    <x v="1600"/>
    <d v="2014-07-15T05:11:00"/>
    <n v="2014"/>
    <n v="1"/>
    <n v="314.05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4"/>
    <s v="rock"/>
    <x v="1601"/>
    <d v="2011-05-05T02:13:53"/>
    <n v="2011"/>
    <n v="1"/>
    <n v="50.41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4"/>
    <s v="rock"/>
    <x v="1602"/>
    <d v="2011-10-14T23:00:00"/>
    <n v="2011"/>
    <n v="2"/>
    <n v="87.63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4"/>
    <s v="rock"/>
    <x v="1603"/>
    <d v="2012-01-28T04:04:19"/>
    <n v="2011"/>
    <n v="1"/>
    <n v="93.47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4"/>
    <s v="rock"/>
    <x v="1604"/>
    <d v="2011-08-01T07:00:00"/>
    <n v="2011"/>
    <n v="0"/>
    <n v="63.6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4"/>
    <s v="rock"/>
    <x v="1605"/>
    <d v="2012-03-17T19:17:15"/>
    <n v="2012"/>
    <n v="1"/>
    <n v="4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4"/>
    <s v="rock"/>
    <x v="1606"/>
    <d v="2011-03-24T01:40:38"/>
    <n v="2010"/>
    <n v="0"/>
    <n v="30.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4"/>
    <s v="rock"/>
    <x v="1607"/>
    <d v="2012-06-14T19:24:11"/>
    <n v="2012"/>
    <n v="0"/>
    <n v="13.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4"/>
    <s v="rock"/>
    <x v="1608"/>
    <d v="2014-01-01T05:26:00"/>
    <n v="2013"/>
    <n v="2"/>
    <n v="119.7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4"/>
    <s v="rock"/>
    <x v="1609"/>
    <d v="2011-11-02T08:00:00"/>
    <n v="2011"/>
    <n v="2"/>
    <n v="687.75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4"/>
    <s v="rock"/>
    <x v="1610"/>
    <d v="2012-12-15T22:11:50"/>
    <n v="2012"/>
    <n v="1"/>
    <n v="24.55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4"/>
    <s v="rock"/>
    <x v="1611"/>
    <d v="2013-06-05T00:00:32"/>
    <n v="2013"/>
    <n v="3"/>
    <n v="101.7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4"/>
    <s v="rock"/>
    <x v="1612"/>
    <d v="2013-01-02T20:59:44"/>
    <n v="2012"/>
    <n v="5"/>
    <n v="249.6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4"/>
    <s v="rock"/>
    <x v="1613"/>
    <d v="2012-07-22T01:40:02"/>
    <n v="2012"/>
    <n v="3"/>
    <n v="105.1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4"/>
    <s v="rock"/>
    <x v="1614"/>
    <d v="2014-08-03T17:00:00"/>
    <n v="2014"/>
    <n v="1"/>
    <n v="35.51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4"/>
    <s v="rock"/>
    <x v="1615"/>
    <d v="2011-12-13T02:13:16"/>
    <n v="2011"/>
    <n v="0"/>
    <n v="20.07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4"/>
    <s v="rock"/>
    <x v="1616"/>
    <d v="2012-11-22T22:00:00"/>
    <n v="2012"/>
    <n v="0"/>
    <n v="17.36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4"/>
    <s v="rock"/>
    <x v="1617"/>
    <d v="2013-11-01T19:00:00"/>
    <n v="2013"/>
    <n v="0"/>
    <n v="17.25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4"/>
    <s v="rock"/>
    <x v="1618"/>
    <d v="2013-03-08T15:42:15"/>
    <n v="2013"/>
    <n v="2"/>
    <n v="100.93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4"/>
    <s v="rock"/>
    <x v="1619"/>
    <d v="2014-09-15T04:28:06"/>
    <n v="2014"/>
    <n v="2"/>
    <n v="118.09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4"/>
    <s v="rock"/>
    <x v="1620"/>
    <d v="2013-02-23T08:09:00"/>
    <n v="2013"/>
    <n v="3"/>
    <n v="159.5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4"/>
    <s v="rock"/>
    <x v="1621"/>
    <d v="2012-05-28T03:59:00"/>
    <n v="2012"/>
    <n v="1"/>
    <n v="73.239999999999995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4"/>
    <s v="rock"/>
    <x v="1622"/>
    <d v="2014-12-17T07:59:00"/>
    <n v="2014"/>
    <n v="0"/>
    <n v="41.6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4"/>
    <s v="rock"/>
    <x v="1623"/>
    <d v="2013-08-27T16:31:29"/>
    <n v="2013"/>
    <n v="4"/>
    <n v="150.28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4"/>
    <s v="rock"/>
    <x v="1624"/>
    <d v="2013-12-01T21:21:07"/>
    <n v="2013"/>
    <n v="0"/>
    <n v="25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4"/>
    <s v="rock"/>
    <x v="1625"/>
    <d v="2012-09-11T16:47:33"/>
    <n v="2012"/>
    <n v="0"/>
    <n v="25.96"/>
    <x v="5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4"/>
    <s v="rock"/>
    <x v="1626"/>
    <d v="2013-01-09T08:48:55"/>
    <n v="2012"/>
    <n v="3"/>
    <n v="108"/>
    <x v="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4"/>
    <s v="rock"/>
    <x v="1627"/>
    <d v="2012-11-26T04:59:00"/>
    <n v="2012"/>
    <n v="1"/>
    <n v="70.87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4"/>
    <s v="rock"/>
    <x v="1628"/>
    <d v="2014-06-17T17:41:22"/>
    <n v="2014"/>
    <n v="1"/>
    <n v="30.5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4"/>
    <s v="rock"/>
    <x v="1629"/>
    <d v="2014-02-20T20:48:53"/>
    <n v="2014"/>
    <n v="0"/>
    <n v="32.7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4"/>
    <s v="rock"/>
    <x v="1630"/>
    <d v="2012-10-12T20:37:41"/>
    <n v="2012"/>
    <n v="0"/>
    <n v="20.16"/>
    <x v="5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4"/>
    <s v="rock"/>
    <x v="1631"/>
    <d v="2012-03-02T06:59:00"/>
    <n v="2012"/>
    <n v="1"/>
    <n v="21.28"/>
    <x v="5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4"/>
    <s v="rock"/>
    <x v="1632"/>
    <d v="2012-01-16T05:00:00"/>
    <n v="2011"/>
    <n v="0"/>
    <n v="46.03"/>
    <x v="6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4"/>
    <s v="rock"/>
    <x v="1633"/>
    <d v="2011-09-24T08:10:54"/>
    <n v="2011"/>
    <n v="1"/>
    <n v="56.81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4"/>
    <s v="rock"/>
    <x v="1634"/>
    <d v="2011-06-02T05:59:00"/>
    <n v="2011"/>
    <n v="1"/>
    <n v="83.4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4"/>
    <s v="rock"/>
    <x v="1635"/>
    <d v="2016-07-11T20:51:01"/>
    <n v="2016"/>
    <n v="1"/>
    <n v="71.97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4"/>
    <s v="rock"/>
    <x v="1636"/>
    <d v="2011-06-12T04:00:00"/>
    <n v="2011"/>
    <n v="1"/>
    <n v="30.47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4"/>
    <s v="rock"/>
    <x v="1637"/>
    <d v="2009-12-31T23:39:00"/>
    <n v="2009"/>
    <n v="5"/>
    <n v="176.67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4"/>
    <s v="rock"/>
    <x v="1638"/>
    <d v="2013-02-28T21:25:00"/>
    <n v="2013"/>
    <n v="3"/>
    <n v="98.02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4"/>
    <s v="rock"/>
    <x v="1639"/>
    <d v="2012-03-03T15:39:25"/>
    <n v="2012"/>
    <n v="1"/>
    <n v="138.74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4"/>
    <s v="rock"/>
    <x v="1640"/>
    <d v="2010-08-03T01:59:00"/>
    <n v="2010"/>
    <n v="7"/>
    <n v="155"/>
    <x v="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4"/>
    <s v="pop"/>
    <x v="1641"/>
    <d v="2012-09-24T19:46:52"/>
    <n v="2012"/>
    <n v="1"/>
    <n v="71.08"/>
    <x v="5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4"/>
    <s v="pop"/>
    <x v="1642"/>
    <d v="2014-12-19T14:19:04"/>
    <n v="2014"/>
    <n v="1"/>
    <n v="101.15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4"/>
    <s v="pop"/>
    <x v="1643"/>
    <d v="2011-06-14T00:35:27"/>
    <n v="2011"/>
    <n v="2"/>
    <n v="93.93"/>
    <x v="6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4"/>
    <s v="pop"/>
    <x v="1644"/>
    <d v="2012-11-22T02:26:00"/>
    <n v="2012"/>
    <n v="0"/>
    <n v="20.4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4"/>
    <s v="pop"/>
    <x v="1645"/>
    <d v="2013-09-18T14:49:00"/>
    <n v="2013"/>
    <n v="1"/>
    <n v="261.8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4"/>
    <s v="pop"/>
    <x v="1646"/>
    <d v="2014-08-14T18:11:00"/>
    <n v="2014"/>
    <n v="1"/>
    <n v="31.52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4"/>
    <s v="pop"/>
    <x v="1647"/>
    <d v="2012-06-09T09:49:37"/>
    <n v="2012"/>
    <n v="1"/>
    <n v="56.85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4"/>
    <s v="pop"/>
    <x v="1648"/>
    <d v="2011-03-20T15:54:42"/>
    <n v="2011"/>
    <n v="1"/>
    <n v="28.99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4"/>
    <s v="pop"/>
    <x v="1649"/>
    <d v="2014-05-23T16:25:55"/>
    <n v="2014"/>
    <n v="1"/>
    <n v="32.200000000000003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4"/>
    <s v="pop"/>
    <x v="1650"/>
    <d v="2013-10-09T10:27:17"/>
    <n v="2013"/>
    <n v="1"/>
    <n v="81.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4"/>
    <s v="pop"/>
    <x v="1651"/>
    <d v="2011-04-26T06:59:00"/>
    <n v="2011"/>
    <n v="1"/>
    <n v="130.3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4"/>
    <s v="pop"/>
    <x v="1652"/>
    <d v="2013-11-24T12:49:53"/>
    <n v="2013"/>
    <n v="1"/>
    <n v="37.229999999999997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4"/>
    <s v="pop"/>
    <x v="1653"/>
    <d v="2011-04-24T20:01:36"/>
    <n v="2011"/>
    <n v="1"/>
    <n v="15.51"/>
    <x v="6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4"/>
    <s v="pop"/>
    <x v="1654"/>
    <d v="2012-12-13T22:17:32"/>
    <n v="2012"/>
    <n v="0"/>
    <n v="54.17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4"/>
    <s v="pop"/>
    <x v="1655"/>
    <d v="2012-04-05T18:00:20"/>
    <n v="2012"/>
    <n v="2"/>
    <n v="54.17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4"/>
    <s v="pop"/>
    <x v="1656"/>
    <d v="2012-04-18T21:22:40"/>
    <n v="2012"/>
    <n v="2"/>
    <n v="76.47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4"/>
    <s v="pop"/>
    <x v="1657"/>
    <d v="2012-05-24T18:46:08"/>
    <n v="2012"/>
    <n v="0"/>
    <n v="11.7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4"/>
    <s v="pop"/>
    <x v="1658"/>
    <d v="2012-12-18T14:20:00"/>
    <n v="2012"/>
    <n v="0"/>
    <n v="24.26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4"/>
    <s v="pop"/>
    <x v="1659"/>
    <d v="2013-12-17T12:00:00"/>
    <n v="2013"/>
    <n v="5"/>
    <n v="57.64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4"/>
    <s v="pop"/>
    <x v="1660"/>
    <d v="2016-01-17T21:00:00"/>
    <n v="2015"/>
    <n v="0"/>
    <n v="25.59"/>
    <x v="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4"/>
    <s v="pop"/>
    <x v="1661"/>
    <d v="2016-04-30T21:59:00"/>
    <n v="2016"/>
    <n v="32"/>
    <n v="71.8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4"/>
    <s v="pop"/>
    <x v="1662"/>
    <d v="2011-12-31T05:45:36"/>
    <n v="2011"/>
    <n v="0"/>
    <n v="41.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4"/>
    <s v="pop"/>
    <x v="1663"/>
    <d v="2015-02-01T00:31:47"/>
    <n v="2015"/>
    <n v="3"/>
    <n v="80.5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4"/>
    <s v="pop"/>
    <x v="1664"/>
    <d v="2012-03-16T03:59:00"/>
    <n v="2012"/>
    <n v="1"/>
    <n v="28.9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4"/>
    <s v="pop"/>
    <x v="1665"/>
    <d v="2011-02-22T03:00:00"/>
    <n v="2011"/>
    <n v="1"/>
    <n v="27.62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4"/>
    <s v="pop"/>
    <x v="1666"/>
    <d v="2013-03-28T05:04:33"/>
    <n v="2013"/>
    <n v="1"/>
    <n v="26.21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4"/>
    <s v="pop"/>
    <x v="1667"/>
    <d v="2011-11-28T04:35:39"/>
    <n v="2011"/>
    <n v="0"/>
    <n v="22.1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4"/>
    <s v="pop"/>
    <x v="1668"/>
    <d v="2014-03-11T06:59:00"/>
    <n v="2014"/>
    <n v="1"/>
    <n v="31.28"/>
    <x v="3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4"/>
    <s v="pop"/>
    <x v="1669"/>
    <d v="2016-05-31T21:14:36"/>
    <n v="2016"/>
    <n v="1"/>
    <n v="49.3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4"/>
    <s v="pop"/>
    <x v="1670"/>
    <d v="2015-03-06T21:04:52"/>
    <n v="2015"/>
    <n v="1"/>
    <n v="43.39"/>
    <x v="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4"/>
    <s v="pop"/>
    <x v="1671"/>
    <d v="2016-08-01T13:03:34"/>
    <n v="2016"/>
    <n v="1"/>
    <n v="33.25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4"/>
    <s v="pop"/>
    <x v="1672"/>
    <d v="2012-06-04T15:45:30"/>
    <n v="2012"/>
    <n v="2"/>
    <n v="52.2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4"/>
    <s v="pop"/>
    <x v="1673"/>
    <d v="2010-07-05T04:00:00"/>
    <n v="2010"/>
    <n v="3"/>
    <n v="111.3"/>
    <x v="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4"/>
    <s v="pop"/>
    <x v="1674"/>
    <d v="2016-08-18T06:59:00"/>
    <n v="2016"/>
    <n v="1"/>
    <n v="22.61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4"/>
    <s v="pop"/>
    <x v="1675"/>
    <d v="2011-10-16T22:03:00"/>
    <n v="2011"/>
    <n v="3"/>
    <n v="75.150000000000006"/>
    <x v="6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4"/>
    <s v="pop"/>
    <x v="1676"/>
    <d v="2016-04-16T05:59:00"/>
    <n v="2016"/>
    <n v="0"/>
    <n v="60.71"/>
    <x v="2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4"/>
    <s v="pop"/>
    <x v="1677"/>
    <d v="2012-04-21T03:59:00"/>
    <n v="2012"/>
    <n v="1"/>
    <n v="60.71"/>
    <x v="5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4"/>
    <s v="pop"/>
    <x v="1678"/>
    <d v="2014-02-06T20:31:11"/>
    <n v="2014"/>
    <n v="2"/>
    <n v="52.0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4"/>
    <s v="pop"/>
    <x v="1679"/>
    <d v="2011-07-22T01:39:05"/>
    <n v="2011"/>
    <n v="1"/>
    <n v="45.52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4"/>
    <s v="pop"/>
    <x v="1680"/>
    <d v="2014-07-12T18:11:07"/>
    <n v="2014"/>
    <n v="3"/>
    <n v="101.9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4"/>
    <s v="faith"/>
    <x v="1681"/>
    <d v="2017-03-29T02:00:00"/>
    <n v="2017"/>
    <n v="0"/>
    <n v="2.88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4"/>
    <s v="faith"/>
    <x v="1682"/>
    <d v="2017-04-14T04:07:40"/>
    <n v="2017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4"/>
    <s v="faith"/>
    <x v="1683"/>
    <d v="2017-04-07T18:45:38"/>
    <n v="2017"/>
    <n v="1"/>
    <n v="253.7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4"/>
    <s v="faith"/>
    <x v="1684"/>
    <d v="2017-03-17T18:34:01"/>
    <n v="2017"/>
    <n v="0"/>
    <n v="25.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4"/>
    <s v="faith"/>
    <x v="1685"/>
    <d v="2017-03-24T05:00:23"/>
    <n v="2017"/>
    <n v="7"/>
    <n v="16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4"/>
    <s v="faith"/>
    <x v="1686"/>
    <d v="2017-04-27T19:15:19"/>
    <n v="2017"/>
    <n v="1"/>
    <n v="253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4"/>
    <s v="faith"/>
    <x v="1687"/>
    <d v="2017-04-10T20:15:00"/>
    <n v="2017"/>
    <n v="0"/>
    <n v="64.77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4"/>
    <s v="faith"/>
    <x v="1688"/>
    <d v="2017-04-09T11:49:54"/>
    <n v="2017"/>
    <n v="1"/>
    <n v="360.71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4"/>
    <s v="faith"/>
    <x v="1689"/>
    <d v="2017-03-16T21:37:10"/>
    <n v="2017"/>
    <n v="1"/>
    <n v="180.2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4"/>
    <s v="faith"/>
    <x v="1690"/>
    <d v="2017-04-03T01:00:00"/>
    <n v="2017"/>
    <n v="0"/>
    <n v="66.34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4"/>
    <s v="faith"/>
    <x v="1691"/>
    <d v="2017-04-06T09:20:42"/>
    <n v="2017"/>
    <n v="1"/>
    <n v="229.18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4"/>
    <s v="faith"/>
    <x v="1692"/>
    <d v="2017-03-26T23:59:00"/>
    <n v="2017"/>
    <n v="1"/>
    <n v="168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4"/>
    <s v="faith"/>
    <x v="1693"/>
    <d v="2017-04-09T20:00:00"/>
    <n v="2017"/>
    <n v="1"/>
    <n v="315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4"/>
    <s v="faith"/>
    <x v="1694"/>
    <d v="2017-03-27T04:36:00"/>
    <n v="2017"/>
    <n v="0"/>
    <n v="251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4"/>
    <s v="faith"/>
    <x v="1695"/>
    <d v="2017-04-10T01:00:00"/>
    <n v="2017"/>
    <n v="0"/>
    <n v="109.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4"/>
    <s v="faith"/>
    <x v="1696"/>
    <d v="2017-04-01T00:40:11"/>
    <n v="2017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4"/>
    <s v="faith"/>
    <x v="1697"/>
    <d v="2017-04-09T23:47:28"/>
    <n v="2017"/>
    <n v="0"/>
    <n v="113.9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4"/>
    <s v="faith"/>
    <x v="1698"/>
    <d v="2017-03-26T03:33:00"/>
    <n v="2017"/>
    <n v="0"/>
    <n v="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4"/>
    <s v="faith"/>
    <x v="1699"/>
    <d v="2017-04-01T04:00:00"/>
    <n v="2017"/>
    <n v="0"/>
    <n v="31.68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4"/>
    <s v="faith"/>
    <x v="1700"/>
    <d v="2017-04-11T20:44:05"/>
    <n v="2017"/>
    <n v="0"/>
    <n v="625.75"/>
    <x v="1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4"/>
    <s v="faith"/>
    <x v="1701"/>
    <d v="2015-03-30T19:52:30"/>
    <n v="2015"/>
    <n v="0"/>
    <n v="250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4"/>
    <s v="faith"/>
    <x v="1702"/>
    <d v="2015-01-15T15:56:45"/>
    <n v="2014"/>
    <n v="0"/>
    <n v="1250.5"/>
    <x v="3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4"/>
    <s v="faith"/>
    <x v="1703"/>
    <d v="2015-08-31T06:45:37"/>
    <n v="2015"/>
    <n v="1"/>
    <n v="1250.130000000000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4"/>
    <s v="faith"/>
    <x v="1704"/>
    <d v="2014-09-01T15:30:34"/>
    <n v="2014"/>
    <n v="0"/>
    <n v="1250"/>
    <x v="3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4"/>
    <s v="faith"/>
    <x v="1705"/>
    <d v="2016-05-01T20:48:26"/>
    <n v="2016"/>
    <n v="0"/>
    <n v="0"/>
    <x v="2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4"/>
    <s v="faith"/>
    <x v="1706"/>
    <d v="2015-08-23T07:21:12"/>
    <n v="2015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4"/>
    <s v="faith"/>
    <x v="1707"/>
    <d v="2016-03-28T16:18:15"/>
    <n v="2016"/>
    <n v="1"/>
    <n v="277.77999999999997"/>
    <x v="2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4"/>
    <s v="faith"/>
    <x v="1708"/>
    <d v="2016-01-18T13:00:00"/>
    <n v="2015"/>
    <n v="1"/>
    <n v="2500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4"/>
    <s v="faith"/>
    <x v="1709"/>
    <d v="2015-02-16T03:21:13"/>
    <n v="2015"/>
    <n v="1"/>
    <n v="227.27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4"/>
    <s v="faith"/>
    <x v="1710"/>
    <d v="2015-09-09T16:00:00"/>
    <n v="2015"/>
    <n v="1"/>
    <n v="0"/>
    <x v="0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4"/>
    <s v="faith"/>
    <x v="1711"/>
    <d v="2014-08-31T19:39:00"/>
    <n v="2014"/>
    <n v="1"/>
    <n v="625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4"/>
    <s v="faith"/>
    <x v="1712"/>
    <d v="2015-06-30T21:55:53"/>
    <n v="2015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4"/>
    <s v="faith"/>
    <x v="1713"/>
    <d v="2014-10-05T19:13:32"/>
    <n v="2014"/>
    <n v="1"/>
    <n v="248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4"/>
    <s v="faith"/>
    <x v="1714"/>
    <d v="2015-05-01T22:02:41"/>
    <n v="2015"/>
    <n v="0"/>
    <n v="146.12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4"/>
    <s v="faith"/>
    <x v="1715"/>
    <d v="2015-03-31T03:22:00"/>
    <n v="2015"/>
    <n v="0"/>
    <n v="124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4"/>
    <s v="faith"/>
    <x v="1716"/>
    <d v="2016-12-09T14:51:39"/>
    <n v="2016"/>
    <n v="1"/>
    <n v="825.33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4"/>
    <s v="faith"/>
    <x v="1717"/>
    <d v="2016-04-21T04:00:00"/>
    <n v="2016"/>
    <n v="1"/>
    <n v="60.2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4"/>
    <s v="faith"/>
    <x v="1718"/>
    <d v="2016-05-14T04:59:00"/>
    <n v="2016"/>
    <n v="0"/>
    <n v="1228.33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4"/>
    <s v="faith"/>
    <x v="1719"/>
    <d v="2014-09-17T12:49:51"/>
    <n v="2014"/>
    <n v="1"/>
    <n v="817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4"/>
    <s v="faith"/>
    <x v="1720"/>
    <d v="2014-11-09T19:47:51"/>
    <n v="2014"/>
    <n v="1"/>
    <n v="305.63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4"/>
    <s v="faith"/>
    <x v="1721"/>
    <d v="2015-12-11T11:04:23"/>
    <n v="2015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4"/>
    <s v="faith"/>
    <x v="1722"/>
    <d v="2016-04-03T00:10:00"/>
    <n v="2016"/>
    <n v="1"/>
    <n v="2412.02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4"/>
    <s v="faith"/>
    <x v="1723"/>
    <d v="2015-07-01T06:00:00"/>
    <n v="2015"/>
    <n v="0"/>
    <n v="803.33"/>
    <x v="0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4"/>
    <s v="faith"/>
    <x v="1724"/>
    <d v="2014-06-27T22:04:24"/>
    <n v="2014"/>
    <n v="0"/>
    <n v="150.31"/>
    <x v="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4"/>
    <s v="faith"/>
    <x v="1725"/>
    <d v="2014-10-30T22:22:42"/>
    <n v="2014"/>
    <n v="0"/>
    <n v="601.25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4"/>
    <s v="faith"/>
    <x v="1726"/>
    <d v="2014-08-24T23:14:09"/>
    <n v="2014"/>
    <n v="0"/>
    <n v="267.22000000000003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4"/>
    <s v="faith"/>
    <x v="1727"/>
    <d v="2015-04-05T11:00:00"/>
    <n v="2015"/>
    <n v="1"/>
    <n v="24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4"/>
    <s v="faith"/>
    <x v="1728"/>
    <d v="2015-10-21T15:01:14"/>
    <n v="2015"/>
    <n v="2"/>
    <n v="342.86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4"/>
    <s v="faith"/>
    <x v="1729"/>
    <d v="2016-06-10T01:15:06"/>
    <n v="2016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4"/>
    <s v="faith"/>
    <x v="1730"/>
    <d v="2015-10-25T02:06:23"/>
    <n v="2015"/>
    <n v="1"/>
    <n v="0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4"/>
    <s v="faith"/>
    <x v="1731"/>
    <d v="2015-06-11T15:00:00"/>
    <n v="2015"/>
    <n v="2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4"/>
    <s v="faith"/>
    <x v="1732"/>
    <d v="2016-01-16T05:00:00"/>
    <n v="2015"/>
    <n v="1"/>
    <n v="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4"/>
    <s v="faith"/>
    <x v="1733"/>
    <d v="2016-09-13T21:30:00"/>
    <n v="2016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4"/>
    <s v="faith"/>
    <x v="1734"/>
    <d v="2015-05-08T00:52:36"/>
    <n v="2015"/>
    <n v="1"/>
    <n v="2370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4"/>
    <s v="faith"/>
    <x v="1735"/>
    <d v="2016-08-07T19:32:25"/>
    <n v="2016"/>
    <n v="2"/>
    <n v="118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4"/>
    <s v="faith"/>
    <x v="1736"/>
    <d v="2015-11-08T21:40:33"/>
    <n v="2015"/>
    <n v="1"/>
    <n v="2366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4"/>
    <s v="faith"/>
    <x v="1737"/>
    <d v="2015-07-20T22:46:32"/>
    <n v="2015"/>
    <n v="1"/>
    <n v="157.53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4"/>
    <s v="faith"/>
    <x v="1738"/>
    <d v="2014-10-02T20:59:02"/>
    <n v="2014"/>
    <n v="0"/>
    <n v="236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4"/>
    <s v="faith"/>
    <x v="1739"/>
    <d v="2016-05-04T19:58:52"/>
    <n v="2016"/>
    <n v="2"/>
    <n v="2360.320000000000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4"/>
    <s v="faith"/>
    <x v="1740"/>
    <d v="2015-07-16T19:37:02"/>
    <n v="2015"/>
    <n v="1"/>
    <n v="0"/>
    <x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8"/>
    <s v="photobooks"/>
    <x v="1741"/>
    <d v="2016-08-27T03:59:00"/>
    <n v="2016"/>
    <n v="0"/>
    <n v="35.15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8"/>
    <s v="photobooks"/>
    <x v="1742"/>
    <d v="2017-01-07T21:00:00"/>
    <n v="2016"/>
    <n v="1"/>
    <n v="69.260000000000005"/>
    <x v="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8"/>
    <s v="photobooks"/>
    <x v="1743"/>
    <d v="2015-06-10T15:04:31"/>
    <n v="2015"/>
    <n v="2"/>
    <n v="45.29"/>
    <x v="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8"/>
    <s v="photobooks"/>
    <x v="1744"/>
    <d v="2015-03-08T13:31:17"/>
    <n v="2015"/>
    <n v="0"/>
    <n v="33.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8"/>
    <s v="photobooks"/>
    <x v="1745"/>
    <d v="2016-11-24T02:00:00"/>
    <n v="2016"/>
    <n v="0"/>
    <n v="21.8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8"/>
    <s v="photobooks"/>
    <x v="1746"/>
    <d v="2016-12-22T02:00:00"/>
    <n v="2016"/>
    <n v="0"/>
    <n v="26.2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8"/>
    <s v="photobooks"/>
    <x v="1747"/>
    <d v="2015-11-13T15:00:00"/>
    <n v="2015"/>
    <n v="0"/>
    <n v="14.69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8"/>
    <s v="photobooks"/>
    <x v="1748"/>
    <d v="2015-09-02T22:49:03"/>
    <n v="2015"/>
    <n v="0"/>
    <n v="12.9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8"/>
    <s v="photobooks"/>
    <x v="1749"/>
    <d v="2017-03-01T19:00:00"/>
    <n v="2017"/>
    <n v="0"/>
    <n v="17.8099999999999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8"/>
    <s v="photobooks"/>
    <x v="1750"/>
    <d v="2016-04-19T20:05:04"/>
    <n v="2016"/>
    <n v="0"/>
    <n v="18.64999999999999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8"/>
    <s v="photobooks"/>
    <x v="1751"/>
    <d v="2015-03-19T17:45:23"/>
    <n v="2015"/>
    <n v="0"/>
    <n v="38.11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8"/>
    <s v="photobooks"/>
    <x v="1752"/>
    <d v="2016-10-14T06:04:42"/>
    <n v="2016"/>
    <n v="2"/>
    <n v="25.8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8"/>
    <s v="photobooks"/>
    <x v="1753"/>
    <d v="2016-03-21T16:59:28"/>
    <n v="2016"/>
    <n v="0"/>
    <n v="66.31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8"/>
    <s v="photobooks"/>
    <x v="1754"/>
    <d v="2015-04-03T20:02:33"/>
    <n v="2015"/>
    <n v="0"/>
    <n v="25.7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8"/>
    <s v="photobooks"/>
    <x v="1755"/>
    <d v="2015-10-05T18:56:01"/>
    <n v="2015"/>
    <n v="92"/>
    <n v="577.75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8"/>
    <s v="photobooks"/>
    <x v="1756"/>
    <d v="2016-08-29T04:01:09"/>
    <n v="2016"/>
    <n v="0"/>
    <n v="19.21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8"/>
    <s v="photobooks"/>
    <x v="1757"/>
    <d v="2017-01-28T19:29:00"/>
    <n v="2016"/>
    <n v="0"/>
    <n v="16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8"/>
    <s v="photobooks"/>
    <x v="1758"/>
    <d v="2016-07-14T22:56:32"/>
    <n v="2016"/>
    <n v="2"/>
    <n v="85.19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8"/>
    <s v="photobooks"/>
    <x v="1759"/>
    <d v="2015-03-25T18:53:49"/>
    <n v="2015"/>
    <n v="0"/>
    <n v="46.92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8"/>
    <s v="photobooks"/>
    <x v="1760"/>
    <d v="2016-02-25T16:08:33"/>
    <n v="2016"/>
    <n v="0"/>
    <n v="22.5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8"/>
    <s v="photobooks"/>
    <x v="1761"/>
    <d v="2015-09-12T13:37:40"/>
    <n v="2015"/>
    <n v="23"/>
    <n v="765.33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8"/>
    <s v="photobooks"/>
    <x v="1762"/>
    <d v="2016-03-11T23:34:05"/>
    <n v="2016"/>
    <n v="23"/>
    <n v="91.6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8"/>
    <s v="photobooks"/>
    <x v="1763"/>
    <d v="2016-10-23T20:50:40"/>
    <n v="2016"/>
    <n v="0"/>
    <n v="19.41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8"/>
    <s v="photobooks"/>
    <x v="1764"/>
    <d v="2014-08-03T11:39:39"/>
    <n v="2014"/>
    <n v="0"/>
    <n v="58.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8"/>
    <s v="photobooks"/>
    <x v="1765"/>
    <d v="2014-08-13T23:31:52"/>
    <n v="2014"/>
    <n v="0"/>
    <n v="22.19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8"/>
    <s v="photobooks"/>
    <x v="1766"/>
    <d v="2014-08-25T20:38:08"/>
    <n v="2014"/>
    <n v="2"/>
    <n v="0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8"/>
    <s v="photobooks"/>
    <x v="1767"/>
    <d v="2014-08-03T15:48:04"/>
    <n v="2014"/>
    <n v="0"/>
    <n v="58.4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8"/>
    <s v="photobooks"/>
    <x v="1768"/>
    <d v="2014-09-27T13:27:24"/>
    <n v="2014"/>
    <n v="0"/>
    <n v="151.36000000000001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8"/>
    <s v="photobooks"/>
    <x v="1769"/>
    <d v="2015-01-13T19:39:19"/>
    <n v="2014"/>
    <n v="0"/>
    <n v="102.9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8"/>
    <s v="photobooks"/>
    <x v="1770"/>
    <d v="2014-10-14T18:43:14"/>
    <n v="2014"/>
    <n v="0"/>
    <n v="24.53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8"/>
    <s v="photobooks"/>
    <x v="1771"/>
    <d v="2014-10-23T23:30:40"/>
    <n v="2014"/>
    <n v="1"/>
    <n v="89.96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8"/>
    <s v="photobooks"/>
    <x v="1772"/>
    <d v="2014-07-06T17:13:56"/>
    <n v="2014"/>
    <n v="0"/>
    <n v="118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8"/>
    <s v="photobooks"/>
    <x v="1773"/>
    <d v="2015-01-19T18:14:58"/>
    <n v="2014"/>
    <n v="0"/>
    <n v="117.4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8"/>
    <s v="photobooks"/>
    <x v="1774"/>
    <d v="2014-11-29T14:59:00"/>
    <n v="2014"/>
    <n v="1"/>
    <n v="171.57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8"/>
    <s v="photobooks"/>
    <x v="1775"/>
    <d v="2014-10-24T23:26:00"/>
    <n v="2014"/>
    <n v="0"/>
    <n v="17.98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8"/>
    <s v="photobooks"/>
    <x v="1776"/>
    <d v="2014-10-29T22:57:51"/>
    <n v="2014"/>
    <n v="0"/>
    <n v="555.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8"/>
    <s v="photobooks"/>
    <x v="1777"/>
    <d v="2015-02-20T08:34:13"/>
    <n v="2015"/>
    <n v="0"/>
    <n v="222.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8"/>
    <s v="photobooks"/>
    <x v="1778"/>
    <d v="2015-03-27T19:43:15"/>
    <n v="2015"/>
    <n v="0"/>
    <n v="147.66999999999999"/>
    <x v="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8"/>
    <s v="photobooks"/>
    <x v="1779"/>
    <d v="2016-07-02T14:25:10"/>
    <n v="2016"/>
    <n v="0"/>
    <n v="14.54"/>
    <x v="2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8"/>
    <s v="photobooks"/>
    <x v="1780"/>
    <d v="2016-09-02T16:36:20"/>
    <n v="2016"/>
    <n v="0"/>
    <n v="58.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8"/>
    <s v="photobooks"/>
    <x v="1781"/>
    <d v="2016-09-15T14:49:05"/>
    <n v="2016"/>
    <n v="0"/>
    <n v="91.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8"/>
    <s v="photobooks"/>
    <x v="1782"/>
    <d v="2016-02-21T13:48:09"/>
    <n v="2016"/>
    <n v="0"/>
    <n v="28.97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8"/>
    <s v="photobooks"/>
    <x v="1783"/>
    <d v="2015-05-21T22:47:58"/>
    <n v="2015"/>
    <n v="0"/>
    <n v="11.8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8"/>
    <s v="photobooks"/>
    <x v="1784"/>
    <d v="2015-01-31T03:25:00"/>
    <n v="2014"/>
    <n v="0"/>
    <n v="66.61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8"/>
    <s v="photobooks"/>
    <x v="1785"/>
    <d v="2014-10-16T00:00:00"/>
    <n v="2014"/>
    <n v="0"/>
    <n v="20.329999999999998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8"/>
    <s v="photobooks"/>
    <x v="1786"/>
    <d v="2014-12-15T13:12:57"/>
    <n v="2014"/>
    <n v="1"/>
    <n v="75.69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8"/>
    <s v="photobooks"/>
    <x v="1787"/>
    <d v="2015-04-04T14:43:57"/>
    <n v="2015"/>
    <n v="0"/>
    <n v="91.38"/>
    <x v="0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8"/>
    <s v="photobooks"/>
    <x v="1788"/>
    <d v="2015-01-12T06:00:03"/>
    <n v="2014"/>
    <n v="0"/>
    <n v="547.75"/>
    <x v="3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8"/>
    <s v="photobooks"/>
    <x v="1789"/>
    <d v="2014-10-31T22:45:42"/>
    <n v="2014"/>
    <n v="0"/>
    <n v="547.75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8"/>
    <s v="photobooks"/>
    <x v="1790"/>
    <d v="2015-02-05T16:11:18"/>
    <n v="2015"/>
    <n v="0"/>
    <n v="145.47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8"/>
    <s v="photobooks"/>
    <x v="1791"/>
    <d v="2015-01-29T17:46:05"/>
    <n v="2014"/>
    <n v="1"/>
    <n v="545.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8"/>
    <s v="photobooks"/>
    <x v="1792"/>
    <d v="2015-08-10T06:59:00"/>
    <n v="2015"/>
    <n v="0"/>
    <n v="15.68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8"/>
    <s v="photobooks"/>
    <x v="1793"/>
    <d v="2014-11-27T22:24:00"/>
    <n v="2014"/>
    <n v="1"/>
    <n v="1087.5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8"/>
    <s v="photobooks"/>
    <x v="1794"/>
    <d v="2015-02-11T13:13:42"/>
    <n v="2015"/>
    <n v="0"/>
    <n v="120.61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8"/>
    <s v="photobooks"/>
    <x v="1795"/>
    <d v="2016-10-14T16:00:00"/>
    <n v="2016"/>
    <n v="0"/>
    <n v="26.68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8"/>
    <s v="photobooks"/>
    <x v="1796"/>
    <d v="2016-07-24T10:32:46"/>
    <n v="2016"/>
    <n v="0"/>
    <n v="25.12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8"/>
    <s v="photobooks"/>
    <x v="1797"/>
    <d v="2016-12-15T13:39:49"/>
    <n v="2016"/>
    <n v="0"/>
    <n v="15.4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8"/>
    <s v="photobooks"/>
    <x v="1798"/>
    <d v="2016-02-04T07:50:33"/>
    <n v="2015"/>
    <n v="0"/>
    <n v="58.27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8"/>
    <s v="photobooks"/>
    <x v="1799"/>
    <d v="2014-11-11T21:13:28"/>
    <n v="2014"/>
    <n v="1"/>
    <n v="359.17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8"/>
    <s v="photobooks"/>
    <x v="1800"/>
    <d v="2016-10-10T14:32:50"/>
    <n v="2016"/>
    <n v="0"/>
    <n v="19.07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8"/>
    <s v="photobooks"/>
    <x v="1801"/>
    <d v="2015-12-15T12:10:00"/>
    <n v="2015"/>
    <n v="0"/>
    <n v="58.16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8"/>
    <s v="photobooks"/>
    <x v="1802"/>
    <d v="2015-06-27T21:59:00"/>
    <n v="2015"/>
    <n v="1"/>
    <n v="119.56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8"/>
    <s v="photobooks"/>
    <x v="1803"/>
    <d v="2015-02-14T01:43:02"/>
    <n v="2015"/>
    <n v="0"/>
    <n v="28.67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8"/>
    <s v="photobooks"/>
    <x v="1804"/>
    <d v="2015-11-14T17:16:44"/>
    <n v="2015"/>
    <n v="0"/>
    <n v="41.29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8"/>
    <s v="photobooks"/>
    <x v="1805"/>
    <d v="2015-10-02T18:00:00"/>
    <n v="2015"/>
    <n v="0"/>
    <n v="17.579999999999998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8"/>
    <s v="photobooks"/>
    <x v="1806"/>
    <d v="2014-09-30T15:19:09"/>
    <n v="2014"/>
    <n v="0"/>
    <n v="268.13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8"/>
    <s v="photobooks"/>
    <x v="1807"/>
    <d v="2014-09-28T01:38:33"/>
    <n v="2014"/>
    <n v="0"/>
    <n v="268.04000000000002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8"/>
    <s v="photobooks"/>
    <x v="1808"/>
    <d v="2017-02-11T16:20:30"/>
    <n v="2017"/>
    <n v="0"/>
    <n v="22.32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8"/>
    <s v="photobooks"/>
    <x v="1809"/>
    <d v="2015-03-01T21:47:19"/>
    <n v="2015"/>
    <n v="1"/>
    <n v="238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8"/>
    <s v="photobooks"/>
    <x v="1810"/>
    <d v="2014-08-21T21:50:26"/>
    <n v="2014"/>
    <n v="5"/>
    <n v="1070.5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8"/>
    <s v="photobooks"/>
    <x v="1811"/>
    <d v="2014-10-24T04:00:00"/>
    <n v="2014"/>
    <n v="0"/>
    <n v="82.3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8"/>
    <s v="photobooks"/>
    <x v="1812"/>
    <d v="2016-07-03T07:38:56"/>
    <n v="2016"/>
    <n v="0"/>
    <n v="93.04"/>
    <x v="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8"/>
    <s v="photobooks"/>
    <x v="1813"/>
    <d v="2015-02-28T07:32:16"/>
    <n v="2015"/>
    <n v="0"/>
    <n v="15.23"/>
    <x v="0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8"/>
    <s v="photobooks"/>
    <x v="1814"/>
    <d v="2014-08-08T21:20:12"/>
    <n v="2014"/>
    <n v="0"/>
    <n v="0"/>
    <x v="3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8"/>
    <s v="photobooks"/>
    <x v="1815"/>
    <d v="2016-07-25T19:00:00"/>
    <n v="2016"/>
    <n v="0"/>
    <n v="355"/>
    <x v="2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8"/>
    <s v="photobooks"/>
    <x v="1816"/>
    <d v="2015-07-01T21:45:37"/>
    <n v="2015"/>
    <n v="1"/>
    <n v="0"/>
    <x v="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8"/>
    <s v="photobooks"/>
    <x v="1817"/>
    <d v="2017-01-30T06:59:00"/>
    <n v="2016"/>
    <n v="0"/>
    <n v="21.29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8"/>
    <s v="photobooks"/>
    <x v="1818"/>
    <d v="2015-04-03T04:37:30"/>
    <n v="2015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8"/>
    <s v="photobooks"/>
    <x v="1819"/>
    <d v="2014-07-30T18:03:16"/>
    <n v="2014"/>
    <n v="2"/>
    <n v="5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8"/>
    <s v="photobooks"/>
    <x v="1820"/>
    <d v="2015-04-01T01:01:30"/>
    <n v="2015"/>
    <n v="0"/>
    <n v="264.38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4"/>
    <s v="rock"/>
    <x v="1821"/>
    <d v="2012-03-03T07:39:27"/>
    <n v="2012"/>
    <n v="1"/>
    <n v="37.0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4"/>
    <s v="rock"/>
    <x v="1822"/>
    <d v="2014-01-31T19:01:00"/>
    <n v="2013"/>
    <n v="7"/>
    <n v="192.09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4"/>
    <s v="rock"/>
    <x v="1823"/>
    <d v="2012-10-24T16:26:16"/>
    <n v="2012"/>
    <n v="3"/>
    <n v="63.95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4"/>
    <s v="rock"/>
    <x v="1824"/>
    <d v="2014-01-08T02:08:00"/>
    <n v="2013"/>
    <n v="1"/>
    <n v="52.7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4"/>
    <s v="rock"/>
    <x v="1825"/>
    <d v="2013-07-11T20:01:43"/>
    <n v="2013"/>
    <n v="1"/>
    <n v="42.14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4"/>
    <s v="rock"/>
    <x v="1826"/>
    <d v="2014-02-17T22:10:17"/>
    <n v="2014"/>
    <n v="1"/>
    <n v="55.34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4"/>
    <s v="rock"/>
    <x v="1827"/>
    <d v="2014-05-09T22:00:00"/>
    <n v="2014"/>
    <n v="0"/>
    <n v="43.79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4"/>
    <s v="rock"/>
    <x v="1828"/>
    <d v="2011-03-03T07:49:21"/>
    <n v="2011"/>
    <n v="0"/>
    <n v="21.9"/>
    <x v="6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4"/>
    <s v="rock"/>
    <x v="1829"/>
    <d v="2011-01-21T22:00:00"/>
    <n v="2010"/>
    <n v="1"/>
    <n v="63.67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4"/>
    <s v="rock"/>
    <x v="1830"/>
    <d v="2014-02-24T16:25:07"/>
    <n v="2014"/>
    <n v="0"/>
    <n v="9.2899999999999991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4"/>
    <s v="rock"/>
    <x v="1831"/>
    <d v="2012-05-12T23:54:23"/>
    <n v="2012"/>
    <n v="2"/>
    <n v="150"/>
    <x v="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4"/>
    <s v="rock"/>
    <x v="1832"/>
    <d v="2013-03-02T07:59:00"/>
    <n v="2013"/>
    <n v="5"/>
    <n v="84"/>
    <x v="4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4"/>
    <s v="rock"/>
    <x v="1833"/>
    <d v="2011-03-04T12:57:07"/>
    <n v="2011"/>
    <n v="6"/>
    <n v="105"/>
    <x v="6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4"/>
    <s v="rock"/>
    <x v="1834"/>
    <d v="2015-01-24T23:08:15"/>
    <n v="2014"/>
    <n v="0"/>
    <n v="23.28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4"/>
    <s v="rock"/>
    <x v="1835"/>
    <d v="2016-03-31T15:51:11"/>
    <n v="2016"/>
    <n v="4"/>
    <n v="190.45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4"/>
    <s v="rock"/>
    <x v="1836"/>
    <d v="2013-02-17T19:25:29"/>
    <n v="2013"/>
    <n v="0"/>
    <n v="38.0499999999999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4"/>
    <s v="rock"/>
    <x v="1837"/>
    <d v="2012-03-18T00:08:55"/>
    <n v="2012"/>
    <n v="3"/>
    <n v="69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4"/>
    <s v="rock"/>
    <x v="1838"/>
    <d v="2011-10-01T03:00:00"/>
    <n v="2011"/>
    <n v="2"/>
    <n v="74.5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4"/>
    <s v="rock"/>
    <x v="1839"/>
    <d v="2016-10-01T17:19:42"/>
    <n v="2016"/>
    <n v="2"/>
    <n v="46.27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4"/>
    <s v="rock"/>
    <x v="1840"/>
    <d v="2013-05-07T04:59:00"/>
    <n v="2013"/>
    <n v="2"/>
    <n v="16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4"/>
    <s v="rock"/>
    <x v="1841"/>
    <d v="2014-05-20T04:59:00"/>
    <n v="2014"/>
    <n v="1"/>
    <n v="51.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4"/>
    <s v="rock"/>
    <x v="1842"/>
    <d v="2015-03-02T05:59:00"/>
    <n v="2015"/>
    <n v="1"/>
    <n v="98.86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4"/>
    <s v="rock"/>
    <x v="1843"/>
    <d v="2011-02-20T23:52:34"/>
    <n v="2011"/>
    <n v="0"/>
    <n v="15.49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4"/>
    <s v="rock"/>
    <x v="1844"/>
    <d v="2011-06-11T03:00:00"/>
    <n v="2011"/>
    <n v="1"/>
    <n v="103.6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4"/>
    <s v="rock"/>
    <x v="1845"/>
    <d v="2016-06-17T04:55:00"/>
    <n v="2016"/>
    <n v="2"/>
    <n v="108.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4"/>
    <s v="rock"/>
    <x v="1846"/>
    <d v="2012-12-15T15:36:17"/>
    <n v="2012"/>
    <n v="0"/>
    <n v="9.9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4"/>
    <s v="rock"/>
    <x v="1847"/>
    <d v="2015-04-21T05:40:32"/>
    <n v="2015"/>
    <n v="1"/>
    <n v="54.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4"/>
    <s v="rock"/>
    <x v="1848"/>
    <d v="2011-07-31T06:59:00"/>
    <n v="2011"/>
    <n v="1"/>
    <n v="86.04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4"/>
    <s v="rock"/>
    <x v="1849"/>
    <d v="2012-10-17T20:17:39"/>
    <n v="2012"/>
    <n v="7"/>
    <n v="258.13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4"/>
    <s v="rock"/>
    <x v="1850"/>
    <d v="2014-07-10T23:01:40"/>
    <n v="2014"/>
    <n v="0"/>
    <n v="11.53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4"/>
    <s v="rock"/>
    <x v="1851"/>
    <d v="2015-04-25T00:00:00"/>
    <n v="2015"/>
    <n v="0"/>
    <n v="15.7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4"/>
    <s v="rock"/>
    <x v="1852"/>
    <d v="2014-07-28T01:00:00"/>
    <n v="2014"/>
    <n v="2"/>
    <n v="79.23"/>
    <x v="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4"/>
    <s v="rock"/>
    <x v="1853"/>
    <d v="2012-11-14T02:26:57"/>
    <n v="2012"/>
    <n v="3"/>
    <n v="147.0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4"/>
    <s v="rock"/>
    <x v="1854"/>
    <d v="2013-05-24T00:30:37"/>
    <n v="2013"/>
    <n v="0"/>
    <n v="11.82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4"/>
    <s v="rock"/>
    <x v="1855"/>
    <d v="2014-01-06T12:55:40"/>
    <n v="2013"/>
    <n v="0"/>
    <n v="10.76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4"/>
    <s v="rock"/>
    <x v="1856"/>
    <d v="2014-07-18T20:31:12"/>
    <n v="2014"/>
    <n v="1"/>
    <n v="54.0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4"/>
    <s v="rock"/>
    <x v="1857"/>
    <d v="2011-12-16T05:48:41"/>
    <n v="2011"/>
    <n v="0"/>
    <n v="13.78"/>
    <x v="6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4"/>
    <s v="rock"/>
    <x v="1858"/>
    <d v="2014-09-12T18:26:53"/>
    <n v="2014"/>
    <n v="1"/>
    <n v="93.32"/>
    <x v="3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4"/>
    <s v="rock"/>
    <x v="1859"/>
    <d v="2011-09-22T18:28:49"/>
    <n v="2011"/>
    <n v="1"/>
    <n v="36.64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6"/>
    <s v="mobile games"/>
    <x v="1860"/>
    <d v="2015-01-26T07:12:21"/>
    <n v="2014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6"/>
    <s v="mobile games"/>
    <x v="1861"/>
    <d v="2017-03-08T07:30:00"/>
    <n v="2017"/>
    <n v="0"/>
    <n v="128.13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6"/>
    <s v="mobile games"/>
    <x v="1862"/>
    <d v="2014-06-12T19:08:05"/>
    <n v="2014"/>
    <n v="1"/>
    <n v="1025"/>
    <x v="3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4"/>
    <s v="rock"/>
    <x v="1863"/>
    <d v="2014-02-06T17:01:24"/>
    <n v="2014"/>
    <n v="3"/>
    <n v="107.89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6"/>
    <s v="mobile games"/>
    <x v="1864"/>
    <d v="2014-05-04T17:11:40"/>
    <n v="2014"/>
    <n v="0"/>
    <n v="42.65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6"/>
    <s v="mobile games"/>
    <x v="1865"/>
    <d v="2016-11-06T09:49:07"/>
    <n v="2016"/>
    <n v="0"/>
    <n v="1021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6"/>
    <s v="mobile games"/>
    <x v="1866"/>
    <d v="2017-03-01T04:00:00"/>
    <n v="2017"/>
    <n v="0"/>
    <n v="1020.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6"/>
    <s v="mobile games"/>
    <x v="1867"/>
    <d v="2016-11-05T22:11:52"/>
    <n v="2016"/>
    <n v="0"/>
    <n v="2035.05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6"/>
    <s v="mobile games"/>
    <x v="1868"/>
    <d v="2015-12-15T07:59:00"/>
    <n v="2015"/>
    <n v="0"/>
    <n v="119.71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6"/>
    <s v="mobile games"/>
    <x v="1869"/>
    <d v="2017-01-04T00:04:09"/>
    <n v="2016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6"/>
    <s v="mobile games"/>
    <x v="1870"/>
    <d v="2016-01-31T04:17:00"/>
    <n v="2016"/>
    <n v="1"/>
    <n v="184.82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6"/>
    <s v="mobile games"/>
    <x v="1871"/>
    <d v="2014-11-20T19:48:21"/>
    <n v="2014"/>
    <n v="0"/>
    <n v="21.38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6"/>
    <s v="mobile games"/>
    <x v="1872"/>
    <d v="2015-06-30T03:06:42"/>
    <n v="2015"/>
    <n v="0"/>
    <n v="156.15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6"/>
    <s v="mobile games"/>
    <x v="1873"/>
    <d v="2015-07-08T16:45:00"/>
    <n v="2015"/>
    <n v="0"/>
    <n v="1015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6"/>
    <s v="mobile games"/>
    <x v="1874"/>
    <d v="2016-06-28T23:15:33"/>
    <n v="2016"/>
    <n v="0"/>
    <n v="1014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6"/>
    <s v="mobile games"/>
    <x v="1875"/>
    <d v="2016-08-06T21:35:08"/>
    <n v="2016"/>
    <n v="0"/>
    <n v="675.67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6"/>
    <s v="mobile games"/>
    <x v="1876"/>
    <d v="2014-06-16T06:50:05"/>
    <n v="2014"/>
    <n v="7"/>
    <n v="0"/>
    <x v="3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6"/>
    <s v="mobile games"/>
    <x v="1877"/>
    <d v="2014-06-13T00:12:35"/>
    <n v="2014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6"/>
    <s v="mobile games"/>
    <x v="1878"/>
    <d v="2016-03-14T14:35:29"/>
    <n v="2016"/>
    <n v="0"/>
    <n v="1012.5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6"/>
    <s v="mobile games"/>
    <x v="1879"/>
    <d v="2016-03-30T12:36:20"/>
    <n v="2016"/>
    <n v="0"/>
    <n v="84.38"/>
    <x v="2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6"/>
    <s v="mobile games"/>
    <x v="1880"/>
    <d v="2015-03-01T00:42:05"/>
    <n v="2015"/>
    <n v="34"/>
    <n v="0"/>
    <x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4"/>
    <s v="indie rock"/>
    <x v="1881"/>
    <d v="2012-08-10T22:00:00"/>
    <n v="2012"/>
    <n v="0"/>
    <n v="19.239999999999998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4"/>
    <s v="indie rock"/>
    <x v="1882"/>
    <d v="2012-07-10T23:48:00"/>
    <n v="2012"/>
    <n v="1"/>
    <n v="24.94"/>
    <x v="5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4"/>
    <s v="indie rock"/>
    <x v="1883"/>
    <d v="2015-03-10T02:39:49"/>
    <n v="2015"/>
    <n v="1"/>
    <n v="28.8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4"/>
    <s v="indie rock"/>
    <x v="1884"/>
    <d v="2014-11-12T22:45:38"/>
    <n v="2014"/>
    <n v="2"/>
    <n v="69.66"/>
    <x v="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4"/>
    <s v="indie rock"/>
    <x v="1885"/>
    <d v="2012-11-27T12:00:00"/>
    <n v="2012"/>
    <n v="2"/>
    <n v="77.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4"/>
    <s v="indie rock"/>
    <x v="1886"/>
    <d v="2012-04-08T21:45:08"/>
    <n v="2012"/>
    <n v="2"/>
    <n v="63.13"/>
    <x v="5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4"/>
    <s v="indie rock"/>
    <x v="1887"/>
    <d v="2012-12-15T18:52:08"/>
    <n v="2012"/>
    <n v="0"/>
    <n v="8.1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4"/>
    <s v="indie rock"/>
    <x v="1888"/>
    <d v="2010-07-22T06:00:00"/>
    <n v="2010"/>
    <n v="0"/>
    <n v="16.79"/>
    <x v="7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4"/>
    <s v="indie rock"/>
    <x v="1889"/>
    <d v="2015-12-03T21:30:00"/>
    <n v="2015"/>
    <n v="1"/>
    <n v="251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4"/>
    <s v="indie rock"/>
    <x v="1890"/>
    <d v="2010-06-01T04:59:00"/>
    <n v="2010"/>
    <n v="1"/>
    <n v="22.64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4"/>
    <s v="indie rock"/>
    <x v="1891"/>
    <d v="2013-03-11T18:02:26"/>
    <n v="2013"/>
    <n v="1"/>
    <n v="45.8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4"/>
    <s v="indie rock"/>
    <x v="1892"/>
    <d v="2011-06-07T15:18:01"/>
    <n v="2011"/>
    <n v="4"/>
    <n v="77.44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4"/>
    <s v="indie rock"/>
    <x v="1893"/>
    <d v="2011-04-16T03:59:00"/>
    <n v="2011"/>
    <n v="1"/>
    <n v="44.67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4"/>
    <s v="indie rock"/>
    <x v="1894"/>
    <d v="2012-02-12T21:43:03"/>
    <n v="2012"/>
    <n v="2"/>
    <n v="100.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4"/>
    <s v="indie rock"/>
    <x v="1895"/>
    <d v="2015-10-20T17:55:22"/>
    <n v="2015"/>
    <n v="0"/>
    <n v="42.7"/>
    <x v="0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4"/>
    <s v="indie rock"/>
    <x v="1896"/>
    <d v="2014-03-04T21:00:00"/>
    <n v="2014"/>
    <n v="0"/>
    <n v="10.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4"/>
    <s v="indie rock"/>
    <x v="1897"/>
    <d v="2016-02-01T18:00:00"/>
    <n v="2015"/>
    <n v="2"/>
    <n v="95.4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4"/>
    <s v="indie rock"/>
    <x v="1898"/>
    <d v="2015-03-25T21:36:06"/>
    <n v="2015"/>
    <n v="2"/>
    <n v="47.7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4"/>
    <s v="indie rock"/>
    <x v="1899"/>
    <d v="2012-04-12T17:02:45"/>
    <n v="2012"/>
    <n v="4"/>
    <n v="154.229999999999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"/>
    <s v="gadgets"/>
    <x v="1900"/>
    <d v="2015-05-22T13:00:00"/>
    <n v="2015"/>
    <n v="0"/>
    <n v="80.1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4"/>
    <s v="indie rock"/>
    <x v="1901"/>
    <d v="2012-10-06T09:59:00"/>
    <n v="2012"/>
    <n v="1"/>
    <n v="37.11"/>
    <x v="5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"/>
    <s v="gadgets"/>
    <x v="1902"/>
    <d v="2015-03-04T18:57:27"/>
    <n v="2015"/>
    <n v="2"/>
    <n v="667.41"/>
    <x v="0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"/>
    <s v="gadgets"/>
    <x v="1903"/>
    <d v="2016-01-02T16:27:01"/>
    <n v="2015"/>
    <n v="0"/>
    <n v="1000.5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"/>
    <s v="gadgets"/>
    <x v="1904"/>
    <d v="2017-01-27T18:29:51"/>
    <n v="2016"/>
    <n v="1"/>
    <n v="48.8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"/>
    <s v="gadgets"/>
    <x v="1905"/>
    <d v="2014-09-07T22:13:14"/>
    <n v="2014"/>
    <n v="0"/>
    <n v="500.17"/>
    <x v="3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"/>
    <s v="gadgets"/>
    <x v="1906"/>
    <d v="2017-02-10T06:28:53"/>
    <n v="2017"/>
    <n v="0"/>
    <n v="28.57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"/>
    <s v="gadgets"/>
    <x v="1907"/>
    <d v="2015-10-31T22:45:00"/>
    <n v="2015"/>
    <n v="0"/>
    <n v="7.0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"/>
    <s v="gadgets"/>
    <x v="1908"/>
    <d v="2016-06-23T16:06:23"/>
    <n v="2016"/>
    <n v="0"/>
    <n v="20.2"/>
    <x v="2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"/>
    <s v="gadgets"/>
    <x v="1909"/>
    <d v="2014-10-08T12:16:18"/>
    <n v="2014"/>
    <n v="0"/>
    <n v="76.92"/>
    <x v="3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"/>
    <s v="gadgets"/>
    <x v="1910"/>
    <d v="2014-08-09T00:48:54"/>
    <n v="2014"/>
    <n v="0"/>
    <n v="200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"/>
    <s v="gadgets"/>
    <x v="1911"/>
    <d v="2014-10-23T10:17:59"/>
    <n v="2014"/>
    <n v="0"/>
    <n v="52.63"/>
    <x v="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"/>
    <s v="gadgets"/>
    <x v="1912"/>
    <d v="2014-05-23T14:05:25"/>
    <n v="2014"/>
    <n v="0"/>
    <n v="50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"/>
    <s v="gadgets"/>
    <x v="1913"/>
    <d v="2016-12-29T22:01:40"/>
    <n v="2016"/>
    <n v="0"/>
    <n v="50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"/>
    <s v="gadgets"/>
    <x v="1914"/>
    <d v="2014-08-12T18:57:31"/>
    <n v="2014"/>
    <n v="0"/>
    <n v="222.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"/>
    <s v="gadgets"/>
    <x v="1915"/>
    <d v="2016-11-07T18:12:55"/>
    <n v="2016"/>
    <n v="0"/>
    <n v="333.3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"/>
    <s v="gadgets"/>
    <x v="1916"/>
    <d v="2015-06-04T05:26:00"/>
    <n v="2015"/>
    <n v="0"/>
    <n v="47.6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"/>
    <s v="gadgets"/>
    <x v="1917"/>
    <d v="2014-11-01T03:59:00"/>
    <n v="2014"/>
    <n v="3"/>
    <n v="10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"/>
    <s v="gadgets"/>
    <x v="1918"/>
    <d v="2014-09-02T01:10:22"/>
    <n v="2014"/>
    <n v="4"/>
    <n v="5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"/>
    <s v="gadgets"/>
    <x v="1919"/>
    <d v="2015-05-19T21:00:49"/>
    <n v="2015"/>
    <n v="4"/>
    <n v="249.13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"/>
    <s v="gadgets"/>
    <x v="1920"/>
    <d v="2015-10-21T23:00:00"/>
    <n v="2015"/>
    <n v="0"/>
    <n v="18.93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4"/>
    <s v="indie rock"/>
    <x v="1921"/>
    <d v="2012-07-14T05:19:03"/>
    <n v="2012"/>
    <n v="1"/>
    <n v="52.16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4"/>
    <s v="indie rock"/>
    <x v="1922"/>
    <d v="2013-12-12T06:08:27"/>
    <n v="2013"/>
    <n v="1"/>
    <n v="30.75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4"/>
    <s v="indie rock"/>
    <x v="1923"/>
    <d v="2011-09-27T04:59:00"/>
    <n v="2011"/>
    <n v="16"/>
    <n v="151.31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4"/>
    <s v="indie rock"/>
    <x v="1924"/>
    <d v="2014-01-15T19:33:00"/>
    <n v="2013"/>
    <n v="1"/>
    <n v="59.24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4"/>
    <s v="indie rock"/>
    <x v="1925"/>
    <d v="2013-10-11T00:00:00"/>
    <n v="2013"/>
    <n v="1"/>
    <n v="37.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4"/>
    <s v="indie rock"/>
    <x v="1926"/>
    <d v="2010-11-02T00:26:00"/>
    <n v="2010"/>
    <n v="1"/>
    <n v="18.14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4"/>
    <s v="indie rock"/>
    <x v="1927"/>
    <d v="2012-03-08T04:59:00"/>
    <n v="2012"/>
    <n v="3"/>
    <n v="176.3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4"/>
    <s v="indie rock"/>
    <x v="1928"/>
    <d v="2013-05-07T15:33:14"/>
    <n v="2013"/>
    <n v="1"/>
    <n v="56.9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4"/>
    <s v="indie rock"/>
    <x v="1929"/>
    <d v="2011-07-05T00:31:06"/>
    <n v="2011"/>
    <n v="1"/>
    <n v="25.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4"/>
    <s v="indie rock"/>
    <x v="1930"/>
    <d v="2013-07-07T13:24:42"/>
    <n v="2013"/>
    <n v="2"/>
    <n v="73.849999999999994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4"/>
    <s v="indie rock"/>
    <x v="1931"/>
    <d v="2012-05-22T03:30:00"/>
    <n v="2012"/>
    <n v="1"/>
    <n v="38.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4"/>
    <s v="indie rock"/>
    <x v="1932"/>
    <d v="2012-01-24T19:26:13"/>
    <n v="2012"/>
    <n v="0"/>
    <n v="23.9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4"/>
    <s v="indie rock"/>
    <x v="1933"/>
    <d v="2014-09-27T03:08:27"/>
    <n v="2014"/>
    <n v="0"/>
    <n v="17.3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4"/>
    <s v="indie rock"/>
    <x v="1934"/>
    <d v="2011-12-25T05:00:00"/>
    <n v="2011"/>
    <n v="0"/>
    <n v="24.78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4"/>
    <s v="indie rock"/>
    <x v="1935"/>
    <d v="2014-06-21T04:59:00"/>
    <n v="2014"/>
    <n v="1"/>
    <n v="37.9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4"/>
    <s v="indie rock"/>
    <x v="1936"/>
    <d v="2011-12-06T05:59:00"/>
    <n v="2011"/>
    <n v="0"/>
    <n v="13.02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4"/>
    <s v="indie rock"/>
    <x v="1937"/>
    <d v="2012-06-15T03:59:00"/>
    <n v="2012"/>
    <n v="3"/>
    <n v="64.9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4"/>
    <s v="indie rock"/>
    <x v="1938"/>
    <d v="2013-07-02T05:00:00"/>
    <n v="2013"/>
    <n v="0"/>
    <n v="16.5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4"/>
    <s v="indie rock"/>
    <x v="1939"/>
    <d v="2013-03-10T22:38:28"/>
    <n v="2013"/>
    <n v="0"/>
    <n v="19.55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4"/>
    <s v="indie rock"/>
    <x v="1940"/>
    <d v="2011-06-15T03:59:00"/>
    <n v="2011"/>
    <n v="3"/>
    <n v="60.55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2"/>
    <s v="hardware"/>
    <x v="1941"/>
    <d v="2014-05-15T06:58:51"/>
    <n v="2014"/>
    <n v="0"/>
    <n v="0.38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2"/>
    <s v="hardware"/>
    <x v="1942"/>
    <d v="2011-07-04T19:52:20"/>
    <n v="2011"/>
    <n v="0"/>
    <n v="19.75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2"/>
    <s v="hardware"/>
    <x v="1943"/>
    <d v="2016-08-11T06:28:36"/>
    <n v="2016"/>
    <n v="0"/>
    <n v="0.7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2"/>
    <s v="hardware"/>
    <x v="1944"/>
    <d v="2014-05-01T14:01:30"/>
    <n v="2014"/>
    <n v="0"/>
    <n v="1.05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2"/>
    <s v="hardware"/>
    <x v="1945"/>
    <d v="2015-07-12T06:02:38"/>
    <n v="2015"/>
    <n v="0"/>
    <n v="2.7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2"/>
    <s v="hardware"/>
    <x v="1946"/>
    <d v="2014-04-20T02:36:01"/>
    <n v="2014"/>
    <n v="0"/>
    <n v="26.6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2"/>
    <s v="hardware"/>
    <x v="1947"/>
    <d v="2009-11-23T05:59:00"/>
    <n v="2009"/>
    <n v="2"/>
    <n v="81.17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2"/>
    <s v="hardware"/>
    <x v="1948"/>
    <d v="2016-06-06T17:02:00"/>
    <n v="2016"/>
    <n v="0"/>
    <n v="0.44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2"/>
    <s v="hardware"/>
    <x v="1949"/>
    <d v="2014-07-10T10:09:11"/>
    <n v="2014"/>
    <n v="0"/>
    <n v="1.97"/>
    <x v="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2"/>
    <s v="hardware"/>
    <x v="1950"/>
    <d v="2016-11-07T11:05:37"/>
    <n v="2016"/>
    <n v="0"/>
    <n v="2.23"/>
    <x v="2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2"/>
    <s v="hardware"/>
    <x v="1951"/>
    <d v="2011-04-22T04:21:13"/>
    <n v="2011"/>
    <n v="0"/>
    <n v="0.99"/>
    <x v="6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2"/>
    <s v="hardware"/>
    <x v="1952"/>
    <d v="2013-10-16T14:33:35"/>
    <n v="2013"/>
    <n v="0"/>
    <n v="2.72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2"/>
    <s v="hardware"/>
    <x v="1953"/>
    <d v="2012-03-02T03:00:00"/>
    <n v="2012"/>
    <n v="0"/>
    <n v="12.52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2"/>
    <s v="hardware"/>
    <x v="1954"/>
    <d v="2016-03-12T05:00:00"/>
    <n v="2016"/>
    <n v="0"/>
    <n v="4.4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2"/>
    <s v="hardware"/>
    <x v="1955"/>
    <d v="2012-05-23T19:00:00"/>
    <n v="2012"/>
    <n v="0"/>
    <n v="6.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2"/>
    <s v="hardware"/>
    <x v="1956"/>
    <d v="2015-04-18T21:10:05"/>
    <n v="2015"/>
    <n v="0"/>
    <n v="5.0199999999999996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2"/>
    <s v="hardware"/>
    <x v="1957"/>
    <d v="2012-10-27T02:21:53"/>
    <n v="2012"/>
    <n v="0"/>
    <n v="2.77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2"/>
    <s v="hardware"/>
    <x v="1958"/>
    <d v="2013-03-23T22:42:41"/>
    <n v="2013"/>
    <n v="0"/>
    <n v="1.35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2"/>
    <s v="hardware"/>
    <x v="1959"/>
    <d v="2014-10-01T00:00:00"/>
    <n v="2014"/>
    <n v="0"/>
    <n v="4.3099999999999996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2"/>
    <s v="hardware"/>
    <x v="1960"/>
    <d v="2014-12-21T08:42:21"/>
    <n v="2014"/>
    <n v="0"/>
    <n v="55.33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2"/>
    <s v="hardware"/>
    <x v="1961"/>
    <d v="2012-10-06T03:59:00"/>
    <n v="2012"/>
    <n v="0"/>
    <n v="1.120000000000000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2"/>
    <s v="hardware"/>
    <x v="1962"/>
    <d v="2014-05-13T18:43:56"/>
    <n v="2014"/>
    <n v="0"/>
    <n v="5.9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2"/>
    <s v="hardware"/>
    <x v="1963"/>
    <d v="2014-09-16T10:18:54"/>
    <n v="2014"/>
    <n v="0"/>
    <n v="8.8800000000000008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2"/>
    <s v="hardware"/>
    <x v="1964"/>
    <d v="2016-04-22T06:32:52"/>
    <n v="2016"/>
    <n v="0"/>
    <n v="1.4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2"/>
    <s v="hardware"/>
    <x v="1965"/>
    <d v="2012-01-12T01:00:00"/>
    <n v="2011"/>
    <n v="0"/>
    <n v="17.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2"/>
    <s v="hardware"/>
    <x v="1966"/>
    <d v="2014-08-14T12:58:18"/>
    <n v="2014"/>
    <n v="0"/>
    <n v="1.1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2"/>
    <s v="hardware"/>
    <x v="1967"/>
    <d v="2016-12-03T15:05:15"/>
    <n v="2016"/>
    <n v="0"/>
    <n v="3.5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2"/>
    <s v="hardware"/>
    <x v="1968"/>
    <d v="2014-05-01T15:55:29"/>
    <n v="2014"/>
    <n v="0"/>
    <n v="4.4400000000000004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2"/>
    <s v="hardware"/>
    <x v="1969"/>
    <d v="2016-08-05T19:01:08"/>
    <n v="2016"/>
    <n v="0"/>
    <n v="0.95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2"/>
    <s v="hardware"/>
    <x v="1970"/>
    <d v="2013-04-20T03:38:21"/>
    <n v="2013"/>
    <n v="0"/>
    <n v="2.549999999999999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2"/>
    <s v="hardware"/>
    <x v="1971"/>
    <d v="2013-11-15T04:00:00"/>
    <n v="2013"/>
    <n v="0"/>
    <n v="0.46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2"/>
    <s v="hardware"/>
    <x v="1972"/>
    <d v="2016-08-06T07:00:00"/>
    <n v="2016"/>
    <n v="0"/>
    <n v="0.87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2"/>
    <s v="hardware"/>
    <x v="1973"/>
    <d v="2012-11-18T01:17:24"/>
    <n v="2012"/>
    <n v="1"/>
    <n v="7.5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2"/>
    <s v="hardware"/>
    <x v="1974"/>
    <d v="2013-08-19T08:01:09"/>
    <n v="2013"/>
    <n v="0"/>
    <n v="4.43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2"/>
    <s v="hardware"/>
    <x v="1975"/>
    <d v="2015-12-19T07:59:00"/>
    <n v="2015"/>
    <n v="0"/>
    <n v="2.16"/>
    <x v="0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2"/>
    <s v="hardware"/>
    <x v="1976"/>
    <d v="2013-03-10T18:07:31"/>
    <n v="2013"/>
    <n v="0"/>
    <n v="7.02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2"/>
    <s v="hardware"/>
    <x v="1977"/>
    <d v="2013-07-13T21:35:25"/>
    <n v="2013"/>
    <n v="0"/>
    <n v="3.7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2"/>
    <s v="hardware"/>
    <x v="1978"/>
    <d v="2012-06-12T07:00:00"/>
    <n v="2012"/>
    <n v="0"/>
    <n v="4.5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2"/>
    <s v="hardware"/>
    <x v="1979"/>
    <d v="2015-11-19T04:59:00"/>
    <n v="2015"/>
    <n v="0"/>
    <n v="2.1800000000000002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2"/>
    <s v="hardware"/>
    <x v="1980"/>
    <d v="2016-04-03T12:01:02"/>
    <n v="2016"/>
    <n v="0"/>
    <n v="0.9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8"/>
    <s v="people"/>
    <x v="1981"/>
    <d v="2014-07-09T17:24:25"/>
    <n v="2014"/>
    <n v="0"/>
    <n v="147.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8"/>
    <s v="people"/>
    <x v="1982"/>
    <d v="2016-12-04T15:04:47"/>
    <n v="2016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8"/>
    <s v="people"/>
    <x v="1983"/>
    <d v="2016-09-02T07:00:00"/>
    <n v="2016"/>
    <n v="0"/>
    <n v="110.13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8"/>
    <s v="people"/>
    <x v="1984"/>
    <d v="2014-11-30T19:58:01"/>
    <n v="2014"/>
    <n v="0"/>
    <n v="251.14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8"/>
    <s v="people"/>
    <x v="1985"/>
    <d v="2016-08-02T23:00:00"/>
    <n v="2016"/>
    <n v="1"/>
    <n v="438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8"/>
    <s v="people"/>
    <x v="1986"/>
    <d v="2016-03-14T09:24:43"/>
    <n v="2016"/>
    <n v="1"/>
    <n v="1751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8"/>
    <s v="people"/>
    <x v="1987"/>
    <d v="2015-03-01T15:21:16"/>
    <n v="2015"/>
    <n v="0"/>
    <n v="62.5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8"/>
    <s v="people"/>
    <x v="1988"/>
    <d v="2015-08-20T18:19:02"/>
    <n v="2015"/>
    <n v="0"/>
    <n v="1748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8"/>
    <s v="people"/>
    <x v="1989"/>
    <d v="2016-12-11T16:20:08"/>
    <n v="2016"/>
    <n v="0"/>
    <n v="1742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8"/>
    <s v="people"/>
    <x v="1990"/>
    <d v="2016-02-13T04:42:12"/>
    <n v="2016"/>
    <n v="1"/>
    <n v="347.8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8"/>
    <s v="people"/>
    <x v="1991"/>
    <d v="2015-07-03T21:26:26"/>
    <n v="2015"/>
    <n v="1"/>
    <n v="576.02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8"/>
    <s v="people"/>
    <x v="1992"/>
    <d v="2015-02-18T03:26:31"/>
    <n v="2015"/>
    <n v="1"/>
    <n v="86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8"/>
    <s v="people"/>
    <x v="1993"/>
    <d v="2015-12-21T14:07:17"/>
    <n v="2015"/>
    <n v="1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8"/>
    <s v="people"/>
    <x v="1994"/>
    <d v="2016-12-07T01:09:02"/>
    <n v="2016"/>
    <n v="1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8"/>
    <s v="people"/>
    <x v="1995"/>
    <d v="2014-07-10T19:40:11"/>
    <n v="2014"/>
    <n v="0"/>
    <n v="0"/>
    <x v="3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8"/>
    <s v="people"/>
    <x v="1996"/>
    <d v="2015-07-16T21:38:56"/>
    <n v="2015"/>
    <n v="2"/>
    <n v="569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8"/>
    <s v="people"/>
    <x v="1997"/>
    <d v="2014-08-26T22:20:12"/>
    <n v="2014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8"/>
    <s v="people"/>
    <x v="1998"/>
    <d v="2014-08-01T02:50:38"/>
    <n v="2014"/>
    <n v="1"/>
    <n v="566.66999999999996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8"/>
    <s v="people"/>
    <x v="1999"/>
    <d v="2014-11-13T12:35:08"/>
    <n v="2014"/>
    <n v="0"/>
    <n v="242.86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8"/>
    <s v="people"/>
    <x v="2000"/>
    <d v="2016-01-06T22:50:13"/>
    <n v="2015"/>
    <n v="0"/>
    <n v="67.92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2"/>
    <s v="hardware"/>
    <x v="2001"/>
    <d v="2015-06-12T20:00:00"/>
    <n v="2015"/>
    <n v="0"/>
    <n v="1.04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2"/>
    <s v="hardware"/>
    <x v="2002"/>
    <d v="2017-01-23T17:05:43"/>
    <n v="2016"/>
    <n v="0"/>
    <n v="1.2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2"/>
    <s v="hardware"/>
    <x v="2003"/>
    <d v="2010-07-02T23:00:00"/>
    <n v="2010"/>
    <n v="3"/>
    <n v="99.47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2"/>
    <s v="hardware"/>
    <x v="2004"/>
    <d v="2014-07-10T14:31:03"/>
    <n v="2014"/>
    <n v="0"/>
    <n v="4.7699999999999996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2"/>
    <s v="hardware"/>
    <x v="2005"/>
    <d v="2014-12-03T13:00:45"/>
    <n v="2014"/>
    <n v="0"/>
    <n v="5.56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2"/>
    <s v="hardware"/>
    <x v="2006"/>
    <d v="2013-10-16T03:59:00"/>
    <n v="2013"/>
    <n v="0"/>
    <n v="8.8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2"/>
    <s v="hardware"/>
    <x v="2007"/>
    <d v="2010-08-24T04:00:00"/>
    <n v="2010"/>
    <n v="0"/>
    <n v="12.3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2"/>
    <s v="hardware"/>
    <x v="2008"/>
    <d v="2011-09-19T14:30:22"/>
    <n v="2011"/>
    <n v="1"/>
    <n v="40.9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2"/>
    <s v="hardware"/>
    <x v="2009"/>
    <d v="2016-11-23T08:45:43"/>
    <n v="2016"/>
    <n v="0"/>
    <n v="4.2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2"/>
    <s v="hardware"/>
    <x v="2010"/>
    <d v="2016-08-18T23:54:51"/>
    <n v="2016"/>
    <n v="0"/>
    <n v="0.9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2"/>
    <s v="hardware"/>
    <x v="2011"/>
    <d v="2016-01-11T23:00:00"/>
    <n v="2015"/>
    <n v="0"/>
    <n v="1.7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2"/>
    <s v="hardware"/>
    <x v="2012"/>
    <d v="2015-02-05T19:44:01"/>
    <n v="2015"/>
    <n v="0"/>
    <n v="9.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2"/>
    <s v="hardware"/>
    <x v="2013"/>
    <d v="2016-07-08T23:03:34"/>
    <n v="2016"/>
    <n v="0"/>
    <n v="0.3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2"/>
    <s v="hardware"/>
    <x v="2014"/>
    <d v="2013-03-25T04:08:59"/>
    <n v="2013"/>
    <n v="0"/>
    <n v="0.06"/>
    <x v="4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2"/>
    <s v="hardware"/>
    <x v="2015"/>
    <d v="2013-03-09T21:08:19"/>
    <n v="2013"/>
    <n v="0"/>
    <n v="3.47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2"/>
    <s v="hardware"/>
    <x v="2016"/>
    <d v="2011-09-09T21:02:43"/>
    <n v="2011"/>
    <n v="0"/>
    <n v="10.25"/>
    <x v="6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2"/>
    <s v="hardware"/>
    <x v="2017"/>
    <d v="2012-03-24T04:00:00"/>
    <n v="2012"/>
    <n v="0"/>
    <n v="3.89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2"/>
    <s v="hardware"/>
    <x v="2018"/>
    <d v="2015-08-13T08:46:49"/>
    <n v="2015"/>
    <n v="0"/>
    <n v="3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2"/>
    <s v="hardware"/>
    <x v="2019"/>
    <d v="2016-09-22T17:00:21"/>
    <n v="2016"/>
    <n v="0"/>
    <n v="0.9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2"/>
    <s v="hardware"/>
    <x v="2020"/>
    <d v="2014-05-14T23:04:00"/>
    <n v="2014"/>
    <n v="1"/>
    <n v="13.5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2"/>
    <s v="hardware"/>
    <x v="2021"/>
    <d v="2014-09-24T01:41:37"/>
    <n v="2014"/>
    <n v="0"/>
    <n v="17.3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2"/>
    <s v="hardware"/>
    <x v="2022"/>
    <d v="2016-06-11T13:39:32"/>
    <n v="2016"/>
    <n v="0"/>
    <n v="5.0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2"/>
    <s v="hardware"/>
    <x v="2023"/>
    <d v="2015-06-11T10:05:53"/>
    <n v="2015"/>
    <n v="0"/>
    <n v="4.67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2"/>
    <s v="hardware"/>
    <x v="2024"/>
    <d v="2012-08-13T03:00:00"/>
    <n v="2012"/>
    <n v="0"/>
    <n v="15.58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2"/>
    <s v="hardware"/>
    <x v="2025"/>
    <d v="2015-06-11T04:25:46"/>
    <n v="2015"/>
    <n v="0"/>
    <n v="2.2400000000000002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2"/>
    <s v="hardware"/>
    <x v="2026"/>
    <d v="2014-04-21T03:59:00"/>
    <n v="2014"/>
    <n v="0"/>
    <n v="3.5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2"/>
    <s v="hardware"/>
    <x v="2027"/>
    <d v="2015-03-30T18:31:59"/>
    <n v="2015"/>
    <n v="0"/>
    <n v="3.01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2"/>
    <s v="hardware"/>
    <x v="2028"/>
    <d v="2010-03-15T21:55:00"/>
    <n v="2010"/>
    <n v="1"/>
    <n v="20.57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2"/>
    <s v="hardware"/>
    <x v="2029"/>
    <d v="2014-08-27T00:31:21"/>
    <n v="2014"/>
    <n v="1"/>
    <n v="17.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2"/>
    <s v="hardware"/>
    <x v="2030"/>
    <d v="2012-11-29T23:54:56"/>
    <n v="2012"/>
    <n v="0"/>
    <n v="2.5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2"/>
    <s v="hardware"/>
    <x v="2031"/>
    <d v="2015-01-09T01:00:00"/>
    <n v="2014"/>
    <n v="0"/>
    <n v="3.1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2"/>
    <s v="hardware"/>
    <x v="2032"/>
    <d v="2016-12-15T05:00:00"/>
    <n v="2016"/>
    <n v="0"/>
    <n v="3.04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2"/>
    <s v="hardware"/>
    <x v="2033"/>
    <d v="2014-04-26T01:58:38"/>
    <n v="2014"/>
    <n v="0"/>
    <n v="10.22000000000000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2"/>
    <s v="hardware"/>
    <x v="2034"/>
    <d v="2015-05-07T06:58:00"/>
    <n v="2015"/>
    <n v="0"/>
    <n v="3.17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2"/>
    <s v="hardware"/>
    <x v="2035"/>
    <d v="2015-12-19T01:00:00"/>
    <n v="2015"/>
    <n v="0"/>
    <n v="2.5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2"/>
    <s v="hardware"/>
    <x v="2036"/>
    <d v="2014-05-09T20:45:19"/>
    <n v="2014"/>
    <n v="0"/>
    <n v="1.8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2"/>
    <s v="hardware"/>
    <x v="2037"/>
    <d v="2013-12-30T06:02:33"/>
    <n v="2013"/>
    <n v="0"/>
    <n v="3.74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2"/>
    <s v="hardware"/>
    <x v="2038"/>
    <d v="2013-07-01T18:00:00"/>
    <n v="2013"/>
    <n v="0"/>
    <n v="7.85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2"/>
    <s v="hardware"/>
    <x v="2039"/>
    <d v="2016-12-01T04:59:00"/>
    <n v="2016"/>
    <n v="0"/>
    <n v="4.21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2"/>
    <s v="hardware"/>
    <x v="2040"/>
    <d v="2013-11-15T23:15:03"/>
    <n v="2013"/>
    <n v="1"/>
    <n v="5.8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2"/>
    <s v="hardware"/>
    <x v="2041"/>
    <d v="2016-11-10T13:37:07"/>
    <n v="2016"/>
    <n v="0"/>
    <n v="13.23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2"/>
    <s v="hardware"/>
    <x v="2042"/>
    <d v="2016-01-22T16:59:34"/>
    <n v="2015"/>
    <n v="0"/>
    <n v="11.2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2"/>
    <s v="hardware"/>
    <x v="2043"/>
    <d v="2016-12-11T04:59:00"/>
    <n v="2016"/>
    <n v="1"/>
    <n v="8.17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2"/>
    <s v="hardware"/>
    <x v="2044"/>
    <d v="2015-06-13T16:25:14"/>
    <n v="2015"/>
    <n v="0"/>
    <n v="8.7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2"/>
    <s v="hardware"/>
    <x v="2045"/>
    <d v="2015-04-17T00:00:00"/>
    <n v="2015"/>
    <n v="0"/>
    <n v="3.5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2"/>
    <s v="hardware"/>
    <x v="2046"/>
    <d v="2013-05-23T15:38:11"/>
    <n v="2013"/>
    <n v="0"/>
    <n v="1.1499999999999999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2"/>
    <s v="hardware"/>
    <x v="2047"/>
    <d v="2013-05-23T04:07:24"/>
    <n v="2013"/>
    <n v="0"/>
    <n v="7.26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2"/>
    <s v="hardware"/>
    <x v="2048"/>
    <d v="2012-07-09T02:07:27"/>
    <n v="2012"/>
    <n v="0"/>
    <n v="5.99"/>
    <x v="5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2"/>
    <s v="hardware"/>
    <x v="2049"/>
    <d v="2013-12-02T22:59:00"/>
    <n v="2013"/>
    <n v="0"/>
    <n v="2.1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2"/>
    <s v="hardware"/>
    <x v="2050"/>
    <d v="2015-05-31T01:42:58"/>
    <n v="2015"/>
    <n v="0"/>
    <n v="9.2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2"/>
    <s v="hardware"/>
    <x v="2051"/>
    <d v="2016-02-20T02:00:53"/>
    <n v="2016"/>
    <n v="0"/>
    <n v="2.9"/>
    <x v="2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2"/>
    <s v="hardware"/>
    <x v="2052"/>
    <d v="2013-12-26T00:32:17"/>
    <n v="2013"/>
    <n v="0"/>
    <n v="6.49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2"/>
    <s v="hardware"/>
    <x v="2053"/>
    <d v="2015-11-25T15:49:11"/>
    <n v="2015"/>
    <n v="0"/>
    <n v="12.9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2"/>
    <s v="hardware"/>
    <x v="2054"/>
    <d v="2014-05-02T12:30:10"/>
    <n v="2014"/>
    <n v="0"/>
    <n v="2.52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2"/>
    <s v="hardware"/>
    <x v="2055"/>
    <d v="2014-12-03T04:00:00"/>
    <n v="2014"/>
    <n v="0"/>
    <n v="15.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2"/>
    <s v="hardware"/>
    <x v="2056"/>
    <d v="2013-04-17T18:15:42"/>
    <n v="2013"/>
    <n v="0"/>
    <n v="2.8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2"/>
    <s v="hardware"/>
    <x v="2057"/>
    <d v="2016-02-26T11:52:12"/>
    <n v="2016"/>
    <n v="0"/>
    <n v="2.34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2"/>
    <s v="hardware"/>
    <x v="2058"/>
    <d v="2015-03-02T20:00:00"/>
    <n v="2015"/>
    <n v="1"/>
    <n v="3.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2"/>
    <s v="hardware"/>
    <x v="2059"/>
    <d v="2016-01-31T21:59:00"/>
    <n v="2015"/>
    <n v="0"/>
    <n v="4.150000000000000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2"/>
    <s v="hardware"/>
    <x v="2060"/>
    <d v="2014-07-23T15:25:50"/>
    <n v="2014"/>
    <n v="0"/>
    <n v="1.139999999999999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2"/>
    <s v="hardware"/>
    <x v="2061"/>
    <d v="2016-12-31T18:20:54"/>
    <n v="2016"/>
    <n v="0"/>
    <n v="44.43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2"/>
    <s v="hardware"/>
    <x v="2062"/>
    <d v="2016-03-24T08:11:38"/>
    <n v="2016"/>
    <n v="0"/>
    <n v="7.6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2"/>
    <s v="hardware"/>
    <x v="2063"/>
    <d v="2013-05-31T12:00:00"/>
    <n v="2013"/>
    <n v="0"/>
    <n v="0.27"/>
    <x v="4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2"/>
    <s v="hardware"/>
    <x v="2064"/>
    <d v="2016-05-15T17:35:01"/>
    <n v="2016"/>
    <n v="0"/>
    <n v="31.6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2"/>
    <s v="hardware"/>
    <x v="2065"/>
    <d v="2013-12-25T08:00:29"/>
    <n v="2013"/>
    <n v="0"/>
    <n v="0.9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2"/>
    <s v="hardware"/>
    <x v="2066"/>
    <d v="2014-08-23T18:31:23"/>
    <n v="2014"/>
    <n v="1"/>
    <n v="23.7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2"/>
    <s v="hardware"/>
    <x v="2067"/>
    <d v="2015-05-24T20:29:36"/>
    <n v="2015"/>
    <n v="3"/>
    <n v="153.8000000000000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2"/>
    <s v="hardware"/>
    <x v="2068"/>
    <d v="2016-10-20T20:11:55"/>
    <n v="2016"/>
    <n v="0"/>
    <n v="20.2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2"/>
    <s v="hardware"/>
    <x v="2069"/>
    <d v="2016-01-02T23:19:51"/>
    <n v="2015"/>
    <n v="0"/>
    <n v="5.8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2"/>
    <s v="hardware"/>
    <x v="2070"/>
    <d v="2016-06-28T15:45:23"/>
    <n v="2016"/>
    <n v="0"/>
    <n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2"/>
    <s v="hardware"/>
    <x v="2071"/>
    <d v="2016-10-02T06:41:24"/>
    <n v="2016"/>
    <n v="0"/>
    <n v="5.5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2"/>
    <s v="hardware"/>
    <x v="2072"/>
    <d v="2016-05-07T13:57:12"/>
    <n v="2016"/>
    <n v="0"/>
    <n v="4.38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2"/>
    <s v="hardware"/>
    <x v="2073"/>
    <d v="2015-05-08T16:01:58"/>
    <n v="2015"/>
    <n v="0"/>
    <n v="3.26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2"/>
    <s v="hardware"/>
    <x v="2074"/>
    <d v="2016-05-06T19:49:42"/>
    <n v="2016"/>
    <n v="3"/>
    <n v="510.67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2"/>
    <s v="hardware"/>
    <x v="2075"/>
    <d v="2013-07-25T16:21:28"/>
    <n v="2013"/>
    <n v="0"/>
    <n v="0.19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2"/>
    <s v="hardware"/>
    <x v="2076"/>
    <d v="2014-07-23T21:08:09"/>
    <n v="2014"/>
    <n v="0"/>
    <n v="0.18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2"/>
    <s v="hardware"/>
    <x v="2077"/>
    <d v="2015-06-05T21:00:00"/>
    <n v="2015"/>
    <n v="0"/>
    <n v="8.1199999999999992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2"/>
    <s v="hardware"/>
    <x v="2078"/>
    <d v="2016-12-18T18:30:57"/>
    <n v="2016"/>
    <n v="0"/>
    <n v="31.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2"/>
    <s v="hardware"/>
    <x v="2079"/>
    <d v="2015-06-25T19:00:00"/>
    <n v="2015"/>
    <n v="0"/>
    <n v="2.509999999999999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2"/>
    <s v="hardware"/>
    <x v="2080"/>
    <d v="2015-11-11T23:58:20"/>
    <n v="2015"/>
    <n v="2"/>
    <n v="30.42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4"/>
    <s v="indie rock"/>
    <x v="2081"/>
    <d v="2012-05-16T04:59:00"/>
    <n v="2012"/>
    <n v="0"/>
    <n v="27.64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4"/>
    <s v="indie rock"/>
    <x v="2082"/>
    <d v="2011-11-24T03:53:16"/>
    <n v="2011"/>
    <n v="1"/>
    <n v="39.950000000000003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4"/>
    <s v="indie rock"/>
    <x v="2083"/>
    <d v="2012-06-04T17:19:55"/>
    <n v="2012"/>
    <n v="2"/>
    <n v="60.6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4"/>
    <s v="indie rock"/>
    <x v="2084"/>
    <d v="2014-05-04T06:59:00"/>
    <n v="2014"/>
    <n v="1"/>
    <n v="32.8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4"/>
    <s v="indie rock"/>
    <x v="2085"/>
    <d v="2012-07-15T20:03:07"/>
    <n v="2012"/>
    <n v="0"/>
    <n v="18.190000000000001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4"/>
    <s v="indie rock"/>
    <x v="2086"/>
    <d v="2011-12-14T04:59:00"/>
    <n v="2011"/>
    <n v="0"/>
    <n v="43.14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4"/>
    <s v="indie rock"/>
    <x v="2087"/>
    <d v="2010-09-11T03:59:00"/>
    <n v="2010"/>
    <n v="1"/>
    <n v="20.1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4"/>
    <s v="indie rock"/>
    <x v="2088"/>
    <d v="2011-09-08T04:54:18"/>
    <n v="2011"/>
    <n v="1"/>
    <n v="60.4"/>
    <x v="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4"/>
    <s v="indie rock"/>
    <x v="2089"/>
    <d v="2013-02-24T09:09:15"/>
    <n v="2013"/>
    <n v="0"/>
    <n v="9.41"/>
    <x v="4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4"/>
    <s v="indie rock"/>
    <x v="2090"/>
    <d v="2013-08-02T01:49:54"/>
    <n v="2013"/>
    <n v="1"/>
    <n v="24.2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4"/>
    <s v="indie rock"/>
    <x v="2091"/>
    <d v="2011-03-01T20:00:00"/>
    <n v="2011"/>
    <n v="0"/>
    <n v="6.1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4"/>
    <s v="indie rock"/>
    <x v="2092"/>
    <d v="2011-10-07T16:58:52"/>
    <n v="2011"/>
    <n v="0"/>
    <n v="27.33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4"/>
    <s v="indie rock"/>
    <x v="2093"/>
    <d v="2012-12-22T21:30:32"/>
    <n v="2012"/>
    <n v="1"/>
    <n v="65.3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4"/>
    <s v="indie rock"/>
    <x v="2094"/>
    <d v="2012-03-05T03:00:00"/>
    <n v="2012"/>
    <n v="0"/>
    <n v="20.8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4"/>
    <s v="indie rock"/>
    <x v="2095"/>
    <d v="2011-10-02T17:36:13"/>
    <n v="2011"/>
    <n v="1"/>
    <n v="68.22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4"/>
    <s v="indie rock"/>
    <x v="2096"/>
    <d v="2012-10-26T03:59:00"/>
    <n v="2012"/>
    <n v="3"/>
    <n v="107.16"/>
    <x v="5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4"/>
    <s v="indie rock"/>
    <x v="2097"/>
    <d v="2012-11-09T19:07:07"/>
    <n v="2012"/>
    <n v="0"/>
    <n v="13.04"/>
    <x v="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4"/>
    <s v="indie rock"/>
    <x v="2098"/>
    <d v="2012-03-08T02:43:55"/>
    <n v="2012"/>
    <n v="0"/>
    <n v="46.88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4"/>
    <s v="indie rock"/>
    <x v="2099"/>
    <d v="2011-12-01T15:02:15"/>
    <n v="2011"/>
    <n v="1"/>
    <n v="39.47"/>
    <x v="6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4"/>
    <s v="indie rock"/>
    <x v="2100"/>
    <d v="2015-07-02T03:40:00"/>
    <n v="2015"/>
    <n v="1"/>
    <n v="23.8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4"/>
    <s v="indie rock"/>
    <x v="2101"/>
    <d v="2012-02-13T03:35:14"/>
    <n v="2011"/>
    <n v="1"/>
    <n v="34.090000000000003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4"/>
    <s v="indie rock"/>
    <x v="2102"/>
    <d v="2011-05-05T20:50:48"/>
    <n v="2011"/>
    <n v="2"/>
    <n v="39.47"/>
    <x v="6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4"/>
    <s v="indie rock"/>
    <x v="2103"/>
    <d v="2013-05-31T00:00:00"/>
    <n v="2013"/>
    <n v="2"/>
    <n v="40.54"/>
    <x v="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4"/>
    <s v="indie rock"/>
    <x v="2104"/>
    <d v="2012-06-30T03:59:00"/>
    <n v="2012"/>
    <n v="3"/>
    <n v="55.56"/>
    <x v="5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4"/>
    <s v="indie rock"/>
    <x v="2105"/>
    <d v="2014-11-21T04:00:00"/>
    <n v="2014"/>
    <n v="1"/>
    <n v="15.0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4"/>
    <s v="indie rock"/>
    <x v="2106"/>
    <d v="2013-01-26T05:09:34"/>
    <n v="2012"/>
    <n v="1"/>
    <n v="33.770000000000003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4"/>
    <s v="indie rock"/>
    <x v="2107"/>
    <d v="2014-11-12T18:03:13"/>
    <n v="2014"/>
    <n v="1"/>
    <n v="25.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4"/>
    <s v="indie rock"/>
    <x v="2108"/>
    <d v="2012-09-10T03:55:00"/>
    <n v="2012"/>
    <n v="0"/>
    <n v="7.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4"/>
    <s v="indie rock"/>
    <x v="2109"/>
    <d v="2015-07-05T17:00:17"/>
    <n v="2015"/>
    <n v="0"/>
    <n v="36.65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4"/>
    <s v="indie rock"/>
    <x v="2110"/>
    <d v="2014-05-28T04:59:00"/>
    <n v="2014"/>
    <n v="1"/>
    <n v="38.54999999999999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4"/>
    <s v="indie rock"/>
    <x v="2111"/>
    <d v="2011-08-15T01:00:00"/>
    <n v="2011"/>
    <n v="1"/>
    <n v="37.56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4"/>
    <s v="indie rock"/>
    <x v="2112"/>
    <d v="2013-04-15T22:16:33"/>
    <n v="2013"/>
    <n v="5"/>
    <n v="133.18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4"/>
    <s v="indie rock"/>
    <x v="2113"/>
    <d v="2014-09-23T20:46:16"/>
    <n v="2014"/>
    <n v="0"/>
    <n v="13.6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4"/>
    <s v="indie rock"/>
    <x v="2114"/>
    <d v="2010-12-09T04:59:00"/>
    <n v="2010"/>
    <n v="0"/>
    <n v="9.9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4"/>
    <s v="indie rock"/>
    <x v="2115"/>
    <d v="2012-10-02T18:40:03"/>
    <n v="2012"/>
    <n v="0"/>
    <n v="15.82"/>
    <x v="5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4"/>
    <s v="indie rock"/>
    <x v="2116"/>
    <d v="2011-02-20T01:56:41"/>
    <n v="2011"/>
    <n v="1"/>
    <n v="40.42"/>
    <x v="6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4"/>
    <s v="indie rock"/>
    <x v="2117"/>
    <d v="2015-10-27T04:59:00"/>
    <n v="2015"/>
    <n v="1"/>
    <n v="41.29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4"/>
    <s v="indie rock"/>
    <x v="2118"/>
    <d v="2011-07-24T20:08:56"/>
    <n v="2011"/>
    <n v="1"/>
    <n v="84.59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4"/>
    <s v="indie rock"/>
    <x v="2119"/>
    <d v="2012-08-16T03:07:25"/>
    <n v="2012"/>
    <n v="1"/>
    <n v="65.319999999999993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4"/>
    <s v="indie rock"/>
    <x v="2120"/>
    <d v="2014-01-01T23:08:56"/>
    <n v="2013"/>
    <n v="0"/>
    <n v="20.81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6"/>
    <s v="video games"/>
    <x v="2121"/>
    <d v="2017-01-11T17:49:08"/>
    <n v="2016"/>
    <n v="0"/>
    <n v="143.4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6"/>
    <s v="video games"/>
    <x v="2122"/>
    <d v="2017-01-07T07:12:49"/>
    <n v="2016"/>
    <n v="0"/>
    <n v="47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6"/>
    <s v="video games"/>
    <x v="2123"/>
    <d v="2010-03-15T06:59:00"/>
    <n v="2010"/>
    <n v="3"/>
    <n v="286.01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6"/>
    <s v="video games"/>
    <x v="2124"/>
    <d v="2010-11-30T05:00:00"/>
    <n v="2010"/>
    <n v="1"/>
    <n v="283.8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6"/>
    <s v="video games"/>
    <x v="2125"/>
    <d v="2015-08-05T00:33:53"/>
    <n v="2015"/>
    <n v="0"/>
    <n v="52.48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6"/>
    <s v="video games"/>
    <x v="2126"/>
    <d v="2014-12-08T23:21:27"/>
    <n v="2014"/>
    <n v="0"/>
    <n v="708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6"/>
    <s v="video games"/>
    <x v="2127"/>
    <d v="2015-03-12T11:07:43"/>
    <n v="2015"/>
    <n v="0"/>
    <n v="5.97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6"/>
    <s v="video games"/>
    <x v="2128"/>
    <d v="2014-09-21T18:32:49"/>
    <n v="2014"/>
    <n v="0"/>
    <n v="1405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6"/>
    <s v="video games"/>
    <x v="2129"/>
    <d v="2016-03-10T00:35:00"/>
    <n v="2016"/>
    <n v="1"/>
    <n v="117.08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6"/>
    <s v="video games"/>
    <x v="2130"/>
    <d v="2014-08-16T02:04:23"/>
    <n v="2014"/>
    <n v="0"/>
    <n v="350.5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6"/>
    <s v="video games"/>
    <x v="2131"/>
    <d v="2015-07-12T04:58:11"/>
    <n v="2015"/>
    <n v="3"/>
    <n v="466.67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6"/>
    <s v="video games"/>
    <x v="2132"/>
    <d v="2014-02-03T11:41:32"/>
    <n v="2014"/>
    <n v="0"/>
    <n v="14.12"/>
    <x v="3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6"/>
    <s v="video games"/>
    <x v="2133"/>
    <d v="2013-04-27T21:16:31"/>
    <n v="2013"/>
    <n v="0"/>
    <n v="46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6"/>
    <s v="video games"/>
    <x v="2134"/>
    <d v="2011-04-24T06:59:00"/>
    <n v="2011"/>
    <n v="1"/>
    <n v="465"/>
    <x v="6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6"/>
    <s v="video games"/>
    <x v="2135"/>
    <d v="2012-10-04T23:07:13"/>
    <n v="2012"/>
    <n v="0"/>
    <n v="63.2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6"/>
    <s v="video games"/>
    <x v="2136"/>
    <d v="2013-10-19T12:13:06"/>
    <n v="2013"/>
    <n v="0"/>
    <n v="347.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6"/>
    <s v="video games"/>
    <x v="2137"/>
    <d v="2014-12-05T18:30:29"/>
    <n v="2014"/>
    <n v="0"/>
    <n v="2.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6"/>
    <s v="video games"/>
    <x v="2138"/>
    <d v="2013-11-09T01:18:59"/>
    <n v="2013"/>
    <n v="1"/>
    <n v="115.58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6"/>
    <s v="video games"/>
    <x v="2139"/>
    <d v="2016-11-03T18:00:08"/>
    <n v="2016"/>
    <n v="0"/>
    <n v="24.7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6"/>
    <s v="video games"/>
    <x v="2140"/>
    <d v="2013-01-11T20:00:24"/>
    <n v="2012"/>
    <n v="0"/>
    <n v="125.6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6"/>
    <s v="video games"/>
    <x v="2141"/>
    <d v="2014-11-14T06:39:19"/>
    <n v="2014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6"/>
    <s v="video games"/>
    <x v="2142"/>
    <d v="2015-12-30T16:50:10"/>
    <n v="2015"/>
    <n v="0"/>
    <n v="114.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6"/>
    <s v="video games"/>
    <x v="2143"/>
    <d v="2010-07-21T19:00:00"/>
    <n v="2010"/>
    <n v="1"/>
    <n v="274.64999999999998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6"/>
    <s v="video games"/>
    <x v="2144"/>
    <d v="2013-09-14T13:07:20"/>
    <n v="2013"/>
    <n v="0"/>
    <n v="57.08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6"/>
    <s v="video games"/>
    <x v="2145"/>
    <d v="2013-11-27T06:41:54"/>
    <n v="2013"/>
    <n v="0"/>
    <n v="15.36"/>
    <x v="4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6"/>
    <s v="video games"/>
    <x v="2146"/>
    <d v="2014-11-16T08:05:48"/>
    <n v="2014"/>
    <n v="0"/>
    <n v="24.84"/>
    <x v="3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6"/>
    <s v="video games"/>
    <x v="2147"/>
    <d v="2016-02-11T16:18:30"/>
    <n v="2016"/>
    <n v="0"/>
    <n v="1366"/>
    <x v="2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6"/>
    <s v="video games"/>
    <x v="2148"/>
    <d v="2015-04-02T16:36:22"/>
    <n v="2015"/>
    <n v="14"/>
    <n v="682.5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6"/>
    <s v="video games"/>
    <x v="2149"/>
    <d v="2010-07-31T00:00:00"/>
    <n v="2010"/>
    <n v="1"/>
    <n v="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6"/>
    <s v="video games"/>
    <x v="2150"/>
    <d v="2016-07-13T06:49:59"/>
    <n v="2016"/>
    <n v="0"/>
    <n v="340.5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6"/>
    <s v="video games"/>
    <x v="2151"/>
    <d v="2016-06-29T20:20:14"/>
    <n v="2016"/>
    <n v="0"/>
    <n v="226.83"/>
    <x v="2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6"/>
    <s v="video games"/>
    <x v="2152"/>
    <d v="2015-01-10T07:59:00"/>
    <n v="2014"/>
    <n v="0"/>
    <n v="340"/>
    <x v="3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6"/>
    <s v="video games"/>
    <x v="2153"/>
    <d v="2014-03-15T18:58:29"/>
    <n v="2014"/>
    <n v="0"/>
    <n v="340"/>
    <x v="3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6"/>
    <s v="video games"/>
    <x v="2154"/>
    <d v="2013-09-16T20:30:06"/>
    <n v="2013"/>
    <n v="0"/>
    <n v="16.28"/>
    <x v="4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6"/>
    <s v="video games"/>
    <x v="2155"/>
    <d v="2016-03-31T16:56:25"/>
    <n v="2016"/>
    <n v="0"/>
    <n v="270.2"/>
    <x v="2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6"/>
    <s v="video games"/>
    <x v="2156"/>
    <d v="2014-01-28T15:10:27"/>
    <n v="2014"/>
    <n v="5"/>
    <n v="675.5"/>
    <x v="3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6"/>
    <s v="video games"/>
    <x v="2157"/>
    <d v="2016-12-23T07:59:00"/>
    <n v="2016"/>
    <n v="0"/>
    <n v="23.62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6"/>
    <s v="video games"/>
    <x v="2158"/>
    <d v="2013-02-04T20:29:34"/>
    <n v="2012"/>
    <n v="0"/>
    <n v="4.3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6"/>
    <s v="video games"/>
    <x v="2159"/>
    <d v="2011-07-16T17:32:54"/>
    <n v="2011"/>
    <n v="0"/>
    <n v="671.01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6"/>
    <s v="video games"/>
    <x v="2160"/>
    <d v="2012-05-19T17:05:05"/>
    <n v="2012"/>
    <n v="0"/>
    <n v="83.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4"/>
    <s v="rock"/>
    <x v="2161"/>
    <d v="2015-09-23T20:27:39"/>
    <n v="2015"/>
    <n v="3"/>
    <n v="102.6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4"/>
    <s v="rock"/>
    <x v="2162"/>
    <d v="2014-07-24T18:23:11"/>
    <n v="2014"/>
    <n v="0"/>
    <n v="22.98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4"/>
    <s v="rock"/>
    <x v="2163"/>
    <d v="2015-06-08T03:50:00"/>
    <n v="2015"/>
    <n v="1"/>
    <n v="30.27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4"/>
    <s v="rock"/>
    <x v="2164"/>
    <d v="2016-06-25T03:59:00"/>
    <n v="2016"/>
    <n v="0"/>
    <n v="16.02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4"/>
    <s v="rock"/>
    <x v="2165"/>
    <d v="2016-04-08T15:00:35"/>
    <n v="2016"/>
    <n v="1"/>
    <n v="11.3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4"/>
    <s v="rock"/>
    <x v="2166"/>
    <d v="2014-12-05T21:06:58"/>
    <n v="2014"/>
    <n v="1"/>
    <n v="41.56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4"/>
    <s v="rock"/>
    <x v="2167"/>
    <d v="2012-09-15T01:35:37"/>
    <n v="2012"/>
    <n v="9"/>
    <n v="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4"/>
    <s v="rock"/>
    <x v="2168"/>
    <d v="2017-02-10T05:00:00"/>
    <n v="2017"/>
    <n v="0"/>
    <n v="3.9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4"/>
    <s v="rock"/>
    <x v="2169"/>
    <d v="2017-03-02T16:49:11"/>
    <n v="2017"/>
    <n v="9"/>
    <n v="188.86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4"/>
    <s v="rock"/>
    <x v="2170"/>
    <d v="2015-08-22T18:00:22"/>
    <n v="2015"/>
    <n v="4"/>
    <n v="69.4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4"/>
    <s v="rock"/>
    <x v="2171"/>
    <d v="2015-06-22T05:00:00"/>
    <n v="2015"/>
    <n v="0"/>
    <n v="28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4"/>
    <s v="rock"/>
    <x v="2172"/>
    <d v="2015-04-18T13:55:20"/>
    <n v="2015"/>
    <n v="1"/>
    <n v="101.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4"/>
    <s v="rock"/>
    <x v="2173"/>
    <d v="2013-09-10T03:59:00"/>
    <n v="2013"/>
    <n v="0"/>
    <n v="14.58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4"/>
    <s v="rock"/>
    <x v="2174"/>
    <d v="2016-05-05T13:01:47"/>
    <n v="2016"/>
    <n v="0"/>
    <n v="20.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4"/>
    <s v="rock"/>
    <x v="2175"/>
    <d v="2016-07-21T00:13:06"/>
    <n v="2016"/>
    <n v="2"/>
    <n v="50.19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4"/>
    <s v="rock"/>
    <x v="2176"/>
    <d v="2015-05-02T15:11:49"/>
    <n v="2015"/>
    <n v="0"/>
    <n v="18.34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4"/>
    <s v="rock"/>
    <x v="2177"/>
    <d v="2016-06-06T06:01:07"/>
    <n v="2016"/>
    <n v="1"/>
    <n v="34.24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4"/>
    <s v="rock"/>
    <x v="2178"/>
    <d v="2017-01-18T15:16:37"/>
    <n v="2016"/>
    <n v="0"/>
    <n v="1.51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4"/>
    <s v="rock"/>
    <x v="2179"/>
    <d v="2015-04-11T04:06:32"/>
    <n v="2015"/>
    <n v="1"/>
    <n v="61.9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4"/>
    <s v="rock"/>
    <x v="2180"/>
    <d v="2015-11-13T17:04:28"/>
    <n v="2015"/>
    <n v="0"/>
    <n v="16.63"/>
    <x v="0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6"/>
    <s v="tabletop games"/>
    <x v="2181"/>
    <d v="2014-10-02T21:37:05"/>
    <n v="2014"/>
    <n v="0"/>
    <n v="3.64"/>
    <x v="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6"/>
    <s v="tabletop games"/>
    <x v="2182"/>
    <d v="2017-02-21T00:07:33"/>
    <n v="2017"/>
    <n v="1"/>
    <n v="24.45"/>
    <x v="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6"/>
    <s v="tabletop games"/>
    <x v="2183"/>
    <d v="2017-02-09T05:00:00"/>
    <n v="2017"/>
    <n v="1"/>
    <n v="4.63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6"/>
    <s v="tabletop games"/>
    <x v="2184"/>
    <d v="2016-01-25T16:00:00"/>
    <n v="2016"/>
    <n v="0"/>
    <n v="4.8499999999999996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6"/>
    <s v="tabletop games"/>
    <x v="2185"/>
    <d v="2013-03-26T08:23:59"/>
    <n v="2013"/>
    <n v="0"/>
    <n v="2.06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6"/>
    <s v="tabletop games"/>
    <x v="2186"/>
    <d v="2016-09-07T02:00:00"/>
    <n v="2016"/>
    <n v="0"/>
    <n v="3.28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6"/>
    <s v="tabletop games"/>
    <x v="2187"/>
    <d v="2015-04-03T03:59:00"/>
    <n v="2015"/>
    <n v="0"/>
    <n v="0.3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6"/>
    <s v="tabletop games"/>
    <x v="2188"/>
    <d v="2016-10-25T17:00:00"/>
    <n v="2016"/>
    <n v="0"/>
    <n v="2.4900000000000002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6"/>
    <s v="tabletop games"/>
    <x v="2189"/>
    <d v="2016-04-21T22:00:00"/>
    <n v="2016"/>
    <n v="1"/>
    <n v="14.5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6"/>
    <s v="tabletop games"/>
    <x v="2190"/>
    <d v="2016-03-23T06:59:00"/>
    <n v="2016"/>
    <n v="0"/>
    <n v="2.38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6"/>
    <s v="tabletop games"/>
    <x v="2191"/>
    <d v="2017-02-14T20:00:27"/>
    <n v="2017"/>
    <n v="2"/>
    <n v="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6"/>
    <s v="tabletop games"/>
    <x v="2192"/>
    <d v="2016-11-21T04:59:00"/>
    <n v="2016"/>
    <n v="0"/>
    <n v="1.4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6"/>
    <s v="tabletop games"/>
    <x v="2193"/>
    <d v="2016-12-15T23:00:00"/>
    <n v="2016"/>
    <n v="0"/>
    <n v="0.39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6"/>
    <s v="tabletop games"/>
    <x v="2194"/>
    <d v="2016-03-26T17:11:30"/>
    <n v="2016"/>
    <n v="0"/>
    <n v="1.45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6"/>
    <s v="tabletop games"/>
    <x v="2195"/>
    <d v="2015-08-11T18:31:40"/>
    <n v="2015"/>
    <n v="0"/>
    <n v="11.04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6"/>
    <s v="tabletop games"/>
    <x v="2196"/>
    <d v="2016-12-02T07:00:00"/>
    <n v="2016"/>
    <n v="0"/>
    <n v="5.39"/>
    <x v="2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6"/>
    <s v="tabletop games"/>
    <x v="2197"/>
    <d v="2015-11-14T13:20:00"/>
    <n v="2015"/>
    <n v="0"/>
    <n v="1.94"/>
    <x v="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6"/>
    <s v="tabletop games"/>
    <x v="2198"/>
    <d v="2015-02-28T14:00:59"/>
    <n v="2015"/>
    <n v="0"/>
    <n v="0.28999999999999998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6"/>
    <s v="tabletop games"/>
    <x v="2199"/>
    <d v="2015-10-15T09:59:58"/>
    <n v="2015"/>
    <n v="0"/>
    <n v="5.019999999999999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6"/>
    <s v="tabletop games"/>
    <x v="2200"/>
    <d v="2015-07-06T03:00:00"/>
    <n v="2015"/>
    <n v="1"/>
    <n v="4.78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4"/>
    <s v="electronic music"/>
    <x v="2201"/>
    <d v="2013-01-16T20:19:25"/>
    <n v="2013"/>
    <n v="11"/>
    <n v="44.68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4"/>
    <s v="electronic music"/>
    <x v="2202"/>
    <d v="2012-11-01T20:22:48"/>
    <n v="2012"/>
    <n v="0"/>
    <n v="1.73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4"/>
    <s v="electronic music"/>
    <x v="2203"/>
    <d v="2015-09-24T20:38:02"/>
    <n v="2015"/>
    <n v="1"/>
    <n v="2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4"/>
    <s v="electronic music"/>
    <x v="2204"/>
    <d v="2013-03-09T07:28:39"/>
    <n v="2013"/>
    <n v="1"/>
    <n v="17.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4"/>
    <s v="electronic music"/>
    <x v="2205"/>
    <d v="2012-06-01T19:43:09"/>
    <n v="2012"/>
    <n v="2"/>
    <n v="46.1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4"/>
    <s v="electronic music"/>
    <x v="2206"/>
    <d v="2013-11-16T05:39:33"/>
    <n v="2013"/>
    <n v="1"/>
    <n v="177.86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4"/>
    <s v="electronic music"/>
    <x v="2207"/>
    <d v="2012-04-16T06:10:24"/>
    <n v="2012"/>
    <n v="1"/>
    <n v="36.619999999999997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4"/>
    <s v="electronic music"/>
    <x v="2208"/>
    <d v="2012-04-07T04:00:00"/>
    <n v="2012"/>
    <n v="1"/>
    <n v="51.71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4"/>
    <s v="electronic music"/>
    <x v="2209"/>
    <d v="2014-04-14T23:00:00"/>
    <n v="2014"/>
    <n v="2"/>
    <n v="82.3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4"/>
    <s v="electronic music"/>
    <x v="2210"/>
    <d v="2013-11-04T01:00:00"/>
    <n v="2013"/>
    <n v="0"/>
    <n v="9.9600000000000009"/>
    <x v="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4"/>
    <s v="electronic music"/>
    <x v="2211"/>
    <d v="2012-04-14T17:36:00"/>
    <n v="2012"/>
    <n v="0"/>
    <n v="17.010000000000002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4"/>
    <s v="electronic music"/>
    <x v="2212"/>
    <d v="2014-04-10T06:59:00"/>
    <n v="2014"/>
    <n v="0"/>
    <n v="10.21000000000000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4"/>
    <s v="electronic music"/>
    <x v="2213"/>
    <d v="2015-05-15T19:49:39"/>
    <n v="2015"/>
    <n v="245"/>
    <n v="1224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4"/>
    <s v="electronic music"/>
    <x v="2214"/>
    <d v="2014-02-06T19:00:48"/>
    <n v="2014"/>
    <n v="2"/>
    <n v="50.83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4"/>
    <s v="electronic music"/>
    <x v="2215"/>
    <d v="2012-03-13T06:59:00"/>
    <n v="2012"/>
    <n v="2"/>
    <n v="36.90999999999999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4"/>
    <s v="electronic music"/>
    <x v="2216"/>
    <d v="2015-07-23T18:02:25"/>
    <n v="2015"/>
    <n v="4"/>
    <n v="87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4"/>
    <s v="electronic music"/>
    <x v="2217"/>
    <d v="2012-08-29T00:00:00"/>
    <n v="2012"/>
    <n v="1"/>
    <n v="16.01000000000000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4"/>
    <s v="electronic music"/>
    <x v="2218"/>
    <d v="2015-11-02T08:00:00"/>
    <n v="2015"/>
    <n v="3"/>
    <n v="135.22"/>
    <x v="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4"/>
    <s v="electronic music"/>
    <x v="2219"/>
    <d v="2015-08-19T17:15:12"/>
    <n v="2015"/>
    <n v="1"/>
    <n v="64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4"/>
    <s v="electronic music"/>
    <x v="2220"/>
    <d v="2013-07-27T01:27:16"/>
    <n v="2013"/>
    <n v="0"/>
    <n v="17.6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6"/>
    <s v="tabletop games"/>
    <x v="2221"/>
    <d v="2016-04-23T00:00:00"/>
    <n v="2016"/>
    <n v="0"/>
    <n v="5.51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6"/>
    <s v="tabletop games"/>
    <x v="2222"/>
    <d v="2012-01-28T18:54:07"/>
    <n v="2011"/>
    <n v="2"/>
    <n v="40.03"/>
    <x v="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6"/>
    <s v="tabletop games"/>
    <x v="2223"/>
    <d v="2014-09-21T19:00:15"/>
    <n v="2014"/>
    <n v="0"/>
    <n v="1"/>
    <x v="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6"/>
    <s v="tabletop games"/>
    <x v="2224"/>
    <d v="2015-06-27T15:22:48"/>
    <n v="2015"/>
    <n v="0"/>
    <n v="12"/>
    <x v="0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6"/>
    <s v="tabletop games"/>
    <x v="2225"/>
    <d v="2016-02-12T04:59:00"/>
    <n v="2016"/>
    <n v="0"/>
    <n v="3.74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6"/>
    <s v="tabletop games"/>
    <x v="2226"/>
    <d v="2013-11-13T20:22:35"/>
    <n v="2013"/>
    <n v="0"/>
    <n v="3.99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6"/>
    <s v="tabletop games"/>
    <x v="2227"/>
    <d v="2016-10-29T19:00:00"/>
    <n v="2016"/>
    <n v="0"/>
    <n v="4.0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6"/>
    <s v="tabletop games"/>
    <x v="2228"/>
    <d v="2013-09-03T04:00:00"/>
    <n v="2013"/>
    <n v="0"/>
    <n v="2.2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6"/>
    <s v="tabletop games"/>
    <x v="2229"/>
    <d v="2015-08-16T06:40:36"/>
    <n v="2015"/>
    <n v="1"/>
    <n v="8.33"/>
    <x v="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6"/>
    <s v="tabletop games"/>
    <x v="2230"/>
    <d v="2014-04-25T21:08:47"/>
    <n v="2014"/>
    <n v="0"/>
    <n v="2.4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6"/>
    <s v="tabletop games"/>
    <x v="2231"/>
    <d v="2013-06-25T05:00:00"/>
    <n v="2013"/>
    <n v="0"/>
    <n v="1.08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6"/>
    <s v="tabletop games"/>
    <x v="2232"/>
    <d v="2014-07-19T03:00:00"/>
    <n v="2014"/>
    <n v="0"/>
    <n v="1.2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6"/>
    <s v="tabletop games"/>
    <x v="2233"/>
    <d v="2015-12-14T00:00:00"/>
    <n v="2015"/>
    <n v="0"/>
    <n v="3.0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6"/>
    <s v="tabletop games"/>
    <x v="2234"/>
    <d v="2017-01-05T19:47:27"/>
    <n v="2016"/>
    <n v="12"/>
    <n v="42.32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6"/>
    <s v="tabletop games"/>
    <x v="2235"/>
    <d v="2015-03-28T23:31:51"/>
    <n v="2015"/>
    <n v="0"/>
    <n v="8.0500000000000007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6"/>
    <s v="tabletop games"/>
    <x v="2236"/>
    <d v="2016-02-01T14:48:43"/>
    <n v="2016"/>
    <n v="0"/>
    <n v="1.74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6"/>
    <s v="tabletop games"/>
    <x v="2237"/>
    <d v="2014-11-12T07:59:00"/>
    <n v="2014"/>
    <n v="0"/>
    <n v="1.2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6"/>
    <s v="tabletop games"/>
    <x v="2238"/>
    <d v="2017-03-10T14:55:16"/>
    <n v="2017"/>
    <n v="0"/>
    <n v="14.8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6"/>
    <s v="tabletop games"/>
    <x v="2239"/>
    <d v="2013-12-01T04:02:00"/>
    <n v="2013"/>
    <n v="0"/>
    <n v="2.7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6"/>
    <s v="tabletop games"/>
    <x v="2240"/>
    <d v="2016-04-22T19:49:04"/>
    <n v="2016"/>
    <n v="0"/>
    <n v="12.1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6"/>
    <s v="tabletop games"/>
    <x v="2241"/>
    <d v="2017-03-02T19:51:40"/>
    <n v="2017"/>
    <n v="1"/>
    <n v="7.17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6"/>
    <s v="tabletop games"/>
    <x v="2242"/>
    <d v="2013-11-27T03:02:00"/>
    <n v="2013"/>
    <n v="0"/>
    <n v="0.4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6"/>
    <s v="tabletop games"/>
    <x v="2243"/>
    <d v="2017-03-13T03:00:00"/>
    <n v="2017"/>
    <n v="1161"/>
    <n v="0.56999999999999995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6"/>
    <s v="tabletop games"/>
    <x v="2244"/>
    <d v="2016-10-16T20:30:00"/>
    <n v="2016"/>
    <n v="0"/>
    <n v="3.99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6"/>
    <s v="tabletop games"/>
    <x v="2245"/>
    <d v="2014-02-21T18:00:00"/>
    <n v="2014"/>
    <n v="0"/>
    <n v="0.57999999999999996"/>
    <x v="3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6"/>
    <s v="tabletop games"/>
    <x v="2246"/>
    <d v="2015-07-29T15:59:25"/>
    <n v="2015"/>
    <n v="0"/>
    <n v="3.03"/>
    <x v="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6"/>
    <s v="tabletop games"/>
    <x v="2247"/>
    <d v="2015-09-04T19:00:10"/>
    <n v="2015"/>
    <n v="0"/>
    <n v="20.1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6"/>
    <s v="tabletop games"/>
    <x v="2248"/>
    <d v="2016-12-14T21:01:18"/>
    <n v="2016"/>
    <n v="0"/>
    <n v="8.9700000000000006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6"/>
    <s v="tabletop games"/>
    <x v="2249"/>
    <d v="2013-04-02T15:52:45"/>
    <n v="2013"/>
    <n v="0"/>
    <n v="6.37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6"/>
    <s v="tabletop games"/>
    <x v="2250"/>
    <d v="2016-12-03T01:07:53"/>
    <n v="2016"/>
    <n v="0"/>
    <n v="2.0099999999999998"/>
    <x v="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6"/>
    <s v="tabletop games"/>
    <x v="2251"/>
    <d v="2016-08-06T07:52:18"/>
    <n v="2016"/>
    <n v="0"/>
    <n v="4.5999999999999996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6"/>
    <s v="tabletop games"/>
    <x v="2252"/>
    <d v="2014-08-16T08:17:57"/>
    <n v="2014"/>
    <n v="0"/>
    <n v="2.39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6"/>
    <s v="tabletop games"/>
    <x v="2253"/>
    <d v="2015-11-18T16:09:07"/>
    <n v="2015"/>
    <n v="0"/>
    <n v="13.63"/>
    <x v="0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6"/>
    <s v="tabletop games"/>
    <x v="2254"/>
    <d v="2016-05-07T22:50:51"/>
    <n v="2016"/>
    <n v="0"/>
    <n v="4.21"/>
    <x v="2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6"/>
    <s v="tabletop games"/>
    <x v="2255"/>
    <d v="2017-01-24T15:32:48"/>
    <n v="2017"/>
    <n v="2"/>
    <n v="5.8"/>
    <x v="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6"/>
    <s v="tabletop games"/>
    <x v="2256"/>
    <d v="2016-11-22T10:50:46"/>
    <n v="2016"/>
    <n v="2"/>
    <n v="22.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6"/>
    <s v="tabletop games"/>
    <x v="2257"/>
    <d v="2016-06-19T23:00:00"/>
    <n v="2016"/>
    <n v="0"/>
    <n v="6.72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6"/>
    <s v="tabletop games"/>
    <x v="2258"/>
    <d v="2014-03-26T23:24:10"/>
    <n v="2014"/>
    <n v="0"/>
    <n v="13.45"/>
    <x v="3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6"/>
    <s v="tabletop games"/>
    <x v="2259"/>
    <d v="2015-06-11T18:01:27"/>
    <n v="2015"/>
    <n v="1"/>
    <n v="5.51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6"/>
    <s v="tabletop games"/>
    <x v="2260"/>
    <d v="2016-12-08T19:18:56"/>
    <n v="2016"/>
    <n v="1"/>
    <n v="5.49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6"/>
    <s v="tabletop games"/>
    <x v="2261"/>
    <d v="2017-02-14T17:23:40"/>
    <n v="2017"/>
    <n v="1"/>
    <n v="5.38"/>
    <x v="1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6"/>
    <s v="tabletop games"/>
    <x v="2262"/>
    <d v="2015-01-31T19:58:33"/>
    <n v="2015"/>
    <n v="0"/>
    <n v="18.77"/>
    <x v="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6"/>
    <s v="tabletop games"/>
    <x v="2263"/>
    <d v="2014-11-18T00:00:00"/>
    <n v="2014"/>
    <n v="0"/>
    <n v="6.2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6"/>
    <s v="tabletop games"/>
    <x v="2264"/>
    <d v="2016-05-23T03:00:00"/>
    <n v="2016"/>
    <n v="0"/>
    <n v="2.5299999999999998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6"/>
    <s v="tabletop games"/>
    <x v="2265"/>
    <d v="2016-11-22T20:28:27"/>
    <n v="2016"/>
    <n v="6"/>
    <n v="66.09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6"/>
    <s v="tabletop games"/>
    <x v="2266"/>
    <d v="2016-04-27T02:00:00"/>
    <n v="2016"/>
    <n v="1"/>
    <n v="5.77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6"/>
    <s v="tabletop games"/>
    <x v="2267"/>
    <d v="2014-12-21T01:00:00"/>
    <n v="2014"/>
    <n v="0"/>
    <n v="2.77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6"/>
    <s v="tabletop games"/>
    <x v="2268"/>
    <d v="2017-03-12T01:58:35"/>
    <n v="2017"/>
    <n v="0"/>
    <n v="5.7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6"/>
    <s v="tabletop games"/>
    <x v="2269"/>
    <d v="2017-03-07T05:00:00"/>
    <n v="2017"/>
    <n v="0"/>
    <n v="1.24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6"/>
    <s v="tabletop games"/>
    <x v="2270"/>
    <d v="2017-01-10T21:59:00"/>
    <n v="2016"/>
    <n v="0"/>
    <n v="0.67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6"/>
    <s v="tabletop games"/>
    <x v="2271"/>
    <d v="2016-12-10T00:00:04"/>
    <n v="2016"/>
    <n v="0"/>
    <n v="0.8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6"/>
    <s v="tabletop games"/>
    <x v="2272"/>
    <d v="2015-12-07T16:47:16"/>
    <n v="2015"/>
    <n v="1"/>
    <n v="1.17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6"/>
    <s v="tabletop games"/>
    <x v="2273"/>
    <d v="2017-03-12T12:10:42"/>
    <n v="2017"/>
    <n v="0"/>
    <n v="7.5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6"/>
    <s v="tabletop games"/>
    <x v="2274"/>
    <d v="2014-02-23T12:00:57"/>
    <n v="2014"/>
    <n v="0"/>
    <n v="11.16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6"/>
    <s v="tabletop games"/>
    <x v="2275"/>
    <d v="2014-12-22T14:47:59"/>
    <n v="2014"/>
    <n v="2"/>
    <n v="13.95"/>
    <x v="3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6"/>
    <s v="tabletop games"/>
    <x v="2276"/>
    <d v="2012-02-27T16:17:03"/>
    <n v="2012"/>
    <n v="0"/>
    <n v="5.3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6"/>
    <s v="tabletop games"/>
    <x v="2277"/>
    <d v="2014-01-05T15:38:09"/>
    <n v="2013"/>
    <n v="0"/>
    <n v="14.68"/>
    <x v="4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6"/>
    <s v="tabletop games"/>
    <x v="2278"/>
    <d v="2015-09-17T14:59:51"/>
    <n v="2015"/>
    <n v="0"/>
    <n v="2.29"/>
    <x v="0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6"/>
    <s v="tabletop games"/>
    <x v="2279"/>
    <d v="2016-01-03T22:59:00"/>
    <n v="2015"/>
    <n v="1"/>
    <n v="10.78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6"/>
    <s v="tabletop games"/>
    <x v="2280"/>
    <d v="2015-02-04T04:00:00"/>
    <n v="2015"/>
    <n v="1"/>
    <n v="34.380000000000003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4"/>
    <s v="rock"/>
    <x v="2281"/>
    <d v="2011-07-25T06:50:00"/>
    <n v="2011"/>
    <n v="4"/>
    <n v="99.73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4"/>
    <s v="rock"/>
    <x v="2282"/>
    <d v="2016-01-14T04:11:26"/>
    <n v="2015"/>
    <n v="1"/>
    <n v="91.3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4"/>
    <s v="rock"/>
    <x v="2283"/>
    <d v="2012-05-09T02:00:04"/>
    <n v="2012"/>
    <n v="0"/>
    <n v="22.73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4"/>
    <s v="rock"/>
    <x v="2284"/>
    <d v="2011-03-12T04:00:00"/>
    <n v="2011"/>
    <n v="0"/>
    <n v="18.4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4"/>
    <s v="rock"/>
    <x v="2285"/>
    <d v="2012-06-29T04:27:23"/>
    <n v="2012"/>
    <n v="0"/>
    <n v="13.77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4"/>
    <s v="rock"/>
    <x v="2286"/>
    <d v="2013-09-06T03:59:00"/>
    <n v="2013"/>
    <n v="1"/>
    <n v="77.31999999999999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4"/>
    <s v="rock"/>
    <x v="2287"/>
    <d v="2014-06-23T16:01:00"/>
    <n v="2014"/>
    <n v="0"/>
    <n v="10.21000000000000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4"/>
    <s v="rock"/>
    <x v="2288"/>
    <d v="2012-06-26T18:00:00"/>
    <n v="2012"/>
    <n v="1"/>
    <n v="43.28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4"/>
    <s v="rock"/>
    <x v="2289"/>
    <d v="2013-12-06T23:22:00"/>
    <n v="2013"/>
    <n v="1"/>
    <n v="43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4"/>
    <s v="rock"/>
    <x v="2290"/>
    <d v="2012-04-23T04:00:00"/>
    <n v="2012"/>
    <n v="0"/>
    <n v="25.12"/>
    <x v="5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4"/>
    <s v="rock"/>
    <x v="2291"/>
    <d v="2009-12-01T17:00:00"/>
    <n v="2009"/>
    <n v="1"/>
    <n v="37.24"/>
    <x v="8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4"/>
    <s v="rock"/>
    <x v="2292"/>
    <d v="2012-04-18T16:44:36"/>
    <n v="2012"/>
    <n v="1"/>
    <n v="23.43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4"/>
    <s v="rock"/>
    <x v="2293"/>
    <d v="2012-09-25T03:59:00"/>
    <n v="2012"/>
    <n v="1"/>
    <n v="39.74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4"/>
    <s v="rock"/>
    <x v="2294"/>
    <d v="2013-01-20T17:21:20"/>
    <n v="2012"/>
    <n v="0"/>
    <n v="9.57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4"/>
    <s v="rock"/>
    <x v="2295"/>
    <d v="2013-01-26T22:54:16"/>
    <n v="2012"/>
    <n v="1"/>
    <n v="31.4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4"/>
    <s v="rock"/>
    <x v="2296"/>
    <d v="2012-02-23T17:33:46"/>
    <n v="2012"/>
    <n v="0"/>
    <n v="7.3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4"/>
    <s v="rock"/>
    <x v="2297"/>
    <d v="2014-03-26T19:10:33"/>
    <n v="2014"/>
    <n v="0"/>
    <n v="3.7"/>
    <x v="3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4"/>
    <s v="rock"/>
    <x v="2298"/>
    <d v="2012-03-14T03:59:00"/>
    <n v="2012"/>
    <n v="1"/>
    <n v="56.11"/>
    <x v="5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4"/>
    <s v="rock"/>
    <x v="2299"/>
    <d v="2011-02-06T00:46:49"/>
    <n v="2011"/>
    <n v="4"/>
    <n v="76.0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4"/>
    <s v="rock"/>
    <x v="2300"/>
    <d v="2012-06-28T17:26:56"/>
    <n v="2012"/>
    <n v="1"/>
    <n v="152.13999999999999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4"/>
    <s v="indie rock"/>
    <x v="2301"/>
    <d v="2013-06-21T03:31:36"/>
    <n v="2013"/>
    <n v="0"/>
    <n v="5.0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4"/>
    <s v="indie rock"/>
    <x v="2302"/>
    <d v="2013-12-31T07:00:00"/>
    <n v="2013"/>
    <n v="0"/>
    <n v="12.5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4"/>
    <s v="indie rock"/>
    <x v="2303"/>
    <d v="2011-12-13T03:39:56"/>
    <n v="2011"/>
    <n v="0"/>
    <n v="10.2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4"/>
    <s v="indie rock"/>
    <x v="2304"/>
    <d v="2011-01-01T04:59:00"/>
    <n v="2010"/>
    <n v="0"/>
    <n v="9.3800000000000008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4"/>
    <s v="indie rock"/>
    <x v="2305"/>
    <d v="2014-08-08T18:00:00"/>
    <n v="2014"/>
    <n v="0"/>
    <n v="6.34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4"/>
    <s v="indie rock"/>
    <x v="2306"/>
    <d v="2012-03-10T04:02:09"/>
    <n v="2012"/>
    <n v="0"/>
    <n v="14.47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4"/>
    <s v="indie rock"/>
    <x v="2307"/>
    <d v="2012-05-05T19:15:28"/>
    <n v="2012"/>
    <n v="1"/>
    <n v="14.07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4"/>
    <s v="indie rock"/>
    <x v="2308"/>
    <d v="2014-08-29T01:00:00"/>
    <n v="2014"/>
    <n v="0"/>
    <n v="1.72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4"/>
    <s v="indie rock"/>
    <x v="2309"/>
    <d v="2013-03-09T23:42:17"/>
    <n v="2013"/>
    <n v="0"/>
    <n v="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4"/>
    <s v="indie rock"/>
    <x v="2310"/>
    <d v="2013-03-21T18:03:35"/>
    <n v="2013"/>
    <n v="0"/>
    <n v="0.86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4"/>
    <s v="indie rock"/>
    <x v="2311"/>
    <d v="2014-05-07T00:06:29"/>
    <n v="2014"/>
    <n v="0"/>
    <n v="10.1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4"/>
    <s v="indie rock"/>
    <x v="2312"/>
    <d v="2014-04-18T23:00:00"/>
    <n v="2014"/>
    <n v="0"/>
    <n v="13.29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4"/>
    <s v="indie rock"/>
    <x v="2313"/>
    <d v="2012-05-03T23:00:26"/>
    <n v="2012"/>
    <n v="0"/>
    <n v="6.68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4"/>
    <s v="indie rock"/>
    <x v="2314"/>
    <d v="2012-06-07T13:14:17"/>
    <n v="2012"/>
    <n v="1"/>
    <n v="20.94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4"/>
    <s v="indie rock"/>
    <x v="2315"/>
    <d v="2012-05-05T17:25:43"/>
    <n v="2012"/>
    <n v="0"/>
    <n v="16.3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4"/>
    <s v="indie rock"/>
    <x v="2316"/>
    <d v="2009-12-09T18:24:00"/>
    <n v="2009"/>
    <n v="0"/>
    <n v="5.22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4"/>
    <s v="indie rock"/>
    <x v="2317"/>
    <d v="2010-02-15T05:00:00"/>
    <n v="2010"/>
    <n v="3"/>
    <n v="47.33"/>
    <x v="7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7"/>
    <s v="small batch"/>
    <x v="2318"/>
    <d v="2017-04-04T05:15:01"/>
    <n v="2017"/>
    <n v="0"/>
    <n v="16.25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4"/>
    <s v="indie rock"/>
    <x v="2319"/>
    <d v="2009-09-26T03:59:00"/>
    <n v="2009"/>
    <n v="0"/>
    <n v="6.38"/>
    <x v="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4"/>
    <s v="indie rock"/>
    <x v="2320"/>
    <d v="2014-04-02T18:36:40"/>
    <n v="2014"/>
    <n v="0"/>
    <n v="11.69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4"/>
    <s v="indie rock"/>
    <x v="2321"/>
    <d v="2013-12-15T01:58:05"/>
    <n v="2013"/>
    <n v="0"/>
    <n v="13.51"/>
    <x v="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7"/>
    <s v="small batch"/>
    <x v="2322"/>
    <d v="2017-04-09T20:29:29"/>
    <n v="2017"/>
    <n v="0"/>
    <n v="2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7"/>
    <s v="small batch"/>
    <x v="2323"/>
    <d v="2017-04-30T17:00:00"/>
    <n v="2017"/>
    <n v="0"/>
    <n v="1035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7"/>
    <s v="small batch"/>
    <x v="2324"/>
    <d v="2017-03-26T20:14:45"/>
    <n v="2017"/>
    <n v="0"/>
    <n v="16.97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7"/>
    <s v="small batch"/>
    <x v="2325"/>
    <d v="2017-03-29T23:32:11"/>
    <n v="2017"/>
    <n v="1"/>
    <n v="147.86000000000001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7"/>
    <s v="small batch"/>
    <x v="2326"/>
    <d v="2017-03-20T18:07:27"/>
    <n v="2017"/>
    <n v="4"/>
    <n v="258.75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7"/>
    <s v="small batch"/>
    <x v="2327"/>
    <d v="2014-08-26T22:00:40"/>
    <n v="2014"/>
    <n v="0"/>
    <n v="0.31"/>
    <x v="3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7"/>
    <s v="small batch"/>
    <x v="2328"/>
    <d v="2014-07-17T14:59:06"/>
    <n v="2014"/>
    <n v="0"/>
    <n v="8.2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7"/>
    <s v="small batch"/>
    <x v="2329"/>
    <d v="2015-06-14T18:45:37"/>
    <n v="2015"/>
    <n v="0"/>
    <n v="1.9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7"/>
    <s v="small batch"/>
    <x v="2330"/>
    <d v="2015-12-25T00:00:00"/>
    <n v="2015"/>
    <n v="0"/>
    <n v="6.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7"/>
    <s v="small batch"/>
    <x v="2331"/>
    <d v="2015-02-06T15:04:31"/>
    <n v="2015"/>
    <n v="0"/>
    <n v="2.91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7"/>
    <s v="small batch"/>
    <x v="2332"/>
    <d v="2014-08-18T00:08:10"/>
    <n v="2014"/>
    <n v="0"/>
    <n v="3.6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7"/>
    <s v="small batch"/>
    <x v="2333"/>
    <d v="2014-06-11T13:44:03"/>
    <n v="2014"/>
    <n v="0"/>
    <n v="4.6399999999999997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7"/>
    <s v="small batch"/>
    <x v="2334"/>
    <d v="2014-11-05T17:34:00"/>
    <n v="2014"/>
    <n v="0"/>
    <n v="15.3"/>
    <x v="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7"/>
    <s v="small batch"/>
    <x v="2335"/>
    <d v="2014-05-29T17:50:00"/>
    <n v="2014"/>
    <n v="2"/>
    <n v="10.9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7"/>
    <s v="small batch"/>
    <x v="2336"/>
    <d v="2014-03-08T22:11:35"/>
    <n v="2014"/>
    <n v="0"/>
    <n v="0.47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7"/>
    <s v="small batch"/>
    <x v="2337"/>
    <d v="2016-12-19T07:59:00"/>
    <n v="2016"/>
    <n v="0"/>
    <n v="0.9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7"/>
    <s v="small batch"/>
    <x v="2338"/>
    <d v="2014-06-29T21:31:24"/>
    <n v="2014"/>
    <n v="0"/>
    <n v="8.2899999999999991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7"/>
    <s v="small batch"/>
    <x v="2339"/>
    <d v="2014-06-26T15:22:23"/>
    <n v="2014"/>
    <n v="0"/>
    <n v="5.7"/>
    <x v="3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7"/>
    <s v="small batch"/>
    <x v="2340"/>
    <d v="2016-10-30T15:25:38"/>
    <n v="2016"/>
    <n v="0"/>
    <n v="2.5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2"/>
    <s v="web"/>
    <x v="2341"/>
    <d v="2014-10-06T05:00:00"/>
    <n v="2014"/>
    <n v="0"/>
    <n v="0"/>
    <x v="3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2"/>
    <s v="web"/>
    <x v="2342"/>
    <d v="2015-07-12T19:31:44"/>
    <n v="2015"/>
    <n v="0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2"/>
    <s v="web"/>
    <x v="2343"/>
    <d v="2016-01-08T19:47:00"/>
    <n v="2015"/>
    <n v="0"/>
    <n v="1011"/>
    <x v="0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2"/>
    <s v="web"/>
    <x v="2344"/>
    <d v="2015-03-31T23:39:00"/>
    <n v="2015"/>
    <n v="0"/>
    <n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2"/>
    <s v="web"/>
    <x v="2345"/>
    <d v="2016-06-24T17:27:49"/>
    <n v="2016"/>
    <n v="1"/>
    <n v="1010"/>
    <x v="2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2"/>
    <s v="web"/>
    <x v="2346"/>
    <d v="2016-10-17T19:10:31"/>
    <n v="2016"/>
    <n v="0"/>
    <n v="335.3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2"/>
    <s v="web"/>
    <x v="2347"/>
    <d v="2016-02-20T22:22:18"/>
    <n v="2015"/>
    <n v="0"/>
    <n v="201"/>
    <x v="0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2"/>
    <s v="web"/>
    <x v="2348"/>
    <d v="2016-08-25T14:34:36"/>
    <n v="2016"/>
    <n v="1"/>
    <n v="100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2"/>
    <s v="web"/>
    <x v="2349"/>
    <d v="2015-08-11T18:37:08"/>
    <n v="2015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2"/>
    <s v="web"/>
    <x v="2350"/>
    <d v="2017-01-03T20:12:50"/>
    <n v="2016"/>
    <n v="0"/>
    <n v="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2"/>
    <s v="web"/>
    <x v="2351"/>
    <d v="2015-04-30T02:25:39"/>
    <n v="2015"/>
    <n v="0"/>
    <n v="143.2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2"/>
    <s v="web"/>
    <x v="2352"/>
    <d v="2015-06-06T15:12:32"/>
    <n v="2015"/>
    <n v="1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2"/>
    <s v="web"/>
    <x v="2353"/>
    <d v="2015-04-21T16:13:42"/>
    <n v="2015"/>
    <n v="1"/>
    <n v="0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2"/>
    <s v="web"/>
    <x v="2354"/>
    <d v="2015-01-10T17:21:00"/>
    <n v="2014"/>
    <n v="0"/>
    <n v="1001"/>
    <x v="3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2"/>
    <s v="web"/>
    <x v="2355"/>
    <d v="2015-10-17T14:52:58"/>
    <n v="2015"/>
    <n v="0"/>
    <n v="0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2"/>
    <s v="web"/>
    <x v="2356"/>
    <d v="2015-06-05T18:48:24"/>
    <n v="2015"/>
    <n v="0"/>
    <n v="0"/>
    <x v="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2"/>
    <s v="web"/>
    <x v="2357"/>
    <d v="2015-05-02T22:02:16"/>
    <n v="2015"/>
    <n v="0"/>
    <n v="500.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2"/>
    <s v="web"/>
    <x v="2358"/>
    <d v="2015-01-31T00:39:00"/>
    <n v="2014"/>
    <n v="1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2"/>
    <s v="web"/>
    <x v="2359"/>
    <d v="2015-08-03T15:35:24"/>
    <n v="2015"/>
    <n v="0"/>
    <n v="333.66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2"/>
    <s v="web"/>
    <x v="2360"/>
    <d v="2016-02-07T16:58:00"/>
    <n v="2016"/>
    <n v="0"/>
    <n v="1000.01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2"/>
    <s v="web"/>
    <x v="2361"/>
    <d v="2015-12-29T00:16:40"/>
    <n v="2015"/>
    <n v="0"/>
    <n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2"/>
    <s v="web"/>
    <x v="2362"/>
    <d v="2016-04-25T22:16:56"/>
    <n v="2016"/>
    <n v="0"/>
    <n v="71.43000000000000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2"/>
    <s v="web"/>
    <x v="2363"/>
    <d v="2015-04-14T16:19:25"/>
    <n v="2015"/>
    <n v="0"/>
    <n v="5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2"/>
    <s v="web"/>
    <x v="2364"/>
    <d v="2015-10-21T12:45:33"/>
    <n v="2015"/>
    <n v="0"/>
    <n v="37.0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2"/>
    <s v="web"/>
    <x v="2365"/>
    <d v="2016-02-10T19:30:11"/>
    <n v="2016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2"/>
    <s v="web"/>
    <x v="2366"/>
    <d v="2014-12-18T04:32:21"/>
    <n v="2014"/>
    <n v="0"/>
    <n v="25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2"/>
    <s v="web"/>
    <x v="2367"/>
    <d v="2015-04-24T01:39:31"/>
    <n v="2015"/>
    <n v="0"/>
    <n v="166.67"/>
    <x v="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2"/>
    <s v="web"/>
    <x v="2368"/>
    <d v="2015-06-25T18:39:56"/>
    <n v="2015"/>
    <n v="1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2"/>
    <s v="web"/>
    <x v="2369"/>
    <d v="2016-01-17T23:00:00"/>
    <n v="2015"/>
    <n v="1"/>
    <n v="0"/>
    <x v="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2"/>
    <s v="web"/>
    <x v="2370"/>
    <d v="2014-12-11T16:31:10"/>
    <n v="2014"/>
    <n v="2"/>
    <n v="500"/>
    <x v="3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2"/>
    <s v="web"/>
    <x v="2371"/>
    <d v="2016-04-30T22:00:00"/>
    <n v="2016"/>
    <n v="5"/>
    <n v="0"/>
    <x v="2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2"/>
    <s v="web"/>
    <x v="2372"/>
    <d v="2015-10-26T22:25:56"/>
    <n v="2015"/>
    <n v="8"/>
    <n v="0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2"/>
    <s v="web"/>
    <x v="2373"/>
    <d v="2015-08-29T15:53:44"/>
    <n v="2015"/>
    <n v="0"/>
    <n v="997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2"/>
    <s v="web"/>
    <x v="2374"/>
    <d v="2015-02-12T20:14:20"/>
    <n v="2015"/>
    <n v="0"/>
    <n v="99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2"/>
    <s v="web"/>
    <x v="2375"/>
    <d v="2016-09-09T20:03:57"/>
    <n v="2016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2"/>
    <s v="web"/>
    <x v="2376"/>
    <d v="2015-12-10T22:12:46"/>
    <n v="2015"/>
    <n v="0"/>
    <n v="246.5"/>
    <x v="0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2"/>
    <s v="web"/>
    <x v="2377"/>
    <d v="2015-08-26T00:18:50"/>
    <n v="2015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2"/>
    <s v="web"/>
    <x v="2378"/>
    <d v="2016-11-25T21:53:03"/>
    <n v="2016"/>
    <n v="0"/>
    <n v="0"/>
    <x v="2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2"/>
    <s v="web"/>
    <x v="2379"/>
    <d v="2015-10-05T00:23:36"/>
    <n v="2015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2"/>
    <s v="web"/>
    <x v="2380"/>
    <d v="2015-10-01T19:02:22"/>
    <n v="2015"/>
    <n v="0"/>
    <n v="325.67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2"/>
    <s v="web"/>
    <x v="2381"/>
    <d v="2015-04-10T22:27:28"/>
    <n v="2015"/>
    <n v="0"/>
    <n v="138.71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2"/>
    <s v="web"/>
    <x v="2382"/>
    <d v="2015-08-04T04:30:03"/>
    <n v="2015"/>
    <n v="0"/>
    <n v="48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2"/>
    <s v="web"/>
    <x v="2383"/>
    <d v="2015-02-22T01:21:47"/>
    <n v="2015"/>
    <n v="0"/>
    <n v="3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2"/>
    <s v="web"/>
    <x v="2384"/>
    <d v="2014-11-14T02:37:23"/>
    <n v="2014"/>
    <n v="1"/>
    <n v="119.1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2"/>
    <s v="web"/>
    <x v="2385"/>
    <d v="2015-08-05T16:50:32"/>
    <n v="2015"/>
    <n v="0"/>
    <n v="135.71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2"/>
    <s v="web"/>
    <x v="2386"/>
    <d v="2015-01-10T20:07:04"/>
    <n v="2014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2"/>
    <s v="web"/>
    <x v="2387"/>
    <d v="2016-07-22T15:02:20"/>
    <n v="2016"/>
    <n v="0"/>
    <n v="308.6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2"/>
    <s v="web"/>
    <x v="2388"/>
    <d v="2015-01-15T19:29:00"/>
    <n v="2014"/>
    <n v="0"/>
    <n v="115.7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2"/>
    <s v="web"/>
    <x v="2389"/>
    <d v="2015-07-25T21:59:00"/>
    <n v="2015"/>
    <n v="0"/>
    <n v="92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2"/>
    <s v="web"/>
    <x v="2390"/>
    <d v="2015-01-04T06:17:44"/>
    <n v="2014"/>
    <n v="0"/>
    <n v="0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2"/>
    <s v="web"/>
    <x v="2391"/>
    <d v="2015-03-31T18:04:04"/>
    <n v="2015"/>
    <n v="0"/>
    <n v="920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2"/>
    <s v="web"/>
    <x v="2392"/>
    <d v="2015-10-29T02:53:43"/>
    <n v="2015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2"/>
    <s v="web"/>
    <x v="2393"/>
    <d v="2015-08-08T15:33:37"/>
    <n v="2015"/>
    <n v="0"/>
    <n v="91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2"/>
    <s v="web"/>
    <x v="2394"/>
    <d v="2015-02-26T08:41:33"/>
    <n v="2015"/>
    <n v="0"/>
    <n v="455.5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2"/>
    <s v="web"/>
    <x v="2395"/>
    <d v="2017-01-10T08:57:00"/>
    <n v="2016"/>
    <n v="0"/>
    <n v="0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2"/>
    <s v="web"/>
    <x v="2396"/>
    <d v="2015-01-02T21:14:16"/>
    <n v="2014"/>
    <n v="0"/>
    <n v="0"/>
    <x v="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2"/>
    <s v="web"/>
    <x v="2397"/>
    <d v="2015-10-15T20:22:38"/>
    <n v="2015"/>
    <n v="0"/>
    <n v="90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2"/>
    <s v="web"/>
    <x v="2398"/>
    <d v="2014-12-18T20:28:26"/>
    <n v="2014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2"/>
    <s v="web"/>
    <x v="2399"/>
    <d v="2015-07-02T21:59:44"/>
    <n v="2015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2"/>
    <s v="web"/>
    <x v="2400"/>
    <d v="2016-04-14T06:26:04"/>
    <n v="2016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7"/>
    <s v="food trucks"/>
    <x v="2401"/>
    <d v="2016-03-05T19:44:56"/>
    <n v="2016"/>
    <n v="0"/>
    <n v="100.35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7"/>
    <s v="food trucks"/>
    <x v="2402"/>
    <d v="2015-05-13T16:18:51"/>
    <n v="2015"/>
    <n v="0"/>
    <n v="9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7"/>
    <s v="food trucks"/>
    <x v="2403"/>
    <d v="2016-03-30T20:10:58"/>
    <n v="2016"/>
    <n v="1"/>
    <n v="75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7"/>
    <s v="food trucks"/>
    <x v="2404"/>
    <d v="2016-01-03T00:56:47"/>
    <n v="2015"/>
    <n v="0"/>
    <n v="0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7"/>
    <s v="food trucks"/>
    <x v="2405"/>
    <d v="2016-09-03T14:02:55"/>
    <n v="2016"/>
    <n v="0"/>
    <n v="44.7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7"/>
    <s v="food trucks"/>
    <x v="2406"/>
    <d v="2015-01-19T02:39:50"/>
    <n v="2014"/>
    <n v="0"/>
    <n v="55.9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7"/>
    <s v="food trucks"/>
    <x v="2407"/>
    <d v="2015-04-11T06:00:00"/>
    <n v="2015"/>
    <n v="0"/>
    <n v="27"/>
    <x v="0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7"/>
    <s v="food trucks"/>
    <x v="2408"/>
    <d v="2015-08-18T21:01:15"/>
    <n v="2015"/>
    <n v="0"/>
    <n v="148.33000000000001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7"/>
    <s v="food trucks"/>
    <x v="2409"/>
    <d v="2014-11-06T04:22:37"/>
    <n v="2014"/>
    <n v="0"/>
    <n v="445"/>
    <x v="3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7"/>
    <s v="food trucks"/>
    <x v="2410"/>
    <d v="2015-08-25T17:34:42"/>
    <n v="2015"/>
    <n v="0"/>
    <n v="295.3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7"/>
    <s v="food trucks"/>
    <x v="2411"/>
    <d v="2015-09-07T09:47:55"/>
    <n v="2015"/>
    <n v="0"/>
    <n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7"/>
    <s v="food trucks"/>
    <x v="2412"/>
    <d v="2016-11-26T18:41:13"/>
    <n v="2016"/>
    <n v="0"/>
    <n v="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7"/>
    <s v="food trucks"/>
    <x v="2413"/>
    <d v="2014-05-31T23:30:00"/>
    <n v="2014"/>
    <n v="0"/>
    <n v="295"/>
    <x v="3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7"/>
    <s v="food trucks"/>
    <x v="2414"/>
    <d v="2016-07-15T20:42:26"/>
    <n v="2016"/>
    <n v="0"/>
    <n v="146.8300000000000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7"/>
    <s v="food trucks"/>
    <x v="2415"/>
    <d v="2015-03-14T15:00:00"/>
    <n v="2015"/>
    <n v="0"/>
    <n v="88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7"/>
    <s v="food trucks"/>
    <x v="2416"/>
    <d v="2015-08-22T03:59:00"/>
    <n v="2015"/>
    <n v="0"/>
    <n v="67.7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7"/>
    <s v="food trucks"/>
    <x v="2417"/>
    <d v="2014-08-10T21:13:07"/>
    <n v="2014"/>
    <n v="1"/>
    <n v="0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7"/>
    <s v="food trucks"/>
    <x v="2418"/>
    <d v="2015-03-24T19:34:04"/>
    <n v="2015"/>
    <n v="0"/>
    <n v="175.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7"/>
    <s v="food trucks"/>
    <x v="2419"/>
    <d v="2015-02-18T17:43:09"/>
    <n v="2014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7"/>
    <s v="food trucks"/>
    <x v="2420"/>
    <d v="2014-11-10T01:41:35"/>
    <n v="2014"/>
    <n v="0"/>
    <n v="24.31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7"/>
    <s v="food trucks"/>
    <x v="2421"/>
    <d v="2015-02-21T16:29:56"/>
    <n v="2015"/>
    <n v="0"/>
    <n v="875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7"/>
    <s v="food trucks"/>
    <x v="2422"/>
    <d v="2015-03-11T16:23:56"/>
    <n v="2015"/>
    <n v="2"/>
    <n v="872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7"/>
    <s v="food trucks"/>
    <x v="2423"/>
    <d v="2014-12-31T16:54:50"/>
    <n v="2014"/>
    <n v="0"/>
    <n v="867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7"/>
    <s v="food trucks"/>
    <x v="2424"/>
    <d v="2014-10-27T21:25:08"/>
    <n v="2014"/>
    <n v="0"/>
    <n v="96.11"/>
    <x v="3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7"/>
    <s v="food trucks"/>
    <x v="2425"/>
    <d v="2015-08-08T04:04:52"/>
    <n v="2015"/>
    <n v="0"/>
    <n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7"/>
    <s v="food trucks"/>
    <x v="2426"/>
    <d v="2016-05-27T22:04:00"/>
    <n v="2016"/>
    <n v="0"/>
    <n v="861"/>
    <x v="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7"/>
    <s v="food trucks"/>
    <x v="2427"/>
    <d v="2016-03-23T06:38:53"/>
    <n v="2016"/>
    <n v="0"/>
    <n v="860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7"/>
    <s v="food trucks"/>
    <x v="2428"/>
    <d v="2015-03-12T17:49:11"/>
    <n v="2015"/>
    <n v="0"/>
    <n v="85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7"/>
    <s v="food trucks"/>
    <x v="2429"/>
    <d v="2017-02-05T16:44:00"/>
    <n v="2016"/>
    <n v="0"/>
    <n v="213.75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7"/>
    <s v="food trucks"/>
    <x v="2430"/>
    <d v="2016-06-28T02:23:33"/>
    <n v="2016"/>
    <n v="0"/>
    <n v="426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7"/>
    <s v="food trucks"/>
    <x v="2431"/>
    <d v="2016-02-12T03:08:24"/>
    <n v="2016"/>
    <n v="0"/>
    <n v="42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7"/>
    <s v="food trucks"/>
    <x v="2432"/>
    <d v="2015-10-05T06:39:46"/>
    <n v="2015"/>
    <n v="0"/>
    <n v="212.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7"/>
    <s v="food trucks"/>
    <x v="2433"/>
    <d v="2016-01-29T14:46:10"/>
    <n v="2015"/>
    <n v="0"/>
    <n v="425"/>
    <x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7"/>
    <s v="food trucks"/>
    <x v="2434"/>
    <d v="2015-08-04T04:27:54"/>
    <n v="2015"/>
    <n v="0"/>
    <n v="425"/>
    <x v="0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7"/>
    <s v="food trucks"/>
    <x v="2435"/>
    <d v="2015-03-08T05:14:57"/>
    <n v="2015"/>
    <n v="0"/>
    <n v="425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7"/>
    <s v="food trucks"/>
    <x v="2436"/>
    <d v="2016-02-27T21:35:43"/>
    <n v="2016"/>
    <n v="0"/>
    <n v="0"/>
    <x v="2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7"/>
    <s v="food trucks"/>
    <x v="2437"/>
    <d v="2015-03-17T18:00:00"/>
    <n v="2015"/>
    <n v="0"/>
    <n v="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7"/>
    <s v="food trucks"/>
    <x v="2438"/>
    <d v="2015-12-07T22:57:42"/>
    <n v="2015"/>
    <n v="0"/>
    <n v="838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7"/>
    <s v="food trucks"/>
    <x v="2439"/>
    <d v="2015-10-18T19:38:49"/>
    <n v="2015"/>
    <n v="0"/>
    <n v="0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7"/>
    <s v="food trucks"/>
    <x v="2440"/>
    <d v="2016-02-13T21:35:13"/>
    <n v="2016"/>
    <n v="0"/>
    <n v="417.5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7"/>
    <s v="small batch"/>
    <x v="2441"/>
    <d v="2015-07-23T04:59:00"/>
    <n v="2015"/>
    <n v="0"/>
    <n v="7.62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7"/>
    <s v="small batch"/>
    <x v="2442"/>
    <d v="2015-03-19T15:00:28"/>
    <n v="2015"/>
    <n v="0"/>
    <n v="2.220000000000000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7"/>
    <s v="small batch"/>
    <x v="2443"/>
    <d v="2014-08-15T15:00:22"/>
    <n v="2014"/>
    <n v="0"/>
    <n v="2.65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7"/>
    <s v="small batch"/>
    <x v="2444"/>
    <d v="2016-05-25T18:06:31"/>
    <n v="2016"/>
    <n v="0"/>
    <n v="13.5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7"/>
    <s v="small batch"/>
    <x v="2445"/>
    <d v="2015-09-26T04:33:41"/>
    <n v="2015"/>
    <n v="0"/>
    <n v="7.1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7"/>
    <s v="small batch"/>
    <x v="2446"/>
    <d v="2016-11-26T15:27:51"/>
    <n v="2016"/>
    <n v="0"/>
    <n v="7.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7"/>
    <s v="small batch"/>
    <x v="2447"/>
    <d v="2016-11-12T04:00:00"/>
    <n v="2016"/>
    <n v="0"/>
    <n v="2.430000000000000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7"/>
    <s v="small batch"/>
    <x v="2448"/>
    <d v="2016-08-31T05:36:00"/>
    <n v="2016"/>
    <n v="2"/>
    <n v="90.56"/>
    <x v="2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7"/>
    <s v="small batch"/>
    <x v="2449"/>
    <d v="2014-10-28T03:11:00"/>
    <n v="2014"/>
    <n v="0"/>
    <n v="7.98"/>
    <x v="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7"/>
    <s v="small batch"/>
    <x v="2450"/>
    <d v="2014-11-30T04:25:15"/>
    <n v="2014"/>
    <n v="0"/>
    <n v="6.7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7"/>
    <s v="small batch"/>
    <x v="2451"/>
    <d v="2017-03-05T21:48:10"/>
    <n v="2017"/>
    <n v="0"/>
    <n v="4.3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7"/>
    <s v="small batch"/>
    <x v="2452"/>
    <d v="2015-12-29T23:00:00"/>
    <n v="2015"/>
    <n v="1"/>
    <n v="54.07"/>
    <x v="0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7"/>
    <s v="small batch"/>
    <x v="2453"/>
    <d v="2017-03-11T04:50:08"/>
    <n v="2017"/>
    <n v="0"/>
    <n v="6.2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7"/>
    <s v="small batch"/>
    <x v="2454"/>
    <d v="2017-02-02T16:36:49"/>
    <n v="2017"/>
    <n v="0"/>
    <n v="12.09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7"/>
    <s v="small batch"/>
    <x v="2455"/>
    <d v="2016-04-20T18:45:50"/>
    <n v="2016"/>
    <n v="3"/>
    <n v="50.44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7"/>
    <s v="small batch"/>
    <x v="2456"/>
    <d v="2017-02-25T23:03:59"/>
    <n v="2017"/>
    <n v="1"/>
    <n v="12.02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7"/>
    <s v="small batch"/>
    <x v="2457"/>
    <d v="2016-03-24T13:27:36"/>
    <n v="2016"/>
    <n v="0"/>
    <n v="6.49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7"/>
    <s v="small batch"/>
    <x v="2458"/>
    <d v="2016-06-09T19:00:00"/>
    <n v="2016"/>
    <n v="0"/>
    <n v="10.0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7"/>
    <s v="small batch"/>
    <x v="2459"/>
    <d v="2016-03-23T14:18:05"/>
    <n v="2016"/>
    <n v="0"/>
    <n v="2.84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7"/>
    <s v="small batch"/>
    <x v="2460"/>
    <d v="2017-01-03T04:17:00"/>
    <n v="2016"/>
    <n v="0"/>
    <n v="11.7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4"/>
    <s v="indie rock"/>
    <x v="2461"/>
    <d v="2011-10-01T03:00:00"/>
    <n v="2011"/>
    <n v="0"/>
    <n v="9.300000000000000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4"/>
    <s v="indie rock"/>
    <x v="2462"/>
    <d v="2012-07-19T04:28:16"/>
    <n v="2012"/>
    <n v="0"/>
    <n v="6.96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4"/>
    <s v="indie rock"/>
    <x v="2463"/>
    <d v="2013-05-09T02:27:33"/>
    <n v="2013"/>
    <n v="0"/>
    <n v="15.38"/>
    <x v="4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4"/>
    <s v="indie rock"/>
    <x v="2464"/>
    <d v="2013-04-16T19:00:00"/>
    <n v="2013"/>
    <n v="0"/>
    <n v="10.67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4"/>
    <s v="indie rock"/>
    <x v="2465"/>
    <d v="2015-09-30T19:29:00"/>
    <n v="2015"/>
    <n v="0"/>
    <n v="18.60000000000000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4"/>
    <s v="indie rock"/>
    <x v="2466"/>
    <d v="2012-09-23T17:15:48"/>
    <n v="2012"/>
    <n v="1"/>
    <n v="16.670000000000002"/>
    <x v="5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4"/>
    <s v="indie rock"/>
    <x v="2467"/>
    <d v="2012-05-10T17:00:00"/>
    <n v="2012"/>
    <n v="1"/>
    <n v="18.53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4"/>
    <s v="indie rock"/>
    <x v="2468"/>
    <d v="2012-10-28T05:00:00"/>
    <n v="2012"/>
    <n v="0"/>
    <n v="13.7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4"/>
    <s v="indie rock"/>
    <x v="2469"/>
    <d v="2011-02-08T10:18:49"/>
    <n v="2011"/>
    <n v="1"/>
    <n v="16.91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4"/>
    <s v="indie rock"/>
    <x v="2470"/>
    <d v="2012-05-24T01:47:35"/>
    <n v="2012"/>
    <n v="1"/>
    <n v="22.08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4"/>
    <s v="indie rock"/>
    <x v="2471"/>
    <d v="2012-01-25T23:49:52"/>
    <n v="2011"/>
    <n v="2"/>
    <n v="46.76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4"/>
    <s v="indie rock"/>
    <x v="2472"/>
    <d v="2010-09-04T01:03:00"/>
    <n v="2010"/>
    <n v="0"/>
    <n v="7.61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4"/>
    <s v="indie rock"/>
    <x v="2473"/>
    <d v="2012-11-10T18:57:49"/>
    <n v="2012"/>
    <n v="0"/>
    <n v="16.7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4"/>
    <s v="indie rock"/>
    <x v="2474"/>
    <d v="2010-10-11T00:16:16"/>
    <n v="2010"/>
    <n v="0"/>
    <n v="20.68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4"/>
    <s v="indie rock"/>
    <x v="2475"/>
    <d v="2010-07-10T22:00:00"/>
    <n v="2010"/>
    <n v="0"/>
    <n v="9.67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4"/>
    <s v="indie rock"/>
    <x v="2476"/>
    <d v="2013-01-13T22:48:33"/>
    <n v="2012"/>
    <n v="0"/>
    <n v="9.8699999999999992"/>
    <x v="5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4"/>
    <s v="indie rock"/>
    <x v="2477"/>
    <d v="2014-11-03T08:52:50"/>
    <n v="2014"/>
    <n v="0"/>
    <n v="14.18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4"/>
    <s v="indie rock"/>
    <x v="2478"/>
    <d v="2012-08-12T16:35:45"/>
    <n v="2012"/>
    <n v="1"/>
    <n v="19.02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4"/>
    <s v="indie rock"/>
    <x v="2479"/>
    <d v="2012-07-28T02:00:00"/>
    <n v="2012"/>
    <n v="3"/>
    <n v="48.44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4"/>
    <s v="indie rock"/>
    <x v="2480"/>
    <d v="2015-10-10T22:28:04"/>
    <n v="2015"/>
    <n v="0"/>
    <n v="96.6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4"/>
    <s v="indie rock"/>
    <x v="2481"/>
    <d v="2012-04-30T15:30:08"/>
    <n v="2012"/>
    <n v="0"/>
    <n v="8.06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4"/>
    <s v="indie rock"/>
    <x v="2482"/>
    <d v="2011-08-01T18:46:23"/>
    <n v="2011"/>
    <n v="1"/>
    <n v="30.56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4"/>
    <s v="indie rock"/>
    <x v="2483"/>
    <d v="2012-05-01T17:00:03"/>
    <n v="2012"/>
    <n v="1"/>
    <n v="40.15999999999999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4"/>
    <s v="indie rock"/>
    <x v="2484"/>
    <d v="2011-09-15T22:00:03"/>
    <n v="2011"/>
    <n v="0"/>
    <n v="8.4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4"/>
    <s v="indie rock"/>
    <x v="2485"/>
    <d v="2011-10-12T23:57:59"/>
    <n v="2011"/>
    <n v="0"/>
    <n v="18.5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4"/>
    <s v="indie rock"/>
    <x v="2486"/>
    <d v="2012-04-22T16:59:36"/>
    <n v="2012"/>
    <n v="3"/>
    <n v="25.3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4"/>
    <s v="indie rock"/>
    <x v="2487"/>
    <d v="2012-05-27T01:59:57"/>
    <n v="2012"/>
    <n v="1"/>
    <n v="19.9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4"/>
    <s v="indie rock"/>
    <x v="2488"/>
    <d v="2011-11-16T16:11:48"/>
    <n v="2011"/>
    <n v="0"/>
    <n v="11.6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4"/>
    <s v="indie rock"/>
    <x v="2489"/>
    <d v="2013-05-09T16:33:59"/>
    <n v="2013"/>
    <n v="0"/>
    <n v="10.050000000000001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4"/>
    <s v="indie rock"/>
    <x v="2490"/>
    <d v="2012-06-23T05:27:56"/>
    <n v="2012"/>
    <n v="2"/>
    <n v="47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4"/>
    <s v="indie rock"/>
    <x v="2491"/>
    <d v="2013-04-29T04:02:20"/>
    <n v="2013"/>
    <n v="0"/>
    <n v="2.9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n v="2012"/>
    <n v="1"/>
    <n v="27.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4"/>
    <s v="indie rock"/>
    <x v="2493"/>
    <d v="2011-01-16T01:51:00"/>
    <n v="2010"/>
    <n v="2"/>
    <n v="75"/>
    <x v="7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4"/>
    <s v="indie rock"/>
    <x v="2494"/>
    <d v="2012-05-23T15:29:04"/>
    <n v="2012"/>
    <n v="0"/>
    <n v="19.1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4"/>
    <s v="indie rock"/>
    <x v="2495"/>
    <d v="2012-06-06T22:42:55"/>
    <n v="2012"/>
    <n v="0"/>
    <n v="17.739999999999998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4"/>
    <s v="indie rock"/>
    <x v="2496"/>
    <d v="2013-03-29T22:54:52"/>
    <n v="2013"/>
    <n v="0"/>
    <n v="73.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4"/>
    <s v="indie rock"/>
    <x v="2497"/>
    <d v="2011-08-05T21:05:38"/>
    <n v="2011"/>
    <n v="0"/>
    <n v="13.0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4"/>
    <s v="indie rock"/>
    <x v="2498"/>
    <d v="2015-01-27T23:13:07"/>
    <n v="2015"/>
    <n v="1"/>
    <n v="36.5499999999999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7"/>
    <s v="restaurants"/>
    <x v="2499"/>
    <d v="2015-09-27T18:38:24"/>
    <n v="2015"/>
    <n v="0"/>
    <n v="104.29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4"/>
    <s v="indie rock"/>
    <x v="2500"/>
    <d v="2012-12-31T18:00:00"/>
    <n v="2012"/>
    <n v="0"/>
    <n v="4.29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4"/>
    <s v="indie rock"/>
    <x v="2501"/>
    <d v="2012-06-23T18:32:55"/>
    <n v="2012"/>
    <n v="1"/>
    <n v="25.17"/>
    <x v="5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7"/>
    <s v="restaurants"/>
    <x v="2502"/>
    <d v="2014-09-21T19:48:38"/>
    <n v="2014"/>
    <n v="0"/>
    <n v="145.4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7"/>
    <s v="restaurants"/>
    <x v="2503"/>
    <d v="2016-06-07T21:06:00"/>
    <n v="2016"/>
    <n v="0"/>
    <n v="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7"/>
    <s v="restaurants"/>
    <x v="2504"/>
    <d v="2014-11-15T01:22:14"/>
    <n v="2014"/>
    <n v="0"/>
    <n v="0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7"/>
    <s v="restaurants"/>
    <x v="2505"/>
    <d v="2015-03-14T00:20:16"/>
    <n v="2015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7"/>
    <s v="restaurants"/>
    <x v="2506"/>
    <d v="2015-10-03T21:00:00"/>
    <n v="2015"/>
    <n v="0"/>
    <n v="360.5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7"/>
    <s v="restaurants"/>
    <x v="2507"/>
    <d v="2015-05-11T01:45:04"/>
    <n v="2015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7"/>
    <s v="restaurants"/>
    <x v="2508"/>
    <d v="2014-08-14T22:50:34"/>
    <n v="2014"/>
    <n v="0"/>
    <n v="0"/>
    <x v="3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7"/>
    <s v="restaurants"/>
    <x v="2509"/>
    <d v="2016-02-01T10:43:33"/>
    <n v="2016"/>
    <n v="0"/>
    <n v="0"/>
    <x v="2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7"/>
    <s v="restaurants"/>
    <x v="2510"/>
    <d v="2015-04-20T18:25:49"/>
    <n v="2015"/>
    <n v="0"/>
    <n v="25.5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7"/>
    <s v="restaurants"/>
    <x v="2511"/>
    <d v="2015-05-14T23:56:12"/>
    <n v="2015"/>
    <n v="0"/>
    <n v="357.5"/>
    <x v="0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7"/>
    <s v="restaurants"/>
    <x v="2512"/>
    <d v="2014-12-13T21:02:41"/>
    <n v="2014"/>
    <n v="1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7"/>
    <s v="restaurants"/>
    <x v="2513"/>
    <d v="2017-02-26T00:09:49"/>
    <n v="2016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7"/>
    <s v="restaurants"/>
    <x v="2514"/>
    <d v="2014-08-20T09:21:17"/>
    <n v="2014"/>
    <n v="0"/>
    <n v="178.2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7"/>
    <s v="restaurants"/>
    <x v="2515"/>
    <d v="2015-02-22T20:09:13"/>
    <n v="2015"/>
    <n v="0"/>
    <n v="59.3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7"/>
    <s v="restaurants"/>
    <x v="2516"/>
    <d v="2014-11-29T16:40:52"/>
    <n v="2014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7"/>
    <s v="restaurants"/>
    <x v="2517"/>
    <d v="2015-03-19T18:15:30"/>
    <n v="2015"/>
    <n v="0"/>
    <n v="21.36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7"/>
    <s v="restaurants"/>
    <x v="2518"/>
    <d v="2014-11-13T17:20:28"/>
    <n v="2014"/>
    <n v="0"/>
    <n v="0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7"/>
    <s v="restaurants"/>
    <x v="2519"/>
    <d v="2014-07-19T03:43:24"/>
    <n v="2014"/>
    <n v="0"/>
    <n v="17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7"/>
    <s v="restaurants"/>
    <x v="2520"/>
    <d v="2016-10-15T19:21:00"/>
    <n v="2016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4"/>
    <s v="classical music"/>
    <x v="2521"/>
    <d v="2015-10-13T23:13:41"/>
    <n v="2015"/>
    <n v="0"/>
    <n v="5.2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4"/>
    <s v="classical music"/>
    <x v="2522"/>
    <d v="2016-04-22T14:52:00"/>
    <n v="2016"/>
    <n v="0"/>
    <n v="25.56"/>
    <x v="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4"/>
    <s v="classical music"/>
    <x v="2523"/>
    <d v="2014-12-21T04:30:00"/>
    <n v="2014"/>
    <n v="0"/>
    <n v="15.91"/>
    <x v="3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4"/>
    <s v="classical music"/>
    <x v="2524"/>
    <d v="2014-11-18T00:24:52"/>
    <n v="2014"/>
    <n v="1"/>
    <n v="26.3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4"/>
    <s v="classical music"/>
    <x v="2525"/>
    <d v="2012-06-28T20:16:11"/>
    <n v="2012"/>
    <n v="0"/>
    <n v="8.539999999999999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4"/>
    <s v="classical music"/>
    <x v="2526"/>
    <d v="2014-12-08T04:59:00"/>
    <n v="2014"/>
    <n v="0"/>
    <n v="20.61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4"/>
    <s v="classical music"/>
    <x v="2527"/>
    <d v="2013-10-18T03:59:00"/>
    <n v="2013"/>
    <n v="0"/>
    <n v="9.57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4"/>
    <s v="classical music"/>
    <x v="2528"/>
    <d v="2015-08-20T11:00:00"/>
    <n v="2015"/>
    <n v="0"/>
    <n v="8.3699999999999992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4"/>
    <s v="classical music"/>
    <x v="2529"/>
    <d v="2012-03-25T00:56:15"/>
    <n v="2012"/>
    <n v="0"/>
    <n v="8.9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4"/>
    <s v="classical music"/>
    <x v="2530"/>
    <d v="2015-04-20T04:50:00"/>
    <n v="2015"/>
    <n v="0"/>
    <n v="14.08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4"/>
    <s v="classical music"/>
    <x v="2531"/>
    <d v="2015-08-15T03:59:00"/>
    <n v="2015"/>
    <n v="0"/>
    <n v="11.0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4"/>
    <s v="classical music"/>
    <x v="2532"/>
    <d v="2012-08-16T20:22:46"/>
    <n v="2012"/>
    <n v="0"/>
    <n v="11.18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4"/>
    <s v="classical music"/>
    <x v="2533"/>
    <d v="2013-03-01T18:01:08"/>
    <n v="2013"/>
    <n v="0"/>
    <n v="4.9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4"/>
    <s v="classical music"/>
    <x v="2534"/>
    <d v="2010-01-01T06:00:00"/>
    <n v="2009"/>
    <n v="0"/>
    <n v="47.71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4"/>
    <s v="classical music"/>
    <x v="2535"/>
    <d v="2014-12-01T19:59:05"/>
    <n v="2014"/>
    <n v="0"/>
    <n v="8.5399999999999991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4"/>
    <s v="classical music"/>
    <x v="2536"/>
    <d v="2013-07-30T02:32:46"/>
    <n v="2013"/>
    <n v="27"/>
    <n v="166.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4"/>
    <s v="classical music"/>
    <x v="2537"/>
    <d v="2011-08-01T15:34:15"/>
    <n v="2011"/>
    <n v="1"/>
    <n v="60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4"/>
    <s v="classical music"/>
    <x v="2538"/>
    <d v="2013-02-24T04:59:00"/>
    <n v="2013"/>
    <n v="0"/>
    <n v="3.56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4"/>
    <s v="classical music"/>
    <x v="2539"/>
    <d v="2015-02-02T21:39:12"/>
    <n v="2014"/>
    <n v="0"/>
    <n v="11.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4"/>
    <s v="classical music"/>
    <x v="2540"/>
    <d v="2011-10-29T16:12:01"/>
    <n v="2011"/>
    <n v="0"/>
    <n v="24.26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4"/>
    <s v="classical music"/>
    <x v="2541"/>
    <d v="2013-09-26T10:46:58"/>
    <n v="2013"/>
    <n v="0"/>
    <n v="10.33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4"/>
    <s v="classical music"/>
    <x v="2542"/>
    <d v="2013-10-01T03:59:00"/>
    <n v="2013"/>
    <n v="1"/>
    <n v="50.08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4"/>
    <s v="classical music"/>
    <x v="2543"/>
    <d v="2016-09-30T04:27:00"/>
    <n v="2016"/>
    <n v="0"/>
    <n v="17.57"/>
    <x v="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4"/>
    <s v="classical music"/>
    <x v="2544"/>
    <d v="2012-04-04T17:33:23"/>
    <n v="2012"/>
    <n v="0"/>
    <n v="4.8499999999999996"/>
    <x v="5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4"/>
    <s v="classical music"/>
    <x v="2545"/>
    <d v="2012-07-08T12:29:29"/>
    <n v="2012"/>
    <n v="0"/>
    <n v="11.4"/>
    <x v="5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4"/>
    <s v="classical music"/>
    <x v="2546"/>
    <d v="2013-10-05T05:00:00"/>
    <n v="2013"/>
    <n v="0"/>
    <n v="10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4"/>
    <s v="classical music"/>
    <x v="2547"/>
    <d v="2015-02-27T00:30:00"/>
    <n v="2015"/>
    <n v="0"/>
    <n v="10.6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4"/>
    <s v="classical music"/>
    <x v="2548"/>
    <d v="2011-01-02T03:00:00"/>
    <n v="2010"/>
    <n v="3"/>
    <n v="50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4"/>
    <s v="classical music"/>
    <x v="2549"/>
    <d v="2015-10-08T03:59:00"/>
    <n v="2015"/>
    <n v="0"/>
    <n v="4.3"/>
    <x v="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4"/>
    <s v="classical music"/>
    <x v="2550"/>
    <d v="2013-05-31T17:00:00"/>
    <n v="2013"/>
    <n v="0"/>
    <n v="17.4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4"/>
    <s v="classical music"/>
    <x v="2551"/>
    <d v="2012-03-21T20:48:00"/>
    <n v="2012"/>
    <n v="0"/>
    <n v="11.5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4"/>
    <s v="classical music"/>
    <x v="2552"/>
    <d v="2017-03-05T19:26:21"/>
    <n v="2017"/>
    <n v="0"/>
    <n v="35.6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4"/>
    <s v="classical music"/>
    <x v="2553"/>
    <d v="2015-06-01T03:59:00"/>
    <n v="2015"/>
    <n v="0"/>
    <n v="9.5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4"/>
    <s v="classical music"/>
    <x v="2554"/>
    <d v="2012-05-28T15:43:13"/>
    <n v="2012"/>
    <n v="0"/>
    <n v="18.309999999999999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4"/>
    <s v="classical music"/>
    <x v="2555"/>
    <d v="2012-09-21T04:46:47"/>
    <n v="2012"/>
    <n v="0"/>
    <n v="10.68"/>
    <x v="5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4"/>
    <s v="classical music"/>
    <x v="2556"/>
    <d v="2015-05-01T13:59:00"/>
    <n v="2015"/>
    <n v="1"/>
    <n v="35.56"/>
    <x v="0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4"/>
    <s v="classical music"/>
    <x v="2557"/>
    <d v="2014-05-15T17:53:06"/>
    <n v="2014"/>
    <n v="1"/>
    <n v="17.78"/>
    <x v="3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4"/>
    <s v="classical music"/>
    <x v="2558"/>
    <d v="2011-11-15T19:37:00"/>
    <n v="2011"/>
    <n v="1"/>
    <n v="25.6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4"/>
    <s v="classical music"/>
    <x v="2559"/>
    <d v="2012-12-24T23:47:37"/>
    <n v="2012"/>
    <n v="1"/>
    <n v="18.82"/>
    <x v="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4"/>
    <s v="classical music"/>
    <x v="2560"/>
    <d v="2015-03-06T22:49:34"/>
    <n v="2015"/>
    <n v="0"/>
    <n v="30.43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7"/>
    <s v="food trucks"/>
    <x v="2561"/>
    <d v="2015-10-13T12:41:29"/>
    <n v="2015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7"/>
    <s v="food trucks"/>
    <x v="2562"/>
    <d v="2014-08-01T00:58:19"/>
    <n v="2014"/>
    <n v="0"/>
    <n v="0"/>
    <x v="3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7"/>
    <s v="food trucks"/>
    <x v="2563"/>
    <d v="2015-07-30T03:20:51"/>
    <n v="2015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7"/>
    <s v="food trucks"/>
    <x v="2564"/>
    <d v="2016-10-11T12:35:39"/>
    <n v="2016"/>
    <n v="0"/>
    <n v="212"/>
    <x v="2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7"/>
    <s v="food trucks"/>
    <x v="2565"/>
    <d v="2016-05-09T20:50:00"/>
    <n v="2016"/>
    <n v="0"/>
    <n v="635"/>
    <x v="2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7"/>
    <s v="food trucks"/>
    <x v="2566"/>
    <d v="2015-04-23T21:05:38"/>
    <n v="2015"/>
    <n v="0"/>
    <n v="316.5"/>
    <x v="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7"/>
    <s v="food trucks"/>
    <x v="2567"/>
    <d v="2014-08-21T23:32:28"/>
    <n v="2014"/>
    <n v="0"/>
    <n v="0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7"/>
    <s v="food trucks"/>
    <x v="2568"/>
    <d v="2016-09-01T15:59:54"/>
    <n v="2016"/>
    <n v="0"/>
    <n v="63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7"/>
    <s v="food trucks"/>
    <x v="2569"/>
    <d v="2017-02-08T21:40:35"/>
    <n v="2017"/>
    <n v="0"/>
    <n v="315.5"/>
    <x v="1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7"/>
    <s v="food trucks"/>
    <x v="2570"/>
    <d v="2015-09-17T02:31:52"/>
    <n v="2015"/>
    <n v="0"/>
    <n v="315.5"/>
    <x v="0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7"/>
    <s v="food trucks"/>
    <x v="2571"/>
    <d v="2016-05-19T08:12:01"/>
    <n v="2016"/>
    <n v="0"/>
    <n v="157.5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7"/>
    <s v="food trucks"/>
    <x v="2572"/>
    <d v="2015-04-13T02:51:57"/>
    <n v="2015"/>
    <n v="0"/>
    <n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7"/>
    <s v="food trucks"/>
    <x v="2573"/>
    <d v="2016-05-18T19:49:05"/>
    <n v="2016"/>
    <n v="0"/>
    <n v="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7"/>
    <s v="food trucks"/>
    <x v="2574"/>
    <d v="2014-08-23T14:12:29"/>
    <n v="2014"/>
    <n v="0"/>
    <n v="0"/>
    <x v="3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7"/>
    <s v="food trucks"/>
    <x v="2575"/>
    <d v="2015-01-12T02:36:34"/>
    <n v="2014"/>
    <n v="0"/>
    <n v="0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7"/>
    <s v="food trucks"/>
    <x v="2576"/>
    <d v="2015-04-10T23:14:07"/>
    <n v="2015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7"/>
    <s v="food trucks"/>
    <x v="2577"/>
    <d v="2014-09-15T19:55:03"/>
    <n v="2014"/>
    <n v="0"/>
    <n v="51.67"/>
    <x v="3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7"/>
    <s v="food trucks"/>
    <x v="2578"/>
    <d v="2014-08-04T19:41:37"/>
    <n v="2014"/>
    <n v="0"/>
    <n v="0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7"/>
    <s v="food trucks"/>
    <x v="2579"/>
    <d v="2015-05-16T03:00:00"/>
    <n v="2015"/>
    <n v="0"/>
    <n v="31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7"/>
    <s v="food trucks"/>
    <x v="2580"/>
    <d v="2015-10-09T17:00:00"/>
    <n v="2015"/>
    <n v="0"/>
    <n v="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7"/>
    <s v="food trucks"/>
    <x v="2581"/>
    <d v="2015-11-16T16:04:58"/>
    <n v="2015"/>
    <n v="0"/>
    <n v="56.1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7"/>
    <s v="food trucks"/>
    <x v="2582"/>
    <d v="2016-10-29T23:43:54"/>
    <n v="2016"/>
    <n v="0"/>
    <n v="615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7"/>
    <s v="food trucks"/>
    <x v="2583"/>
    <d v="2015-03-16T17:28:00"/>
    <n v="2015"/>
    <n v="1"/>
    <n v="122.2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7"/>
    <s v="food trucks"/>
    <x v="2584"/>
    <d v="2015-12-30T16:12:33"/>
    <n v="2015"/>
    <n v="0"/>
    <n v="101.67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7"/>
    <s v="food trucks"/>
    <x v="2585"/>
    <d v="2014-07-05T23:07:12"/>
    <n v="2014"/>
    <n v="0"/>
    <n v="610"/>
    <x v="3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7"/>
    <s v="food trucks"/>
    <x v="2586"/>
    <d v="2015-06-15T04:09:29"/>
    <n v="2015"/>
    <n v="0"/>
    <n v="0"/>
    <x v="0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7"/>
    <s v="food trucks"/>
    <x v="2587"/>
    <d v="2015-12-25T07:55:36"/>
    <n v="2015"/>
    <n v="0"/>
    <n v="61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7"/>
    <s v="food trucks"/>
    <x v="2588"/>
    <d v="2016-03-23T11:52:07"/>
    <n v="2016"/>
    <n v="0"/>
    <n v="60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7"/>
    <s v="food trucks"/>
    <x v="2589"/>
    <d v="2015-03-31T13:14:00"/>
    <n v="2015"/>
    <n v="0"/>
    <n v="75.88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7"/>
    <s v="food trucks"/>
    <x v="2590"/>
    <d v="2016-01-26T14:08:17"/>
    <n v="2016"/>
    <n v="0"/>
    <n v="0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7"/>
    <s v="food trucks"/>
    <x v="2591"/>
    <d v="2014-10-05T19:13:41"/>
    <n v="2014"/>
    <n v="0"/>
    <n v="605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7"/>
    <s v="food trucks"/>
    <x v="2592"/>
    <d v="2015-04-25T20:17:06"/>
    <n v="2015"/>
    <n v="0"/>
    <n v="0"/>
    <x v="0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7"/>
    <s v="food trucks"/>
    <x v="2593"/>
    <d v="2016-03-13T20:45:24"/>
    <n v="2016"/>
    <n v="0"/>
    <n v="302.5"/>
    <x v="2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7"/>
    <s v="food trucks"/>
    <x v="2594"/>
    <d v="2014-08-07T23:13:48"/>
    <n v="2014"/>
    <n v="0"/>
    <n v="601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7"/>
    <s v="food trucks"/>
    <x v="2595"/>
    <d v="2017-02-24T05:51:40"/>
    <n v="2017"/>
    <n v="0"/>
    <n v="31.63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7"/>
    <s v="food trucks"/>
    <x v="2596"/>
    <d v="2014-08-07T15:56:49"/>
    <n v="2014"/>
    <n v="0"/>
    <n v="22.22"/>
    <x v="3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7"/>
    <s v="food trucks"/>
    <x v="2597"/>
    <d v="2014-08-03T18:05:47"/>
    <n v="2014"/>
    <n v="0"/>
    <n v="120"/>
    <x v="3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7"/>
    <s v="food trucks"/>
    <x v="2598"/>
    <d v="2015-09-23T20:10:01"/>
    <n v="2015"/>
    <n v="0"/>
    <n v="42.8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7"/>
    <s v="food trucks"/>
    <x v="2599"/>
    <d v="2016-06-19T08:11:57"/>
    <n v="2016"/>
    <n v="0"/>
    <n v="85.71"/>
    <x v="2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7"/>
    <s v="food trucks"/>
    <x v="2600"/>
    <d v="2016-03-25T20:36:40"/>
    <n v="2016"/>
    <n v="0"/>
    <n v="19.899999999999999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2"/>
    <s v="space exploration"/>
    <x v="2601"/>
    <d v="2012-09-13T03:59:00"/>
    <n v="2012"/>
    <n v="1"/>
    <n v="3.94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2"/>
    <s v="space exploration"/>
    <x v="2602"/>
    <d v="2014-11-12T21:20:00"/>
    <n v="2014"/>
    <n v="0"/>
    <n v="1.21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2"/>
    <s v="space exploration"/>
    <x v="2603"/>
    <d v="2013-12-23T21:54:14"/>
    <n v="2013"/>
    <n v="0"/>
    <n v="11.8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2"/>
    <s v="space exploration"/>
    <x v="2604"/>
    <d v="2012-04-29T01:13:43"/>
    <n v="2012"/>
    <n v="0"/>
    <n v="1.8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2"/>
    <s v="space exploration"/>
    <x v="2605"/>
    <d v="2016-06-17T12:59:50"/>
    <n v="2016"/>
    <n v="0"/>
    <n v="0.33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2"/>
    <s v="space exploration"/>
    <x v="2606"/>
    <d v="2014-04-29T17:06:22"/>
    <n v="2014"/>
    <n v="0"/>
    <n v="1.5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2"/>
    <s v="space exploration"/>
    <x v="2607"/>
    <d v="2015-08-12T02:00:00"/>
    <n v="2015"/>
    <n v="0"/>
    <n v="1.47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2"/>
    <s v="space exploration"/>
    <x v="2608"/>
    <d v="2017-03-15T00:00:00"/>
    <n v="2017"/>
    <n v="0"/>
    <n v="1.93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2"/>
    <s v="space exploration"/>
    <x v="2609"/>
    <d v="2012-07-15T05:42:31"/>
    <n v="2012"/>
    <n v="0"/>
    <n v="0.87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2"/>
    <s v="space exploration"/>
    <x v="2610"/>
    <d v="2016-08-22T06:59:00"/>
    <n v="2016"/>
    <n v="0"/>
    <n v="1.0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2"/>
    <s v="space exploration"/>
    <x v="2611"/>
    <d v="2017-01-02T22:59:00"/>
    <n v="2016"/>
    <n v="0"/>
    <n v="0.1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2"/>
    <s v="space exploration"/>
    <x v="2612"/>
    <d v="2015-01-09T03:26:10"/>
    <n v="2014"/>
    <n v="0"/>
    <n v="1.97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2"/>
    <s v="space exploration"/>
    <x v="2613"/>
    <d v="2012-09-21T19:38:14"/>
    <n v="2012"/>
    <n v="0"/>
    <n v="20.57"/>
    <x v="5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2"/>
    <s v="space exploration"/>
    <x v="2614"/>
    <d v="2015-08-25T23:52:09"/>
    <n v="2015"/>
    <n v="0"/>
    <n v="2.39"/>
    <x v="0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2"/>
    <s v="space exploration"/>
    <x v="2615"/>
    <d v="2015-12-01T20:01:01"/>
    <n v="2015"/>
    <n v="0"/>
    <n v="7.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2"/>
    <s v="space exploration"/>
    <x v="2616"/>
    <d v="2014-04-30T05:00:00"/>
    <n v="2014"/>
    <n v="0"/>
    <n v="5.7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2"/>
    <s v="space exploration"/>
    <x v="2617"/>
    <d v="2016-04-30T12:00:00"/>
    <n v="2016"/>
    <n v="0"/>
    <n v="7.9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2"/>
    <s v="space exploration"/>
    <x v="2618"/>
    <d v="2014-10-20T20:59:11"/>
    <n v="2014"/>
    <n v="1"/>
    <n v="3.5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2"/>
    <s v="space exploration"/>
    <x v="2619"/>
    <d v="2015-10-11T01:00:00"/>
    <n v="2015"/>
    <n v="0"/>
    <n v="0.4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2"/>
    <s v="space exploration"/>
    <x v="2620"/>
    <d v="2015-10-23T11:00:00"/>
    <n v="2015"/>
    <n v="1"/>
    <n v="10.6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2"/>
    <s v="space exploration"/>
    <x v="2621"/>
    <d v="2015-05-21T17:56:28"/>
    <n v="2015"/>
    <n v="0"/>
    <n v="1.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2"/>
    <s v="space exploration"/>
    <x v="2622"/>
    <d v="2016-12-30T17:50:16"/>
    <n v="2016"/>
    <n v="0"/>
    <n v="7.62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2"/>
    <s v="space exploration"/>
    <x v="2623"/>
    <d v="2016-12-02T06:09:26"/>
    <n v="2016"/>
    <n v="0"/>
    <n v="9.050000000000000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2"/>
    <s v="space exploration"/>
    <x v="2624"/>
    <d v="2012-09-13T10:07:02"/>
    <n v="2012"/>
    <n v="0"/>
    <n v="0.16"/>
    <x v="5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2"/>
    <s v="space exploration"/>
    <x v="2625"/>
    <d v="2015-06-03T15:04:29"/>
    <n v="2015"/>
    <n v="0"/>
    <n v="11.2"/>
    <x v="0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2"/>
    <s v="space exploration"/>
    <x v="2626"/>
    <d v="2016-11-09T20:26:48"/>
    <n v="2016"/>
    <n v="4"/>
    <n v="10.7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2"/>
    <s v="space exploration"/>
    <x v="2627"/>
    <d v="2015-11-26T20:54:21"/>
    <n v="2015"/>
    <n v="4"/>
    <n v="12.42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2"/>
    <s v="space exploration"/>
    <x v="2628"/>
    <d v="2014-11-30T23:11:07"/>
    <n v="2014"/>
    <n v="1"/>
    <n v="26.5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2"/>
    <s v="space exploration"/>
    <x v="2629"/>
    <d v="2015-05-14T12:55:22"/>
    <n v="2015"/>
    <n v="0"/>
    <n v="5.55"/>
    <x v="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2"/>
    <s v="space exploration"/>
    <x v="2630"/>
    <d v="2015-08-30T04:03:47"/>
    <n v="2015"/>
    <n v="0"/>
    <n v="1.93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2"/>
    <s v="space exploration"/>
    <x v="2631"/>
    <d v="2016-06-30T10:00:00"/>
    <n v="2016"/>
    <n v="0"/>
    <n v="6.83"/>
    <x v="2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2"/>
    <s v="space exploration"/>
    <x v="2632"/>
    <d v="2016-05-29T01:28:59"/>
    <n v="2016"/>
    <n v="1"/>
    <n v="13.1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2"/>
    <s v="space exploration"/>
    <x v="2633"/>
    <d v="2015-03-09T21:49:21"/>
    <n v="2015"/>
    <n v="0"/>
    <n v="6.55"/>
    <x v="0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2"/>
    <s v="space exploration"/>
    <x v="2634"/>
    <d v="2014-02-27T23:00:00"/>
    <n v="2014"/>
    <n v="0"/>
    <n v="2.76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2"/>
    <s v="space exploration"/>
    <x v="2635"/>
    <d v="2016-10-16T01:00:00"/>
    <n v="2016"/>
    <n v="1"/>
    <n v="11"/>
    <x v="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2"/>
    <s v="space exploration"/>
    <x v="2636"/>
    <d v="2016-09-29T15:45:21"/>
    <n v="2016"/>
    <n v="1"/>
    <n v="22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2"/>
    <s v="space exploration"/>
    <x v="2637"/>
    <d v="2016-10-12T13:11:15"/>
    <n v="2016"/>
    <n v="1"/>
    <n v="21.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2"/>
    <s v="space exploration"/>
    <x v="2638"/>
    <d v="2015-01-15T21:54:55"/>
    <n v="2014"/>
    <n v="2"/>
    <n v="39"/>
    <x v="3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2"/>
    <s v="space exploration"/>
    <x v="2639"/>
    <d v="2015-06-08T03:51:14"/>
    <n v="2015"/>
    <n v="0"/>
    <n v="7.9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2"/>
    <s v="space exploration"/>
    <x v="2640"/>
    <d v="2014-09-15T20:09:00"/>
    <n v="2014"/>
    <n v="0"/>
    <n v="54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2"/>
    <s v="space exploration"/>
    <x v="2641"/>
    <d v="2015-02-19T20:45:48"/>
    <n v="2015"/>
    <n v="2"/>
    <n v="11.1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2"/>
    <s v="space exploration"/>
    <x v="2642"/>
    <d v="2016-07-15T06:57:00"/>
    <n v="201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2"/>
    <s v="space exploration"/>
    <x v="2643"/>
    <d v="2016-12-21T07:59:00"/>
    <n v="2016"/>
    <n v="0"/>
    <n v="0.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2"/>
    <s v="space exploration"/>
    <x v="2644"/>
    <d v="2017-03-10T19:00:35"/>
    <n v="2017"/>
    <n v="0"/>
    <n v="10.3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2"/>
    <s v="space exploration"/>
    <x v="2645"/>
    <d v="2014-11-08T21:13:23"/>
    <n v="2014"/>
    <n v="0"/>
    <n v="23.48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2"/>
    <s v="space exploration"/>
    <x v="2646"/>
    <d v="2015-09-09T07:31:09"/>
    <n v="2015"/>
    <n v="0"/>
    <n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2"/>
    <s v="space exploration"/>
    <x v="2647"/>
    <d v="2015-08-14T06:16:59"/>
    <n v="2015"/>
    <n v="0"/>
    <n v="176.7"/>
    <x v="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2"/>
    <s v="space exploration"/>
    <x v="2648"/>
    <d v="2016-02-01T23:55:41"/>
    <n v="2015"/>
    <n v="0"/>
    <n v="176.67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2"/>
    <s v="space exploration"/>
    <x v="2649"/>
    <d v="2016-12-21T14:59:03"/>
    <n v="2016"/>
    <n v="0"/>
    <n v="10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2"/>
    <s v="space exploration"/>
    <x v="2650"/>
    <d v="2016-03-09T17:09:20"/>
    <n v="2016"/>
    <n v="0"/>
    <n v="88.3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2"/>
    <s v="space exploration"/>
    <x v="2651"/>
    <d v="2015-12-17T19:20:09"/>
    <n v="2015"/>
    <n v="0"/>
    <n v="31.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2"/>
    <s v="space exploration"/>
    <x v="2652"/>
    <d v="2014-12-10T03:48:45"/>
    <n v="2014"/>
    <n v="0"/>
    <n v="47.9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2"/>
    <s v="space exploration"/>
    <x v="2653"/>
    <d v="2015-04-21T13:25:26"/>
    <n v="2015"/>
    <n v="0"/>
    <n v="87.5"/>
    <x v="0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2"/>
    <s v="space exploration"/>
    <x v="2654"/>
    <d v="2014-06-13T04:00:00"/>
    <n v="2014"/>
    <n v="0"/>
    <n v="7.5"/>
    <x v="3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2"/>
    <s v="space exploration"/>
    <x v="2655"/>
    <d v="2016-02-09T20:00:00"/>
    <n v="2016"/>
    <n v="0"/>
    <n v="12.2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2"/>
    <s v="space exploration"/>
    <x v="2656"/>
    <d v="2017-03-12T19:00:00"/>
    <n v="2017"/>
    <n v="0"/>
    <n v="3.43"/>
    <x v="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2"/>
    <s v="space exploration"/>
    <x v="2657"/>
    <d v="2016-07-30T21:13:14"/>
    <n v="2016"/>
    <n v="0"/>
    <n v="130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x v="2"/>
    <s v="space exploration"/>
    <x v="2658"/>
    <d v="2015-04-18T01:40:10"/>
    <n v="2015"/>
    <n v="0"/>
    <n v="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2"/>
    <s v="space exploration"/>
    <x v="2659"/>
    <d v="2016-08-03T01:30:00"/>
    <n v="2016"/>
    <n v="0"/>
    <n v="8.8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2"/>
    <s v="space exploration"/>
    <x v="2660"/>
    <d v="2015-11-24T18:06:58"/>
    <n v="2015"/>
    <n v="0"/>
    <n v="10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2"/>
    <s v="makerspaces"/>
    <x v="2661"/>
    <d v="2013-10-25T23:00:10"/>
    <n v="2013"/>
    <n v="0"/>
    <n v="8.6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2"/>
    <s v="makerspaces"/>
    <x v="2662"/>
    <d v="2015-08-21T17:55:13"/>
    <n v="2015"/>
    <n v="0"/>
    <n v="6.49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2"/>
    <s v="makerspaces"/>
    <x v="2663"/>
    <d v="2015-09-04T15:00:00"/>
    <n v="2015"/>
    <n v="0"/>
    <n v="9.210000000000000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2"/>
    <s v="makerspaces"/>
    <x v="2664"/>
    <d v="2015-12-09T06:59:00"/>
    <n v="2015"/>
    <n v="0"/>
    <n v="4.8899999999999997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2"/>
    <s v="makerspaces"/>
    <x v="2665"/>
    <d v="2015-05-04T21:29:34"/>
    <n v="2015"/>
    <n v="0"/>
    <n v="11.0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2"/>
    <s v="makerspaces"/>
    <x v="2666"/>
    <d v="2015-09-25T21:00:00"/>
    <n v="2015"/>
    <n v="0"/>
    <n v="2.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2"/>
    <s v="makerspaces"/>
    <x v="2667"/>
    <d v="2016-02-10T22:13:36"/>
    <n v="2016"/>
    <n v="0"/>
    <n v="28.0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2"/>
    <s v="makerspaces"/>
    <x v="2668"/>
    <d v="2015-11-09T14:32:00"/>
    <n v="2015"/>
    <n v="1"/>
    <n v="18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2"/>
    <s v="makerspaces"/>
    <x v="2669"/>
    <d v="2016-01-10T00:51:36"/>
    <n v="2015"/>
    <n v="1"/>
    <n v="45.8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2"/>
    <s v="makerspaces"/>
    <x v="2670"/>
    <d v="2014-07-29T00:29:40"/>
    <n v="2014"/>
    <n v="0"/>
    <n v="8.39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2"/>
    <s v="makerspaces"/>
    <x v="2671"/>
    <d v="2014-12-19T19:38:00"/>
    <n v="2014"/>
    <n v="0"/>
    <n v="5.99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2"/>
    <s v="makerspaces"/>
    <x v="2672"/>
    <d v="2015-12-28T06:00:00"/>
    <n v="2015"/>
    <n v="0"/>
    <n v="10.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2"/>
    <s v="makerspaces"/>
    <x v="2673"/>
    <d v="2014-10-29T22:45:00"/>
    <n v="2014"/>
    <n v="0"/>
    <n v="7.59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2"/>
    <s v="makerspaces"/>
    <x v="2674"/>
    <d v="2015-09-24T19:09:25"/>
    <n v="2015"/>
    <n v="0"/>
    <n v="25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7"/>
    <s v="food trucks"/>
    <x v="2675"/>
    <d v="2014-08-09T21:57:05"/>
    <n v="2014"/>
    <n v="0"/>
    <n v="12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7"/>
    <s v="food trucks"/>
    <x v="2676"/>
    <d v="2015-04-27T15:42:10"/>
    <n v="2015"/>
    <n v="0"/>
    <n v="500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2"/>
    <s v="makerspaces"/>
    <x v="2677"/>
    <d v="2015-02-28T00:01:34"/>
    <n v="2015"/>
    <n v="0"/>
    <n v="166.6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2"/>
    <s v="makerspaces"/>
    <x v="2678"/>
    <d v="2016-07-05T04:59:00"/>
    <n v="2016"/>
    <n v="0"/>
    <n v="2.92"/>
    <x v="2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2"/>
    <s v="makerspaces"/>
    <x v="2679"/>
    <d v="2016-04-06T04:04:51"/>
    <n v="2016"/>
    <n v="0"/>
    <n v="125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2"/>
    <s v="makerspaces"/>
    <x v="2680"/>
    <d v="2014-11-10T21:34:49"/>
    <n v="2014"/>
    <n v="0"/>
    <n v="17.239999999999998"/>
    <x v="3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2"/>
    <s v="makerspaces"/>
    <x v="2681"/>
    <d v="2014-07-03T00:42:23"/>
    <n v="2014"/>
    <n v="0"/>
    <n v="18.52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7"/>
    <s v="food trucks"/>
    <x v="2682"/>
    <d v="2015-03-01T18:07:20"/>
    <n v="2015"/>
    <n v="0"/>
    <n v="166.67"/>
    <x v="0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7"/>
    <s v="food trucks"/>
    <x v="2683"/>
    <d v="2014-07-10T21:29:10"/>
    <n v="2014"/>
    <n v="0"/>
    <n v="25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7"/>
    <s v="food trucks"/>
    <x v="2684"/>
    <d v="2014-11-22T05:59:00"/>
    <n v="2014"/>
    <n v="0"/>
    <n v="25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2"/>
    <s v="makerspaces"/>
    <x v="2685"/>
    <d v="2016-05-22T14:59:34"/>
    <n v="2016"/>
    <n v="0"/>
    <n v="55.56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7"/>
    <s v="food trucks"/>
    <x v="2686"/>
    <d v="2014-09-30T23:23:43"/>
    <n v="2014"/>
    <n v="0"/>
    <n v="0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7"/>
    <s v="food trucks"/>
    <x v="2687"/>
    <d v="2015-06-29T15:21:58"/>
    <n v="2015"/>
    <n v="0"/>
    <n v="0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7"/>
    <s v="food trucks"/>
    <x v="2688"/>
    <d v="2015-02-24T03:00:00"/>
    <n v="2015"/>
    <n v="0"/>
    <n v="35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7"/>
    <s v="food trucks"/>
    <x v="2689"/>
    <d v="2016-07-30T23:04:50"/>
    <n v="2016"/>
    <n v="0"/>
    <n v="48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7"/>
    <s v="food trucks"/>
    <x v="2690"/>
    <d v="2015-06-03T02:31:16"/>
    <n v="2015"/>
    <n v="0"/>
    <n v="4.13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7"/>
    <s v="food trucks"/>
    <x v="2691"/>
    <d v="2015-05-10T17:22:37"/>
    <n v="2015"/>
    <n v="0"/>
    <n v="243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7"/>
    <s v="food trucks"/>
    <x v="2692"/>
    <d v="2015-03-25T07:01:00"/>
    <n v="2015"/>
    <n v="0"/>
    <n v="485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7"/>
    <s v="food trucks"/>
    <x v="2693"/>
    <d v="2014-08-13T03:19:26"/>
    <n v="2014"/>
    <n v="0"/>
    <n v="160.5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7"/>
    <s v="food trucks"/>
    <x v="2694"/>
    <d v="2014-09-26T03:22:19"/>
    <n v="2014"/>
    <n v="0"/>
    <n v="481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7"/>
    <s v="food trucks"/>
    <x v="2695"/>
    <d v="2015-04-14T03:21:58"/>
    <n v="2015"/>
    <n v="0"/>
    <n v="160.3300000000000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7"/>
    <s v="food trucks"/>
    <x v="2696"/>
    <d v="2014-12-25T20:16:00"/>
    <n v="2014"/>
    <n v="0"/>
    <n v="12.63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7"/>
    <s v="food trucks"/>
    <x v="2697"/>
    <d v="2015-08-02T22:00:00"/>
    <n v="2015"/>
    <n v="0"/>
    <n v="9.2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7"/>
    <s v="food trucks"/>
    <x v="2698"/>
    <d v="2014-06-27T21:33:28"/>
    <n v="2014"/>
    <n v="0"/>
    <n v="239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7"/>
    <s v="food trucks"/>
    <x v="2699"/>
    <d v="2014-08-08T21:31:03"/>
    <n v="2014"/>
    <n v="235"/>
    <n v="0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7"/>
    <s v="food trucks"/>
    <x v="2700"/>
    <d v="2014-09-18T20:59:32"/>
    <n v="2014"/>
    <n v="0"/>
    <n v="117.25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1"/>
    <s v="spaces"/>
    <x v="2701"/>
    <d v="2017-04-05T18:14:37"/>
    <n v="2017"/>
    <n v="0"/>
    <n v="17.9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1"/>
    <s v="spaces"/>
    <x v="2702"/>
    <d v="2017-04-07T17:35:34"/>
    <n v="2017"/>
    <n v="0"/>
    <n v="10.15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1"/>
    <s v="spaces"/>
    <x v="2703"/>
    <d v="2017-03-22T15:33:50"/>
    <n v="2017"/>
    <n v="0"/>
    <n v="10.2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1"/>
    <s v="spaces"/>
    <x v="2704"/>
    <d v="2017-04-05T19:41:54"/>
    <n v="2017"/>
    <n v="0"/>
    <n v="66.14"/>
    <x v="1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1"/>
    <s v="spaces"/>
    <x v="2705"/>
    <d v="2014-08-09T02:00:00"/>
    <n v="2014"/>
    <n v="0"/>
    <n v="0.4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1"/>
    <s v="spaces"/>
    <x v="2706"/>
    <d v="2016-10-04T03:59:00"/>
    <n v="2016"/>
    <n v="0"/>
    <n v="1.49"/>
    <x v="2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1"/>
    <s v="spaces"/>
    <x v="2707"/>
    <d v="2014-10-16T06:59:00"/>
    <n v="2014"/>
    <n v="0"/>
    <n v="1.75"/>
    <x v="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1"/>
    <s v="spaces"/>
    <x v="2708"/>
    <d v="2016-07-21T16:45:26"/>
    <n v="2016"/>
    <n v="0"/>
    <n v="0.44"/>
    <x v="2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1"/>
    <s v="spaces"/>
    <x v="2709"/>
    <d v="2017-03-24T20:59:18"/>
    <n v="2017"/>
    <n v="0"/>
    <n v="57.5"/>
    <x v="1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1"/>
    <s v="spaces"/>
    <x v="2710"/>
    <d v="2013-05-27T06:59:00"/>
    <n v="2013"/>
    <n v="0"/>
    <n v="1.17"/>
    <x v="4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1"/>
    <s v="spaces"/>
    <x v="2711"/>
    <d v="2014-06-20T22:01:00"/>
    <n v="2014"/>
    <n v="0"/>
    <n v="6.23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1"/>
    <s v="spaces"/>
    <x v="2712"/>
    <d v="2015-12-24T15:41:24"/>
    <n v="2015"/>
    <n v="0"/>
    <n v="0.3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1"/>
    <s v="spaces"/>
    <x v="2713"/>
    <d v="2013-07-13T18:00:00"/>
    <n v="2013"/>
    <n v="0"/>
    <n v="3.17"/>
    <x v="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1"/>
    <s v="spaces"/>
    <x v="2714"/>
    <d v="2016-10-14T23:00:00"/>
    <n v="2016"/>
    <n v="0"/>
    <n v="1.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1"/>
    <s v="spaces"/>
    <x v="2715"/>
    <d v="2016-02-21T09:33:48"/>
    <n v="2016"/>
    <n v="0"/>
    <n v="0.82"/>
    <x v="2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1"/>
    <s v="spaces"/>
    <x v="2716"/>
    <d v="2014-12-06T22:57:29"/>
    <n v="2014"/>
    <n v="0"/>
    <n v="1.3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1"/>
    <s v="spaces"/>
    <x v="2717"/>
    <d v="2015-10-08T07:59:53"/>
    <n v="2015"/>
    <n v="0"/>
    <n v="2.41"/>
    <x v="0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1"/>
    <s v="spaces"/>
    <x v="2718"/>
    <d v="2016-05-03T23:00:00"/>
    <n v="2016"/>
    <n v="0"/>
    <n v="3.0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1"/>
    <s v="spaces"/>
    <x v="2719"/>
    <d v="2016-04-17T23:44:54"/>
    <n v="2016"/>
    <n v="0"/>
    <n v="6.4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1"/>
    <s v="spaces"/>
    <x v="2720"/>
    <d v="2016-11-11T12:10:53"/>
    <n v="2016"/>
    <n v="0"/>
    <n v="2.5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2"/>
    <s v="hardware"/>
    <x v="2721"/>
    <d v="2013-09-06T19:00:00"/>
    <n v="2013"/>
    <n v="1"/>
    <n v="1.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2"/>
    <s v="hardware"/>
    <x v="2722"/>
    <d v="2017-01-29T20:34:13"/>
    <n v="2016"/>
    <n v="0"/>
    <n v="2.36"/>
    <x v="2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2"/>
    <s v="hardware"/>
    <x v="2723"/>
    <d v="2017-03-01T17:52:15"/>
    <n v="2017"/>
    <n v="0"/>
    <n v="3.85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2"/>
    <s v="hardware"/>
    <x v="2724"/>
    <d v="2014-12-31T21:08:08"/>
    <n v="2014"/>
    <n v="0"/>
    <n v="2.470000000000000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2"/>
    <s v="hardware"/>
    <x v="2725"/>
    <d v="2015-08-15T07:50:59"/>
    <n v="2015"/>
    <n v="0"/>
    <n v="0.43"/>
    <x v="0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2"/>
    <s v="hardware"/>
    <x v="2726"/>
    <d v="2016-04-22T13:55:11"/>
    <n v="2016"/>
    <n v="0"/>
    <n v="1.07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2"/>
    <s v="hardware"/>
    <x v="2727"/>
    <d v="2014-10-18T04:00:00"/>
    <n v="2014"/>
    <n v="0"/>
    <n v="11.62"/>
    <x v="3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2"/>
    <s v="hardware"/>
    <x v="2728"/>
    <d v="2013-04-22T12:59:35"/>
    <n v="2013"/>
    <n v="0"/>
    <n v="0.63"/>
    <x v="4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2"/>
    <s v="hardware"/>
    <x v="2729"/>
    <d v="2015-12-30T14:23:54"/>
    <n v="2015"/>
    <n v="0"/>
    <n v="1.100000000000000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2"/>
    <s v="hardware"/>
    <x v="2730"/>
    <d v="2013-05-28T00:00:00"/>
    <n v="2013"/>
    <n v="0"/>
    <n v="2.95"/>
    <x v="4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2"/>
    <s v="hardware"/>
    <x v="2731"/>
    <d v="2015-08-07T16:14:23"/>
    <n v="2015"/>
    <n v="0"/>
    <n v="0.61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2"/>
    <s v="hardware"/>
    <x v="2732"/>
    <d v="2015-05-01T05:46:37"/>
    <n v="2015"/>
    <n v="0"/>
    <n v="18.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2"/>
    <s v="hardware"/>
    <x v="2733"/>
    <d v="2015-04-10T05:32:54"/>
    <n v="2015"/>
    <n v="0"/>
    <n v="3.5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2"/>
    <s v="hardware"/>
    <x v="2734"/>
    <d v="2013-03-13T20:00:00"/>
    <n v="2013"/>
    <n v="1"/>
    <n v="1.26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2"/>
    <s v="hardware"/>
    <x v="2735"/>
    <d v="2016-10-13T21:59:00"/>
    <n v="2016"/>
    <n v="426"/>
    <n v="2.61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2"/>
    <s v="hardware"/>
    <x v="2736"/>
    <d v="2014-01-15T19:00:00"/>
    <n v="2013"/>
    <n v="0"/>
    <n v="0.9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2"/>
    <s v="hardware"/>
    <x v="2737"/>
    <d v="2014-04-23T15:59:33"/>
    <n v="2014"/>
    <n v="0"/>
    <n v="7.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2"/>
    <s v="hardware"/>
    <x v="2738"/>
    <d v="2016-11-06T03:26:44"/>
    <n v="2016"/>
    <n v="0"/>
    <n v="28.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2"/>
    <s v="hardware"/>
    <x v="2739"/>
    <d v="2014-05-05T21:18:37"/>
    <n v="2014"/>
    <n v="0"/>
    <n v="2.23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2"/>
    <s v="hardware"/>
    <x v="2740"/>
    <d v="2015-03-11T23:45:52"/>
    <n v="2015"/>
    <n v="1"/>
    <n v="25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"/>
    <s v="children's books"/>
    <x v="2741"/>
    <d v="2014-10-20T02:07:00"/>
    <n v="2014"/>
    <n v="0"/>
    <n v="105.25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"/>
    <s v="children's books"/>
    <x v="2742"/>
    <d v="2012-05-15T17:16:27"/>
    <n v="2012"/>
    <n v="0"/>
    <n v="23.33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"/>
    <s v="children's books"/>
    <x v="2743"/>
    <d v="2016-10-19T07:53:27"/>
    <n v="2016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"/>
    <s v="children's books"/>
    <x v="2744"/>
    <d v="2012-02-29T01:29:58"/>
    <n v="2012"/>
    <n v="0"/>
    <n v="18.95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"/>
    <s v="children's books"/>
    <x v="2745"/>
    <d v="2012-07-14T23:42:48"/>
    <n v="2012"/>
    <n v="0"/>
    <n v="8.49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"/>
    <s v="children's books"/>
    <x v="2746"/>
    <d v="2014-08-29T18:45:11"/>
    <n v="2014"/>
    <n v="0"/>
    <n v="21.8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"/>
    <s v="children's books"/>
    <x v="2747"/>
    <d v="2012-06-16T03:10:00"/>
    <n v="2012"/>
    <n v="1"/>
    <n v="103.25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"/>
    <s v="children's books"/>
    <x v="2748"/>
    <d v="2016-09-02T17:03:22"/>
    <n v="2016"/>
    <n v="0"/>
    <n v="102.75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"/>
    <s v="children's books"/>
    <x v="2749"/>
    <d v="2015-04-04T18:10:37"/>
    <n v="2015"/>
    <n v="0"/>
    <n v="20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"/>
    <s v="children's books"/>
    <x v="2750"/>
    <d v="2014-06-17T21:17:22"/>
    <n v="2014"/>
    <n v="0"/>
    <n v="0"/>
    <x v="3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"/>
    <s v="children's books"/>
    <x v="2751"/>
    <d v="2012-06-30T20:00:00"/>
    <n v="2012"/>
    <n v="0"/>
    <n v="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"/>
    <s v="children's books"/>
    <x v="2752"/>
    <d v="2011-12-18T18:21:44"/>
    <n v="2011"/>
    <n v="0"/>
    <n v="29.22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"/>
    <s v="children's books"/>
    <x v="2753"/>
    <d v="2012-08-26T21:37:03"/>
    <n v="2012"/>
    <n v="0"/>
    <n v="51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"/>
    <s v="children's books"/>
    <x v="2754"/>
    <d v="2014-09-11T15:15:51"/>
    <n v="2014"/>
    <n v="0"/>
    <n v="0"/>
    <x v="3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"/>
    <s v="children's books"/>
    <x v="2755"/>
    <d v="2014-01-11T21:36:41"/>
    <n v="2013"/>
    <n v="0"/>
    <n v="12.2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"/>
    <s v="children's books"/>
    <x v="2756"/>
    <d v="2016-08-06T15:45:32"/>
    <n v="2016"/>
    <n v="0"/>
    <n v="201.5"/>
    <x v="2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"/>
    <s v="children's books"/>
    <x v="2757"/>
    <d v="2015-04-08T18:58:47"/>
    <n v="2015"/>
    <n v="1"/>
    <n v="26.8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"/>
    <s v="children's books"/>
    <x v="2758"/>
    <d v="2016-10-10T10:36:23"/>
    <n v="2016"/>
    <n v="0"/>
    <n v="6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"/>
    <s v="children's books"/>
    <x v="2759"/>
    <d v="2013-06-20T11:04:18"/>
    <n v="2013"/>
    <n v="0"/>
    <n v="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"/>
    <s v="children's books"/>
    <x v="2760"/>
    <d v="2016-07-16T08:47:46"/>
    <n v="2016"/>
    <n v="0"/>
    <n v="200.5"/>
    <x v="2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"/>
    <s v="children's books"/>
    <x v="2761"/>
    <d v="2013-01-03T01:31:33"/>
    <n v="2012"/>
    <n v="0"/>
    <n v="100.08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"/>
    <s v="children's books"/>
    <x v="2762"/>
    <d v="2013-05-24T13:54:44"/>
    <n v="2013"/>
    <n v="0"/>
    <n v="133.33000000000001"/>
    <x v="4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"/>
    <s v="children's books"/>
    <x v="2763"/>
    <d v="2011-08-11T16:01:58"/>
    <n v="2011"/>
    <n v="0"/>
    <n v="100"/>
    <x v="6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"/>
    <s v="children's books"/>
    <x v="2764"/>
    <d v="2012-05-30T19:00:00"/>
    <n v="2012"/>
    <n v="0"/>
    <n v="1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"/>
    <s v="children's books"/>
    <x v="2765"/>
    <d v="2012-10-28T13:53:48"/>
    <n v="2012"/>
    <n v="0"/>
    <n v="0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"/>
    <s v="children's books"/>
    <x v="2766"/>
    <d v="2012-03-18T23:53:15"/>
    <n v="2012"/>
    <n v="0"/>
    <n v="400"/>
    <x v="5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"/>
    <s v="children's books"/>
    <x v="2767"/>
    <d v="2015-08-16T23:00:50"/>
    <n v="2015"/>
    <n v="0"/>
    <n v="132.33000000000001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"/>
    <s v="children's books"/>
    <x v="2768"/>
    <d v="2012-03-29T13:45:23"/>
    <n v="2012"/>
    <n v="0"/>
    <n v="11.65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"/>
    <s v="children's books"/>
    <x v="2769"/>
    <d v="2014-06-05T19:49:50"/>
    <n v="2014"/>
    <n v="0"/>
    <n v="195.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"/>
    <s v="children's books"/>
    <x v="2770"/>
    <d v="2014-03-18T15:55:30"/>
    <n v="2014"/>
    <n v="0"/>
    <n v="11.6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"/>
    <s v="children's books"/>
    <x v="2771"/>
    <d v="2013-02-01T17:00:00"/>
    <n v="2012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"/>
    <s v="children's books"/>
    <x v="2772"/>
    <d v="2013-10-05T20:51:34"/>
    <n v="2013"/>
    <n v="0"/>
    <n v="0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"/>
    <s v="children's books"/>
    <x v="2773"/>
    <d v="2016-04-24T20:45:21"/>
    <n v="2016"/>
    <n v="1"/>
    <n v="38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"/>
    <s v="children's books"/>
    <x v="2774"/>
    <d v="2015-06-12T07:07:56"/>
    <n v="2015"/>
    <n v="0"/>
    <n v="10.56"/>
    <x v="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"/>
    <s v="children's books"/>
    <x v="2775"/>
    <d v="2011-12-16T00:19:14"/>
    <n v="2011"/>
    <n v="0"/>
    <n v="19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"/>
    <s v="children's books"/>
    <x v="2776"/>
    <d v="2013-03-08T03:02:08"/>
    <n v="2013"/>
    <n v="0"/>
    <n v="29.23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"/>
    <s v="children's books"/>
    <x v="2777"/>
    <d v="2015-07-17T16:03:24"/>
    <n v="2015"/>
    <n v="0"/>
    <n v="3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"/>
    <s v="children's books"/>
    <x v="2778"/>
    <d v="2014-08-25T23:28:26"/>
    <n v="2014"/>
    <n v="0"/>
    <n v="25.07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"/>
    <s v="children's books"/>
    <x v="2779"/>
    <d v="2015-11-22T15:03:41"/>
    <n v="2015"/>
    <n v="0"/>
    <n v="376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"/>
    <s v="children's books"/>
    <x v="2780"/>
    <d v="2017-03-10T10:44:48"/>
    <n v="2017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1"/>
    <s v="plays"/>
    <x v="2781"/>
    <d v="2015-02-12T07:00:00"/>
    <n v="2015"/>
    <n v="0"/>
    <n v="13.39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1"/>
    <s v="plays"/>
    <x v="2782"/>
    <d v="2015-02-17T04:59:00"/>
    <n v="2015"/>
    <n v="0"/>
    <n v="20.8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1"/>
    <s v="plays"/>
    <x v="2783"/>
    <d v="2015-04-23T12:50:46"/>
    <n v="2015"/>
    <n v="0"/>
    <n v="6.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1"/>
    <s v="plays"/>
    <x v="2784"/>
    <d v="2014-10-29T18:54:03"/>
    <n v="2014"/>
    <n v="0"/>
    <n v="3.44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1"/>
    <s v="plays"/>
    <x v="2785"/>
    <d v="2016-08-05T21:00:00"/>
    <n v="2016"/>
    <n v="0"/>
    <n v="2.6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1"/>
    <s v="plays"/>
    <x v="2786"/>
    <d v="2014-07-09T13:39:40"/>
    <n v="2014"/>
    <n v="0"/>
    <n v="4.9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1"/>
    <s v="plays"/>
    <x v="2787"/>
    <d v="2014-07-18T04:45:52"/>
    <n v="2014"/>
    <n v="0"/>
    <n v="9.5299999999999994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1"/>
    <s v="plays"/>
    <x v="2788"/>
    <d v="2016-07-29T16:50:43"/>
    <n v="2016"/>
    <n v="0"/>
    <n v="18.05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1"/>
    <s v="plays"/>
    <x v="2789"/>
    <d v="2015-03-12T04:00:00"/>
    <n v="2015"/>
    <n v="0"/>
    <n v="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1"/>
    <s v="plays"/>
    <x v="2790"/>
    <d v="2015-02-11T22:31:43"/>
    <n v="2015"/>
    <n v="0"/>
    <n v="5.4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1"/>
    <s v="plays"/>
    <x v="2791"/>
    <d v="2016-09-09T04:00:00"/>
    <n v="2016"/>
    <n v="0"/>
    <n v="12.86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1"/>
    <s v="plays"/>
    <x v="2792"/>
    <d v="2015-08-12T05:32:39"/>
    <n v="2015"/>
    <n v="0"/>
    <n v="14.9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1"/>
    <s v="plays"/>
    <x v="2793"/>
    <d v="2015-07-21T10:03:25"/>
    <n v="2015"/>
    <n v="0"/>
    <n v="4.9000000000000004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1"/>
    <s v="plays"/>
    <x v="2794"/>
    <d v="2016-03-03T19:00:00"/>
    <n v="2016"/>
    <n v="7"/>
    <n v="119.33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1"/>
    <s v="plays"/>
    <x v="2795"/>
    <d v="2014-06-06T23:00:00"/>
    <n v="2014"/>
    <n v="1"/>
    <n v="17.75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1"/>
    <s v="plays"/>
    <x v="2796"/>
    <d v="2014-07-05T12:40:28"/>
    <n v="2014"/>
    <n v="0"/>
    <n v="16.80999999999999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1"/>
    <s v="plays"/>
    <x v="2797"/>
    <d v="2014-07-08T22:34:00"/>
    <n v="2014"/>
    <n v="0"/>
    <n v="3.7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1"/>
    <s v="plays"/>
    <x v="2798"/>
    <d v="2015-07-31T16:00:00"/>
    <n v="2015"/>
    <n v="0"/>
    <n v="2.5299999999999998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1"/>
    <s v="plays"/>
    <x v="2799"/>
    <d v="2016-06-17T16:00:00"/>
    <n v="2016"/>
    <n v="0"/>
    <n v="2.6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1"/>
    <s v="plays"/>
    <x v="2800"/>
    <d v="2015-08-06T15:31:47"/>
    <n v="2015"/>
    <n v="0"/>
    <n v="3.89"/>
    <x v="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1"/>
    <s v="plays"/>
    <x v="2801"/>
    <d v="2015-01-04T13:16:06"/>
    <n v="2014"/>
    <n v="0"/>
    <n v="11.29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1"/>
    <s v="plays"/>
    <x v="2802"/>
    <d v="2014-10-10T11:00:00"/>
    <n v="2014"/>
    <n v="1"/>
    <n v="26.9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1"/>
    <s v="plays"/>
    <x v="2803"/>
    <d v="2015-07-16T00:00:00"/>
    <n v="2015"/>
    <n v="0"/>
    <n v="2.4500000000000002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1"/>
    <s v="plays"/>
    <x v="2804"/>
    <d v="2014-09-29T10:53:10"/>
    <n v="2014"/>
    <n v="0"/>
    <n v="1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1"/>
    <s v="plays"/>
    <x v="2805"/>
    <d v="2015-08-22T12:07:53"/>
    <n v="2015"/>
    <n v="1"/>
    <n v="19.170000000000002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1"/>
    <s v="plays"/>
    <x v="2806"/>
    <d v="2015-08-05T11:00:00"/>
    <n v="2015"/>
    <n v="0"/>
    <n v="4.49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1"/>
    <s v="plays"/>
    <x v="2807"/>
    <d v="2015-06-29T20:57:18"/>
    <n v="2015"/>
    <n v="0"/>
    <n v="3.6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1"/>
    <s v="plays"/>
    <x v="2808"/>
    <d v="2015-08-22T20:18:55"/>
    <n v="2015"/>
    <n v="0"/>
    <n v="4.9000000000000004"/>
    <x v="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1"/>
    <s v="plays"/>
    <x v="2809"/>
    <d v="2015-02-23T11:55:03"/>
    <n v="2015"/>
    <n v="0"/>
    <n v="3.1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1"/>
    <s v="plays"/>
    <x v="2810"/>
    <d v="2015-04-06T04:00:00"/>
    <n v="2015"/>
    <n v="0"/>
    <n v="4.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1"/>
    <s v="plays"/>
    <x v="2811"/>
    <d v="2016-03-30T14:39:00"/>
    <n v="2016"/>
    <n v="0"/>
    <n v="15.9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1"/>
    <s v="plays"/>
    <x v="2812"/>
    <d v="2014-06-01T03:59:00"/>
    <n v="2014"/>
    <n v="0"/>
    <n v="5.88"/>
    <x v="3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1"/>
    <s v="plays"/>
    <x v="2813"/>
    <d v="2016-12-14T17:49:21"/>
    <n v="2016"/>
    <n v="0"/>
    <n v="3.48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1"/>
    <s v="plays"/>
    <x v="2814"/>
    <d v="2015-05-09T09:35:15"/>
    <n v="2015"/>
    <n v="0"/>
    <n v="5.16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1"/>
    <s v="plays"/>
    <x v="2815"/>
    <d v="2016-08-07T18:38:29"/>
    <n v="2016"/>
    <n v="1"/>
    <n v="23.3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1"/>
    <s v="plays"/>
    <x v="2816"/>
    <d v="2015-08-02T16:00:00"/>
    <n v="2015"/>
    <n v="0"/>
    <n v="1.9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1"/>
    <s v="plays"/>
    <x v="2817"/>
    <d v="2015-09-23T14:21:26"/>
    <n v="2015"/>
    <n v="0"/>
    <n v="3.19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1"/>
    <s v="plays"/>
    <x v="2818"/>
    <d v="2015-06-14T12:36:49"/>
    <n v="2015"/>
    <n v="0"/>
    <n v="3.13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1"/>
    <s v="plays"/>
    <x v="2819"/>
    <d v="2015-02-28T15:14:22"/>
    <n v="2015"/>
    <n v="1"/>
    <n v="9.8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1"/>
    <s v="plays"/>
    <x v="2820"/>
    <d v="2016-02-26T00:00:00"/>
    <n v="2016"/>
    <n v="2"/>
    <n v="16.25"/>
    <x v="2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1"/>
    <s v="plays"/>
    <x v="2821"/>
    <d v="2015-03-27T15:24:52"/>
    <n v="2015"/>
    <n v="0"/>
    <n v="3.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1"/>
    <s v="plays"/>
    <x v="2822"/>
    <d v="2014-09-23T22:08:55"/>
    <n v="2014"/>
    <n v="0"/>
    <n v="9.14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1"/>
    <s v="plays"/>
    <x v="2823"/>
    <d v="2015-03-31T22:59:00"/>
    <n v="2015"/>
    <n v="3"/>
    <n v="22.86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1"/>
    <s v="plays"/>
    <x v="2824"/>
    <d v="2015-06-13T01:43:00"/>
    <n v="2015"/>
    <n v="0"/>
    <n v="21.13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1"/>
    <s v="plays"/>
    <x v="2825"/>
    <d v="2015-12-04T19:01:26"/>
    <n v="2015"/>
    <n v="0"/>
    <n v="6.2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1"/>
    <s v="plays"/>
    <x v="2826"/>
    <d v="2015-07-10T07:00:00"/>
    <n v="2015"/>
    <n v="0"/>
    <n v="16.42000000000000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1"/>
    <s v="plays"/>
    <x v="2827"/>
    <d v="2016-06-03T16:30:00"/>
    <n v="2016"/>
    <n v="0"/>
    <n v="13.52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1"/>
    <s v="plays"/>
    <x v="2828"/>
    <d v="2015-10-02T23:00:00"/>
    <n v="2015"/>
    <n v="0"/>
    <n v="3.2"/>
    <x v="0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1"/>
    <s v="plays"/>
    <x v="2829"/>
    <d v="2014-05-12T03:59:00"/>
    <n v="2014"/>
    <n v="0"/>
    <n v="28.18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1"/>
    <s v="plays"/>
    <x v="2830"/>
    <d v="2015-07-16T19:47:50"/>
    <n v="2015"/>
    <n v="0"/>
    <n v="5.96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1"/>
    <s v="plays"/>
    <x v="2831"/>
    <d v="2016-06-02T10:25:18"/>
    <n v="2016"/>
    <n v="0"/>
    <n v="4.08"/>
    <x v="2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1"/>
    <s v="plays"/>
    <x v="2832"/>
    <d v="2014-11-23T22:00:00"/>
    <n v="2014"/>
    <n v="0"/>
    <n v="3.21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1"/>
    <s v="plays"/>
    <x v="2833"/>
    <d v="2015-10-11T02:00:00"/>
    <n v="2015"/>
    <n v="0"/>
    <n v="8.630000000000000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1"/>
    <s v="plays"/>
    <x v="2834"/>
    <d v="2014-08-13T22:00:00"/>
    <n v="2014"/>
    <n v="0"/>
    <n v="5.57"/>
    <x v="3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1"/>
    <s v="plays"/>
    <x v="2835"/>
    <d v="2015-12-05T00:00:00"/>
    <n v="2015"/>
    <n v="0"/>
    <n v="3.2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1"/>
    <s v="plays"/>
    <x v="2836"/>
    <d v="2015-12-09T22:48:04"/>
    <n v="2015"/>
    <n v="0"/>
    <n v="14.33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1"/>
    <s v="plays"/>
    <x v="2837"/>
    <d v="2015-01-30T23:02:10"/>
    <n v="2015"/>
    <n v="0"/>
    <n v="14.3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1"/>
    <s v="plays"/>
    <x v="2838"/>
    <d v="2017-02-18T04:59:00"/>
    <n v="2017"/>
    <n v="1"/>
    <n v="27.3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1"/>
    <s v="plays"/>
    <x v="2839"/>
    <d v="2015-05-29T15:34:19"/>
    <n v="2015"/>
    <n v="0"/>
    <n v="1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1"/>
    <s v="plays"/>
    <x v="2840"/>
    <d v="2015-05-29T16:36:34"/>
    <n v="2015"/>
    <n v="0"/>
    <n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1"/>
    <s v="plays"/>
    <x v="2841"/>
    <d v="2015-06-08T00:23:53"/>
    <n v="2015"/>
    <n v="0"/>
    <n v="7.6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1"/>
    <s v="plays"/>
    <x v="2842"/>
    <d v="2014-08-25T04:59:00"/>
    <n v="2014"/>
    <n v="0"/>
    <n v="9.6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1"/>
    <s v="plays"/>
    <x v="2843"/>
    <d v="2015-03-18T17:00:00"/>
    <n v="2015"/>
    <n v="0"/>
    <n v="2.27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1"/>
    <s v="plays"/>
    <x v="2844"/>
    <d v="2016-05-23T19:21:05"/>
    <n v="2016"/>
    <n v="0"/>
    <n v="0"/>
    <x v="2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1"/>
    <s v="plays"/>
    <x v="2845"/>
    <d v="2014-06-21T11:00:00"/>
    <n v="2014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1"/>
    <s v="plays"/>
    <x v="2846"/>
    <d v="2016-06-13T04:00:00"/>
    <n v="2016"/>
    <n v="0"/>
    <n v="0"/>
    <x v="2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1"/>
    <s v="plays"/>
    <x v="2847"/>
    <d v="2015-12-13T18:44:57"/>
    <n v="2015"/>
    <n v="0"/>
    <n v="300"/>
    <x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1"/>
    <s v="plays"/>
    <x v="2848"/>
    <d v="2017-01-04T13:06:20"/>
    <n v="2016"/>
    <n v="1"/>
    <n v="300"/>
    <x v="2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1"/>
    <s v="plays"/>
    <x v="2849"/>
    <d v="2016-04-23T10:16:40"/>
    <n v="2016"/>
    <n v="1"/>
    <n v="3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1"/>
    <s v="plays"/>
    <x v="2850"/>
    <d v="2014-09-06T00:10:11"/>
    <n v="2014"/>
    <n v="0"/>
    <n v="22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1"/>
    <s v="plays"/>
    <x v="2851"/>
    <d v="2016-01-29T23:17:00"/>
    <n v="2016"/>
    <n v="0"/>
    <n v="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1"/>
    <s v="plays"/>
    <x v="2852"/>
    <d v="2014-06-21T01:05:03"/>
    <n v="2014"/>
    <n v="0"/>
    <n v="48.67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1"/>
    <s v="plays"/>
    <x v="2853"/>
    <d v="2014-09-14T04:34:57"/>
    <n v="2014"/>
    <n v="0"/>
    <n v="0"/>
    <x v="3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1"/>
    <s v="plays"/>
    <x v="2854"/>
    <d v="2015-08-08T21:34:00"/>
    <n v="2015"/>
    <n v="0"/>
    <n v="48.17"/>
    <x v="0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1"/>
    <s v="plays"/>
    <x v="2855"/>
    <d v="2015-05-07T17:11:59"/>
    <n v="2015"/>
    <n v="0"/>
    <n v="20.64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1"/>
    <s v="plays"/>
    <x v="2856"/>
    <d v="2016-01-29T23:34:00"/>
    <n v="2016"/>
    <n v="0"/>
    <n v="57.8"/>
    <x v="2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1"/>
    <s v="plays"/>
    <x v="2857"/>
    <d v="2017-02-20T18:00:00"/>
    <n v="2016"/>
    <n v="0"/>
    <n v="19.07"/>
    <x v="2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1"/>
    <s v="plays"/>
    <x v="2858"/>
    <d v="2015-10-16T08:41:44"/>
    <n v="2015"/>
    <n v="0"/>
    <n v="285"/>
    <x v="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1"/>
    <s v="plays"/>
    <x v="2859"/>
    <d v="2014-12-05T11:28:00"/>
    <n v="2014"/>
    <n v="0"/>
    <n v="0"/>
    <x v="3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1"/>
    <s v="plays"/>
    <x v="2860"/>
    <d v="2016-06-19T19:12:56"/>
    <n v="2016"/>
    <n v="0"/>
    <n v="31.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1"/>
    <s v="plays"/>
    <x v="2861"/>
    <d v="2015-09-24T14:10:48"/>
    <n v="2015"/>
    <n v="1"/>
    <n v="93.67"/>
    <x v="0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1"/>
    <s v="plays"/>
    <x v="2862"/>
    <d v="2014-09-09T16:12:03"/>
    <n v="2014"/>
    <n v="0"/>
    <n v="280"/>
    <x v="3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1"/>
    <s v="plays"/>
    <x v="2863"/>
    <d v="2014-06-24T18:57:09"/>
    <n v="2014"/>
    <n v="0"/>
    <n v="93.33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1"/>
    <s v="plays"/>
    <x v="2864"/>
    <d v="2016-10-14T22:00:00"/>
    <n v="2016"/>
    <n v="0"/>
    <n v="140"/>
    <x v="2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1"/>
    <s v="plays"/>
    <x v="2865"/>
    <d v="2015-01-06T02:44:19"/>
    <n v="2014"/>
    <n v="0"/>
    <n v="0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1"/>
    <s v="plays"/>
    <x v="2866"/>
    <d v="2015-07-17T13:18:00"/>
    <n v="2015"/>
    <n v="0"/>
    <n v="93.33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1"/>
    <s v="plays"/>
    <x v="2867"/>
    <d v="2016-07-04T04:00:00"/>
    <n v="2016"/>
    <n v="0"/>
    <n v="28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1"/>
    <s v="plays"/>
    <x v="2868"/>
    <d v="2016-10-05T19:50:54"/>
    <n v="2016"/>
    <n v="0"/>
    <n v="4.650000000000000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1"/>
    <s v="plays"/>
    <x v="2869"/>
    <d v="2016-07-19T14:14:41"/>
    <n v="2016"/>
    <n v="0"/>
    <n v="55.6"/>
    <x v="2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1"/>
    <s v="plays"/>
    <x v="2870"/>
    <d v="2014-12-21T17:43:33"/>
    <n v="2014"/>
    <n v="0"/>
    <n v="21.3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1"/>
    <s v="plays"/>
    <x v="2871"/>
    <d v="2014-05-17T04:32:45"/>
    <n v="2014"/>
    <n v="0"/>
    <n v="30.78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1"/>
    <s v="plays"/>
    <x v="2872"/>
    <d v="2015-06-20T02:47:18"/>
    <n v="2015"/>
    <n v="0"/>
    <n v="0"/>
    <x v="0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1"/>
    <s v="plays"/>
    <x v="2873"/>
    <d v="2016-05-05T03:04:53"/>
    <n v="2016"/>
    <n v="0"/>
    <n v="91"/>
    <x v="2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1"/>
    <s v="plays"/>
    <x v="2874"/>
    <d v="2017-01-17T20:16:26"/>
    <n v="2016"/>
    <n v="0"/>
    <n v="91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1"/>
    <s v="plays"/>
    <x v="2875"/>
    <d v="2015-01-28T19:37:11"/>
    <n v="2014"/>
    <n v="0"/>
    <n v="34.130000000000003"/>
    <x v="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1"/>
    <s v="plays"/>
    <x v="2876"/>
    <d v="2015-07-16T17:51:19"/>
    <n v="2015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1"/>
    <s v="plays"/>
    <x v="2877"/>
    <d v="2016-11-30T17:00:00"/>
    <n v="2016"/>
    <n v="0"/>
    <n v="45.17"/>
    <x v="2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1"/>
    <s v="plays"/>
    <x v="2878"/>
    <d v="2015-08-20T17:05:00"/>
    <n v="2015"/>
    <n v="0"/>
    <n v="9.31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1"/>
    <s v="plays"/>
    <x v="2879"/>
    <d v="2016-01-20T17:24:21"/>
    <n v="2015"/>
    <n v="0"/>
    <n v="27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1"/>
    <s v="plays"/>
    <x v="2880"/>
    <d v="2014-12-03T15:20:36"/>
    <n v="2014"/>
    <n v="0"/>
    <n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1"/>
    <s v="plays"/>
    <x v="2881"/>
    <d v="2015-07-03T14:46:35"/>
    <n v="2015"/>
    <n v="0"/>
    <n v="67.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1"/>
    <s v="plays"/>
    <x v="2882"/>
    <d v="2016-02-06T04:59:00"/>
    <n v="2016"/>
    <n v="0"/>
    <n v="53.2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1"/>
    <s v="plays"/>
    <x v="2883"/>
    <d v="2016-05-01T14:18:38"/>
    <n v="2016"/>
    <n v="0"/>
    <n v="66.5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1"/>
    <s v="plays"/>
    <x v="2884"/>
    <d v="2014-12-05T17:27:15"/>
    <n v="2014"/>
    <n v="0"/>
    <n v="66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1"/>
    <s v="plays"/>
    <x v="2885"/>
    <d v="2015-03-14T00:50:01"/>
    <n v="2015"/>
    <n v="1"/>
    <n v="52.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1"/>
    <s v="plays"/>
    <x v="2886"/>
    <d v="2015-09-19T03:59:00"/>
    <n v="2015"/>
    <n v="1"/>
    <n v="26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1"/>
    <s v="plays"/>
    <x v="2887"/>
    <d v="2014-10-18T04:59:00"/>
    <n v="2014"/>
    <n v="0"/>
    <n v="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1"/>
    <s v="plays"/>
    <x v="2888"/>
    <d v="2016-04-15T20:12:08"/>
    <n v="2016"/>
    <n v="0"/>
    <n v="26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1"/>
    <s v="plays"/>
    <x v="2889"/>
    <d v="2014-08-25T21:00:00"/>
    <n v="2014"/>
    <n v="0"/>
    <n v="15.29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1"/>
    <s v="plays"/>
    <x v="2890"/>
    <d v="2015-01-09T02:00:00"/>
    <n v="2014"/>
    <n v="0"/>
    <n v="13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1"/>
    <s v="plays"/>
    <x v="2891"/>
    <d v="2015-01-11T10:15:24"/>
    <n v="2014"/>
    <n v="0"/>
    <n v="26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1"/>
    <s v="plays"/>
    <x v="2892"/>
    <d v="2014-08-29T20:43:05"/>
    <n v="2014"/>
    <n v="0"/>
    <n v="18.57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1"/>
    <s v="plays"/>
    <x v="2893"/>
    <d v="2014-08-09T03:00:00"/>
    <n v="2014"/>
    <n v="0"/>
    <n v="86.67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1"/>
    <s v="plays"/>
    <x v="2894"/>
    <d v="2015-04-03T22:40:15"/>
    <n v="2015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1"/>
    <s v="plays"/>
    <x v="2895"/>
    <d v="2014-06-22T21:00:00"/>
    <n v="2014"/>
    <n v="1"/>
    <n v="64.5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1"/>
    <s v="plays"/>
    <x v="2896"/>
    <d v="2016-12-12T06:00:00"/>
    <n v="2016"/>
    <n v="0"/>
    <n v="21.25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1"/>
    <s v="plays"/>
    <x v="2897"/>
    <d v="2015-10-11T15:29:05"/>
    <n v="2015"/>
    <n v="0"/>
    <n v="84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1"/>
    <s v="plays"/>
    <x v="2898"/>
    <d v="2015-10-31T15:57:33"/>
    <n v="2015"/>
    <n v="0"/>
    <n v="21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1"/>
    <s v="plays"/>
    <x v="2899"/>
    <d v="2016-07-24T01:52:38"/>
    <n v="2016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1"/>
    <s v="plays"/>
    <x v="2900"/>
    <d v="2014-08-09T05:37:12"/>
    <n v="2014"/>
    <n v="0"/>
    <n v="35.86"/>
    <x v="3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1"/>
    <s v="plays"/>
    <x v="2901"/>
    <d v="2014-11-25T19:46:00"/>
    <n v="2014"/>
    <n v="0"/>
    <n v="250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1"/>
    <s v="plays"/>
    <x v="2902"/>
    <d v="2015-08-24T10:33:16"/>
    <n v="2015"/>
    <n v="0"/>
    <n v="250"/>
    <x v="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1"/>
    <s v="plays"/>
    <x v="2903"/>
    <d v="2015-06-12T20:11:27"/>
    <n v="2015"/>
    <n v="0"/>
    <n v="250"/>
    <x v="0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1"/>
    <s v="plays"/>
    <x v="2904"/>
    <d v="2015-03-14T20:46:34"/>
    <n v="2015"/>
    <n v="0"/>
    <n v="250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1"/>
    <s v="plays"/>
    <x v="2905"/>
    <d v="2016-01-15T03:09:34"/>
    <n v="2015"/>
    <n v="0"/>
    <n v="9.6199999999999992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1"/>
    <s v="plays"/>
    <x v="2906"/>
    <d v="2014-09-06T22:08:59"/>
    <n v="2014"/>
    <n v="0"/>
    <n v="125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1"/>
    <s v="plays"/>
    <x v="2907"/>
    <d v="2016-06-08T17:33:39"/>
    <n v="2016"/>
    <n v="0"/>
    <n v="50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1"/>
    <s v="plays"/>
    <x v="2908"/>
    <d v="2015-08-01T01:00:00"/>
    <n v="2015"/>
    <n v="0"/>
    <n v="35.7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1"/>
    <s v="plays"/>
    <x v="2909"/>
    <d v="2015-09-09T04:00:18"/>
    <n v="2015"/>
    <n v="0"/>
    <n v="62.5"/>
    <x v="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1"/>
    <s v="plays"/>
    <x v="2910"/>
    <d v="2016-09-07T01:21:53"/>
    <n v="2016"/>
    <n v="0"/>
    <n v="14.71"/>
    <x v="2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1"/>
    <s v="plays"/>
    <x v="2911"/>
    <d v="2016-05-14T21:03:57"/>
    <n v="2016"/>
    <n v="0"/>
    <n v="125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1"/>
    <s v="plays"/>
    <x v="2912"/>
    <d v="2015-06-27T18:27:06"/>
    <n v="2015"/>
    <n v="0"/>
    <n v="17.86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1"/>
    <s v="plays"/>
    <x v="2913"/>
    <d v="2014-11-09T12:00:00"/>
    <n v="2014"/>
    <n v="0"/>
    <n v="62.5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1"/>
    <s v="plays"/>
    <x v="2914"/>
    <d v="2015-02-07T21:42:19"/>
    <n v="2014"/>
    <n v="0"/>
    <n v="125"/>
    <x v="3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1"/>
    <s v="plays"/>
    <x v="2915"/>
    <d v="2016-03-16T08:33:10"/>
    <n v="2016"/>
    <n v="0"/>
    <n v="81.67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1"/>
    <s v="plays"/>
    <x v="2916"/>
    <d v="2014-05-19T11:26:29"/>
    <n v="2014"/>
    <n v="0"/>
    <n v="34.71"/>
    <x v="3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1"/>
    <s v="plays"/>
    <x v="2917"/>
    <d v="2015-10-29T15:06:47"/>
    <n v="2015"/>
    <n v="0"/>
    <n v="12.05"/>
    <x v="0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1"/>
    <s v="plays"/>
    <x v="2918"/>
    <d v="2015-09-16T05:37:27"/>
    <n v="2015"/>
    <n v="0"/>
    <n v="26.78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1"/>
    <s v="plays"/>
    <x v="2919"/>
    <d v="2014-08-05T14:52:09"/>
    <n v="2014"/>
    <n v="0"/>
    <n v="40.17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1"/>
    <s v="plays"/>
    <x v="2920"/>
    <d v="2015-03-25T18:01:10"/>
    <n v="2015"/>
    <n v="0"/>
    <n v="18.4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1"/>
    <s v="musical"/>
    <x v="2921"/>
    <d v="2014-09-25T21:16:44"/>
    <n v="2014"/>
    <n v="2"/>
    <n v="80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1"/>
    <s v="musical"/>
    <x v="2922"/>
    <d v="2015-05-18T20:58:47"/>
    <n v="2015"/>
    <n v="0"/>
    <n v="39.5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1"/>
    <s v="musical"/>
    <x v="2923"/>
    <d v="2015-05-09T03:59:00"/>
    <n v="2015"/>
    <n v="0"/>
    <n v="1.61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1"/>
    <s v="musical"/>
    <x v="2924"/>
    <d v="2015-01-24T03:00:00"/>
    <n v="2015"/>
    <n v="1"/>
    <n v="23.6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1"/>
    <s v="musical"/>
    <x v="2925"/>
    <d v="2014-09-11T14:01:08"/>
    <n v="2014"/>
    <n v="0"/>
    <n v="1.1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1"/>
    <s v="musical"/>
    <x v="2926"/>
    <d v="2015-02-23T18:22:59"/>
    <n v="2015"/>
    <n v="0"/>
    <n v="4.68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1"/>
    <s v="musical"/>
    <x v="2927"/>
    <d v="2014-07-15T05:00:00"/>
    <n v="2014"/>
    <n v="0"/>
    <n v="11.14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1"/>
    <s v="musical"/>
    <x v="2928"/>
    <d v="2016-03-04T23:57:26"/>
    <n v="2016"/>
    <n v="0"/>
    <n v="9.75"/>
    <x v="2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1"/>
    <s v="musical"/>
    <x v="2929"/>
    <d v="2015-05-07T14:01:04"/>
    <n v="2015"/>
    <n v="0"/>
    <n v="3.7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1"/>
    <s v="musical"/>
    <x v="2930"/>
    <d v="2014-05-25T13:32:38"/>
    <n v="2014"/>
    <n v="0"/>
    <n v="7.2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1"/>
    <s v="musical"/>
    <x v="2931"/>
    <d v="2015-02-21T11:00:00"/>
    <n v="2015"/>
    <n v="0"/>
    <n v="6.05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1"/>
    <s v="musical"/>
    <x v="2932"/>
    <d v="2014-09-15T06:08:00"/>
    <n v="2014"/>
    <n v="0"/>
    <n v="25.56"/>
    <x v="3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1"/>
    <s v="musical"/>
    <x v="2933"/>
    <d v="2016-06-04T22:57:33"/>
    <n v="2016"/>
    <n v="0"/>
    <n v="4.1900000000000004"/>
    <x v="2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1"/>
    <s v="musical"/>
    <x v="2934"/>
    <d v="2015-01-30T16:53:34"/>
    <n v="2014"/>
    <n v="0"/>
    <n v="7.03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1"/>
    <s v="musical"/>
    <x v="2935"/>
    <d v="2016-08-29T17:00:00"/>
    <n v="2016"/>
    <n v="0"/>
    <n v="5.77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1"/>
    <s v="musical"/>
    <x v="2936"/>
    <d v="2014-06-15T15:16:04"/>
    <n v="2014"/>
    <n v="0"/>
    <n v="6.08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1"/>
    <s v="musical"/>
    <x v="2937"/>
    <d v="2014-07-13T10:58:33"/>
    <n v="2014"/>
    <n v="0"/>
    <n v="4.09"/>
    <x v="3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1"/>
    <s v="musical"/>
    <x v="2938"/>
    <d v="2014-10-13T04:59:00"/>
    <n v="2014"/>
    <n v="0"/>
    <n v="6.6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1"/>
    <s v="musical"/>
    <x v="2939"/>
    <d v="2014-08-28T01:00:00"/>
    <n v="2014"/>
    <n v="0"/>
    <n v="8.92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1"/>
    <s v="musical"/>
    <x v="2940"/>
    <d v="2015-01-18T18:33:38"/>
    <n v="2014"/>
    <n v="0"/>
    <n v="6.7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1"/>
    <s v="spaces"/>
    <x v="2941"/>
    <d v="2015-03-01T23:02:35"/>
    <n v="2015"/>
    <n v="0"/>
    <n v="220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1"/>
    <s v="spaces"/>
    <x v="2942"/>
    <d v="2015-12-16T20:18:00"/>
    <n v="2015"/>
    <n v="0"/>
    <n v="1.07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1"/>
    <s v="spaces"/>
    <x v="2943"/>
    <d v="2015-06-07T21:56:38"/>
    <n v="2015"/>
    <n v="0"/>
    <n v="216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1"/>
    <s v="spaces"/>
    <x v="2944"/>
    <d v="2015-04-13T03:06:20"/>
    <n v="2015"/>
    <n v="0"/>
    <n v="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1"/>
    <s v="spaces"/>
    <x v="2945"/>
    <d v="2015-05-24T03:21:00"/>
    <n v="2015"/>
    <n v="0"/>
    <n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1"/>
    <s v="spaces"/>
    <x v="2946"/>
    <d v="2016-11-24T17:11:00"/>
    <n v="2016"/>
    <n v="0"/>
    <n v="16.54"/>
    <x v="2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1"/>
    <s v="spaces"/>
    <x v="2947"/>
    <d v="2016-08-15T12:44:52"/>
    <n v="2016"/>
    <n v="0"/>
    <n v="107.5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1"/>
    <s v="spaces"/>
    <x v="2948"/>
    <d v="2015-06-02T15:34:53"/>
    <n v="2015"/>
    <n v="0"/>
    <n v="23.7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1"/>
    <s v="spaces"/>
    <x v="2949"/>
    <d v="2016-01-23T08:45:52"/>
    <n v="2015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1"/>
    <s v="spaces"/>
    <x v="2950"/>
    <d v="2014-10-05T19:16:13"/>
    <n v="2014"/>
    <n v="0"/>
    <n v="3.66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1"/>
    <s v="spaces"/>
    <x v="2951"/>
    <d v="2015-11-19T20:45:17"/>
    <n v="2015"/>
    <n v="0"/>
    <n v="106"/>
    <x v="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1"/>
    <s v="spaces"/>
    <x v="2952"/>
    <d v="2015-10-08T19:00:21"/>
    <n v="2015"/>
    <n v="0"/>
    <n v="70.3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1"/>
    <s v="spaces"/>
    <x v="2953"/>
    <d v="2016-10-17T04:00:00"/>
    <n v="2016"/>
    <n v="0"/>
    <n v="26.3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1"/>
    <s v="spaces"/>
    <x v="2954"/>
    <d v="2017-03-16T13:00:03"/>
    <n v="2017"/>
    <n v="0"/>
    <n v="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1"/>
    <s v="spaces"/>
    <x v="2955"/>
    <d v="2015-06-16T17:47:29"/>
    <n v="2015"/>
    <n v="0"/>
    <n v="19.09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1"/>
    <s v="spaces"/>
    <x v="2956"/>
    <d v="2014-09-11T18:10:23"/>
    <n v="2014"/>
    <n v="0"/>
    <n v="0"/>
    <x v="3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1"/>
    <s v="spaces"/>
    <x v="2957"/>
    <d v="2016-05-08T17:41:57"/>
    <n v="2016"/>
    <n v="0"/>
    <n v="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1"/>
    <s v="spaces"/>
    <x v="2958"/>
    <d v="2015-03-27T23:16:12"/>
    <n v="2015"/>
    <n v="0"/>
    <n v="68.33"/>
    <x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1"/>
    <s v="spaces"/>
    <x v="2959"/>
    <d v="2016-06-07T00:12:05"/>
    <n v="2016"/>
    <n v="0"/>
    <n v="0"/>
    <x v="2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1"/>
    <s v="spaces"/>
    <x v="2960"/>
    <d v="2016-05-04T23:00:50"/>
    <n v="2016"/>
    <n v="0"/>
    <n v="10.25"/>
    <x v="2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1"/>
    <s v="plays"/>
    <x v="2961"/>
    <d v="2015-03-26T04:00:00"/>
    <n v="2015"/>
    <n v="0"/>
    <n v="1.9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1"/>
    <s v="plays"/>
    <x v="2962"/>
    <d v="2015-03-01T06:59:00"/>
    <n v="2015"/>
    <n v="0"/>
    <n v="10.199999999999999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1"/>
    <s v="plays"/>
    <x v="2963"/>
    <d v="2015-07-02T11:17:04"/>
    <n v="2015"/>
    <n v="0"/>
    <n v="2.0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1"/>
    <s v="plays"/>
    <x v="2964"/>
    <d v="2014-08-06T21:32:00"/>
    <n v="2014"/>
    <n v="0"/>
    <n v="1.0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1"/>
    <s v="plays"/>
    <x v="2965"/>
    <d v="2015-07-07T17:30:33"/>
    <n v="2015"/>
    <n v="0"/>
    <n v="5.18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1"/>
    <s v="plays"/>
    <x v="2966"/>
    <d v="2015-09-16T17:43:32"/>
    <n v="2015"/>
    <n v="0"/>
    <n v="1.57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1"/>
    <s v="plays"/>
    <x v="2967"/>
    <d v="2015-03-09T03:44:52"/>
    <n v="2015"/>
    <n v="0"/>
    <n v="2.8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1"/>
    <s v="plays"/>
    <x v="2968"/>
    <d v="2016-08-17T03:59:00"/>
    <n v="2016"/>
    <n v="0"/>
    <n v="4.2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1"/>
    <s v="plays"/>
    <x v="2969"/>
    <d v="2014-11-27T03:00:00"/>
    <n v="2014"/>
    <n v="0"/>
    <n v="1.77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1"/>
    <s v="plays"/>
    <x v="2970"/>
    <d v="2014-07-18T16:04:11"/>
    <n v="2014"/>
    <n v="0"/>
    <n v="2.2000000000000002"/>
    <x v="3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1"/>
    <s v="plays"/>
    <x v="2971"/>
    <d v="2016-01-01T04:00:00"/>
    <n v="2015"/>
    <n v="0"/>
    <n v="6.0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1"/>
    <s v="plays"/>
    <x v="2972"/>
    <d v="2014-09-26T01:35:00"/>
    <n v="2014"/>
    <n v="0"/>
    <n v="2.2999999999999998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1"/>
    <s v="plays"/>
    <x v="2973"/>
    <d v="2014-08-31T15:47:58"/>
    <n v="2014"/>
    <n v="0"/>
    <n v="4.6500000000000004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1"/>
    <s v="plays"/>
    <x v="2974"/>
    <d v="2016-12-05T01:00:00"/>
    <n v="2016"/>
    <n v="0"/>
    <n v="11.76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1"/>
    <s v="plays"/>
    <x v="2975"/>
    <d v="2015-05-03T22:51:00"/>
    <n v="2015"/>
    <n v="0"/>
    <n v="11.76"/>
    <x v="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1"/>
    <s v="plays"/>
    <x v="2976"/>
    <d v="2016-03-13T12:00:00"/>
    <n v="2016"/>
    <n v="3"/>
    <n v="14.2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1"/>
    <s v="plays"/>
    <x v="2977"/>
    <d v="2015-03-23T02:14:00"/>
    <n v="2015"/>
    <n v="0"/>
    <n v="6.63"/>
    <x v="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1"/>
    <s v="plays"/>
    <x v="2978"/>
    <d v="2015-01-06T06:00:00"/>
    <n v="2014"/>
    <n v="0"/>
    <n v="4.26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1"/>
    <s v="plays"/>
    <x v="2979"/>
    <d v="2014-10-20T05:59:00"/>
    <n v="2014"/>
    <n v="0"/>
    <n v="12.25"/>
    <x v="3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1"/>
    <s v="spaces"/>
    <x v="2980"/>
    <d v="2016-02-11T16:29:03"/>
    <n v="2016"/>
    <n v="0"/>
    <n v="3.31"/>
    <x v="2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1"/>
    <s v="spaces"/>
    <x v="2981"/>
    <d v="2015-09-23T13:25:56"/>
    <n v="2015"/>
    <n v="0"/>
    <n v="2.0099999999999998"/>
    <x v="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1"/>
    <s v="plays"/>
    <x v="2982"/>
    <d v="2015-08-24T02:00:00"/>
    <n v="2015"/>
    <n v="0"/>
    <n v="8.1300000000000008"/>
    <x v="0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1"/>
    <s v="spaces"/>
    <x v="2983"/>
    <d v="2014-11-11T16:10:36"/>
    <n v="2014"/>
    <n v="0"/>
    <n v="0.1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1"/>
    <s v="spaces"/>
    <x v="2984"/>
    <d v="2016-08-24T06:41:21"/>
    <n v="2016"/>
    <n v="0"/>
    <n v="0.87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1"/>
    <s v="spaces"/>
    <x v="2985"/>
    <d v="2016-10-31T04:00:00"/>
    <n v="2016"/>
    <n v="0"/>
    <n v="1.7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1"/>
    <s v="spaces"/>
    <x v="2986"/>
    <d v="2016-05-01T11:00:06"/>
    <n v="2016"/>
    <n v="0"/>
    <n v="3.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1"/>
    <s v="spaces"/>
    <x v="2987"/>
    <d v="2016-10-13T00:00:00"/>
    <n v="2016"/>
    <n v="0"/>
    <n v="0.71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1"/>
    <s v="spaces"/>
    <x v="2988"/>
    <d v="2016-06-20T08:41:21"/>
    <n v="2016"/>
    <n v="0"/>
    <n v="6.68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1"/>
    <s v="spaces"/>
    <x v="2989"/>
    <d v="2015-12-21T04:59:00"/>
    <n v="2015"/>
    <n v="0"/>
    <n v="0.51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1"/>
    <s v="spaces"/>
    <x v="2990"/>
    <d v="2016-01-07T13:47:00"/>
    <n v="2015"/>
    <n v="0"/>
    <n v="6.85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1"/>
    <s v="spaces"/>
    <x v="2991"/>
    <d v="2017-01-27T20:05:30"/>
    <n v="2017"/>
    <n v="0"/>
    <n v="1.99"/>
    <x v="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1"/>
    <s v="spaces"/>
    <x v="2992"/>
    <d v="2015-05-26T21:54:00"/>
    <n v="2015"/>
    <n v="0"/>
    <n v="0.4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1"/>
    <s v="spaces"/>
    <x v="2993"/>
    <d v="2017-01-19T15:57:51"/>
    <n v="2016"/>
    <n v="0"/>
    <n v="0.72"/>
    <x v="2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1"/>
    <s v="spaces"/>
    <x v="2994"/>
    <d v="2016-10-09T18:25:10"/>
    <n v="2016"/>
    <n v="0"/>
    <n v="2.81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1"/>
    <s v="spaces"/>
    <x v="2995"/>
    <d v="2016-02-20T20:07:47"/>
    <n v="2016"/>
    <n v="0"/>
    <n v="8.18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1"/>
    <s v="spaces"/>
    <x v="2996"/>
    <d v="2014-10-03T11:29:32"/>
    <n v="2014"/>
    <n v="1"/>
    <n v="3.05"/>
    <x v="3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1"/>
    <s v="spaces"/>
    <x v="2997"/>
    <d v="2017-02-27T04:59:00"/>
    <n v="2017"/>
    <n v="0"/>
    <n v="1.5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1"/>
    <s v="spaces"/>
    <x v="2998"/>
    <d v="2014-06-16T04:25:00"/>
    <n v="2014"/>
    <n v="0"/>
    <n v="0.41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1"/>
    <s v="spaces"/>
    <x v="2999"/>
    <d v="2017-03-01T02:00:00"/>
    <n v="2017"/>
    <n v="0"/>
    <n v="8.85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1"/>
    <s v="spaces"/>
    <x v="3000"/>
    <d v="2017-01-31T18:00:00"/>
    <n v="2017"/>
    <n v="0"/>
    <n v="22.13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1"/>
    <s v="spaces"/>
    <x v="3001"/>
    <d v="2016-07-13T21:29:42"/>
    <n v="2016"/>
    <n v="0"/>
    <n v="1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1"/>
    <s v="spaces"/>
    <x v="3002"/>
    <d v="2012-12-26T20:04:12"/>
    <n v="2012"/>
    <n v="0"/>
    <n v="1.68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1"/>
    <s v="spaces"/>
    <x v="3003"/>
    <d v="2016-03-01T05:59:00"/>
    <n v="2016"/>
    <n v="0"/>
    <n v="10.1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1"/>
    <s v="spaces"/>
    <x v="3004"/>
    <d v="2014-11-15T22:08:44"/>
    <n v="2014"/>
    <n v="0"/>
    <n v="0.61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1"/>
    <s v="spaces"/>
    <x v="3005"/>
    <d v="2014-10-06T16:11:45"/>
    <n v="2014"/>
    <n v="0"/>
    <n v="1.44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1"/>
    <s v="spaces"/>
    <x v="3006"/>
    <d v="2014-12-14T18:09:51"/>
    <n v="2014"/>
    <n v="0"/>
    <n v="1.75"/>
    <x v="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1"/>
    <s v="spaces"/>
    <x v="3007"/>
    <d v="2016-01-21T05:05:19"/>
    <n v="2015"/>
    <n v="0"/>
    <n v="6.54"/>
    <x v="0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1"/>
    <s v="spaces"/>
    <x v="3008"/>
    <d v="2015-04-25T05:11:23"/>
    <n v="2015"/>
    <n v="0"/>
    <n v="8.5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1"/>
    <s v="spaces"/>
    <x v="3009"/>
    <d v="2014-11-26T14:40:40"/>
    <n v="2014"/>
    <n v="0"/>
    <n v="1.29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1"/>
    <s v="spaces"/>
    <x v="3010"/>
    <d v="2015-02-21T19:58:39"/>
    <n v="2014"/>
    <n v="0"/>
    <n v="11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1"/>
    <s v="spaces"/>
    <x v="3011"/>
    <d v="2015-12-23T22:59:00"/>
    <n v="2015"/>
    <n v="1"/>
    <n v="6.48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1"/>
    <s v="spaces"/>
    <x v="3012"/>
    <d v="2015-06-21T20:04:09"/>
    <n v="2015"/>
    <n v="0"/>
    <n v="1.5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1"/>
    <s v="spaces"/>
    <x v="3013"/>
    <d v="2015-02-10T16:52:10"/>
    <n v="2015"/>
    <n v="0"/>
    <n v="2.9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1"/>
    <s v="spaces"/>
    <x v="3014"/>
    <d v="2014-11-05T05:00:00"/>
    <n v="2014"/>
    <n v="0"/>
    <n v="0.28000000000000003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1"/>
    <s v="spaces"/>
    <x v="3015"/>
    <d v="2014-06-11T04:00:00"/>
    <n v="2014"/>
    <n v="0"/>
    <n v="3.8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1"/>
    <s v="spaces"/>
    <x v="3016"/>
    <d v="2014-08-20T20:24:03"/>
    <n v="2014"/>
    <n v="0"/>
    <n v="0.9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1"/>
    <s v="spaces"/>
    <x v="3017"/>
    <d v="2014-07-18T13:09:12"/>
    <n v="2014"/>
    <n v="0"/>
    <n v="4.25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1"/>
    <s v="spaces"/>
    <x v="3018"/>
    <d v="2015-07-20T22:00:00"/>
    <n v="2015"/>
    <n v="0"/>
    <n v="3.7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1"/>
    <s v="spaces"/>
    <x v="3019"/>
    <d v="2014-05-27T03:00:00"/>
    <n v="2014"/>
    <n v="0"/>
    <n v="0.67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1"/>
    <s v="spaces"/>
    <x v="3020"/>
    <d v="2016-08-27T22:53:29"/>
    <n v="2016"/>
    <n v="0"/>
    <n v="2.44"/>
    <x v="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1"/>
    <s v="spaces"/>
    <x v="3021"/>
    <d v="2015-08-14T20:18:53"/>
    <n v="2015"/>
    <n v="0"/>
    <n v="5.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1"/>
    <s v="spaces"/>
    <x v="3022"/>
    <d v="2012-10-06T23:51:15"/>
    <n v="2012"/>
    <n v="0"/>
    <n v="0.83"/>
    <x v="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1"/>
    <s v="spaces"/>
    <x v="3023"/>
    <d v="2016-11-22T05:59:00"/>
    <n v="2016"/>
    <n v="0"/>
    <n v="1.4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1"/>
    <s v="spaces"/>
    <x v="3024"/>
    <d v="2015-06-11T16:13:06"/>
    <n v="2015"/>
    <n v="0"/>
    <n v="25.17"/>
    <x v="0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1"/>
    <s v="spaces"/>
    <x v="3025"/>
    <d v="2015-03-20T15:54:11"/>
    <n v="2015"/>
    <n v="0"/>
    <n v="0.47"/>
    <x v="0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1"/>
    <s v="spaces"/>
    <x v="3026"/>
    <d v="2014-11-18T04:35:00"/>
    <n v="2014"/>
    <n v="0"/>
    <n v="0.43"/>
    <x v="3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1"/>
    <s v="spaces"/>
    <x v="3027"/>
    <d v="2016-08-15T06:20:25"/>
    <n v="2016"/>
    <n v="0"/>
    <n v="1.52"/>
    <x v="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1"/>
    <s v="spaces"/>
    <x v="3028"/>
    <d v="2014-05-30T16:00:00"/>
    <n v="2014"/>
    <n v="0"/>
    <n v="1.0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1"/>
    <s v="spaces"/>
    <x v="3029"/>
    <d v="2017-03-03T11:01:32"/>
    <n v="2017"/>
    <n v="0"/>
    <n v="6"/>
    <x v="1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1"/>
    <s v="spaces"/>
    <x v="3030"/>
    <d v="2015-09-16T17:56:11"/>
    <n v="2015"/>
    <n v="0"/>
    <n v="3.63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1"/>
    <s v="spaces"/>
    <x v="3031"/>
    <d v="2016-10-14T21:10:47"/>
    <n v="2016"/>
    <n v="0"/>
    <n v="5.0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1"/>
    <s v="spaces"/>
    <x v="3032"/>
    <d v="2016-11-01T03:59:00"/>
    <n v="2016"/>
    <n v="0"/>
    <n v="0.12"/>
    <x v="2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1"/>
    <s v="spaces"/>
    <x v="3033"/>
    <d v="2016-08-18T02:38:45"/>
    <n v="2016"/>
    <n v="0"/>
    <n v="6.3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1"/>
    <s v="spaces"/>
    <x v="3034"/>
    <d v="2015-09-11T01:04:19"/>
    <n v="2015"/>
    <n v="0"/>
    <n v="5.8"/>
    <x v="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1"/>
    <s v="spaces"/>
    <x v="3035"/>
    <d v="2013-05-04T13:26:49"/>
    <n v="2013"/>
    <n v="0"/>
    <n v="0.46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1"/>
    <s v="spaces"/>
    <x v="3036"/>
    <d v="2013-08-16T11:59:00"/>
    <n v="2013"/>
    <n v="0"/>
    <n v="0.4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1"/>
    <s v="spaces"/>
    <x v="3037"/>
    <d v="2010-10-02T04:59:00"/>
    <n v="2010"/>
    <n v="0"/>
    <n v="4.41"/>
    <x v="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1"/>
    <s v="spaces"/>
    <x v="3038"/>
    <d v="2013-12-29T07:59:00"/>
    <n v="2013"/>
    <n v="0"/>
    <n v="0.59"/>
    <x v="4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1"/>
    <s v="spaces"/>
    <x v="3039"/>
    <d v="2016-01-20T20:50:48"/>
    <n v="2015"/>
    <n v="0"/>
    <n v="1.47"/>
    <x v="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1"/>
    <s v="spaces"/>
    <x v="3040"/>
    <d v="2015-06-26T23:00:00"/>
    <n v="2015"/>
    <n v="0"/>
    <n v="3.33"/>
    <x v="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1"/>
    <s v="spaces"/>
    <x v="3041"/>
    <d v="2016-03-04T06:03:17"/>
    <n v="2016"/>
    <n v="0"/>
    <n v="5.19"/>
    <x v="2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1"/>
    <s v="spaces"/>
    <x v="3042"/>
    <d v="2015-10-06T16:30:47"/>
    <n v="2015"/>
    <n v="0"/>
    <n v="3.73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1"/>
    <s v="spaces"/>
    <x v="3043"/>
    <d v="2015-04-16T02:50:00"/>
    <n v="2015"/>
    <n v="0"/>
    <n v="1.0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1"/>
    <s v="spaces"/>
    <x v="3044"/>
    <d v="2016-02-02T17:26:38"/>
    <n v="2016"/>
    <n v="0"/>
    <n v="0.8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1"/>
    <s v="spaces"/>
    <x v="3045"/>
    <d v="2014-09-10T04:52:00"/>
    <n v="2014"/>
    <n v="0"/>
    <n v="2.33"/>
    <x v="3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1"/>
    <s v="spaces"/>
    <x v="3046"/>
    <d v="2014-12-31T21:22:00"/>
    <n v="2014"/>
    <n v="0"/>
    <n v="2.87"/>
    <x v="3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1"/>
    <s v="spaces"/>
    <x v="3047"/>
    <d v="2014-08-22T03:44:15"/>
    <n v="2014"/>
    <n v="0"/>
    <n v="2.1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1"/>
    <s v="spaces"/>
    <x v="3048"/>
    <d v="2016-04-27T13:16:00"/>
    <n v="2016"/>
    <n v="0"/>
    <n v="6.75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1"/>
    <s v="spaces"/>
    <x v="3049"/>
    <d v="2015-06-14T00:20:55"/>
    <n v="2015"/>
    <n v="0"/>
    <n v="2.46"/>
    <x v="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1"/>
    <s v="spaces"/>
    <x v="3050"/>
    <d v="2017-02-08T09:59:05"/>
    <n v="2017"/>
    <n v="0"/>
    <n v="3.77"/>
    <x v="1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1"/>
    <s v="spaces"/>
    <x v="3051"/>
    <d v="2016-05-05T04:02:40"/>
    <n v="2016"/>
    <n v="0"/>
    <n v="14.67"/>
    <x v="2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1"/>
    <s v="spaces"/>
    <x v="3052"/>
    <d v="2015-05-28T15:59:00"/>
    <n v="2015"/>
    <n v="0"/>
    <n v="65.5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1"/>
    <s v="spaces"/>
    <x v="3053"/>
    <d v="2014-10-02T03:59:00"/>
    <n v="2014"/>
    <n v="0"/>
    <n v="43.6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1"/>
    <s v="spaces"/>
    <x v="3054"/>
    <d v="2015-03-02T01:04:00"/>
    <n v="2015"/>
    <n v="0"/>
    <n v="0"/>
    <x v="0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1"/>
    <s v="spaces"/>
    <x v="3055"/>
    <d v="2016-04-03T14:36:51"/>
    <n v="2016"/>
    <n v="0"/>
    <n v="0"/>
    <x v="2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1"/>
    <s v="spaces"/>
    <x v="3056"/>
    <d v="2014-09-29T15:16:24"/>
    <n v="2014"/>
    <n v="0"/>
    <n v="0"/>
    <x v="3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1"/>
    <s v="spaces"/>
    <x v="3057"/>
    <d v="2015-01-09T22:59:50"/>
    <n v="2014"/>
    <n v="0"/>
    <n v="130"/>
    <x v="3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1"/>
    <s v="spaces"/>
    <x v="3058"/>
    <d v="2016-05-20T08:59:00"/>
    <n v="2016"/>
    <n v="0"/>
    <n v="43.3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1"/>
    <s v="spaces"/>
    <x v="3059"/>
    <d v="2014-08-08T22:27:26"/>
    <n v="2014"/>
    <n v="0"/>
    <n v="11.82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1"/>
    <s v="spaces"/>
    <x v="3060"/>
    <d v="2015-09-28T06:35:34"/>
    <n v="2015"/>
    <n v="0"/>
    <n v="21.5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1"/>
    <s v="spaces"/>
    <x v="3061"/>
    <d v="2014-08-13T18:49:08"/>
    <n v="2014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1"/>
    <s v="spaces"/>
    <x v="3062"/>
    <d v="2015-09-30T18:00:00"/>
    <n v="2015"/>
    <n v="0"/>
    <n v="1.91"/>
    <x v="0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1"/>
    <s v="spaces"/>
    <x v="3063"/>
    <d v="2015-11-22T06:59:00"/>
    <n v="2015"/>
    <n v="0"/>
    <n v="1.75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1"/>
    <s v="spaces"/>
    <x v="3064"/>
    <d v="2014-07-30T01:19:32"/>
    <n v="2014"/>
    <n v="0"/>
    <n v="63"/>
    <x v="3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1"/>
    <s v="spaces"/>
    <x v="3065"/>
    <d v="2016-10-22T22:08:58"/>
    <n v="2016"/>
    <n v="0"/>
    <n v="5.48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1"/>
    <s v="spaces"/>
    <x v="3066"/>
    <d v="2015-06-14T19:19:00"/>
    <n v="2015"/>
    <n v="0"/>
    <n v="17.86"/>
    <x v="0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1"/>
    <s v="spaces"/>
    <x v="3067"/>
    <d v="2016-07-10T05:28:57"/>
    <n v="2016"/>
    <n v="0"/>
    <n v="8.3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1"/>
    <s v="spaces"/>
    <x v="3068"/>
    <d v="2015-10-16T16:35:52"/>
    <n v="2015"/>
    <n v="0"/>
    <n v="62.5"/>
    <x v="0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1"/>
    <s v="spaces"/>
    <x v="3069"/>
    <d v="2015-04-21T05:59:00"/>
    <n v="2015"/>
    <n v="0"/>
    <n v="1.07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1"/>
    <s v="spaces"/>
    <x v="3070"/>
    <d v="2016-10-30T01:46:00"/>
    <n v="2016"/>
    <n v="0"/>
    <n v="62.5"/>
    <x v="2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1"/>
    <s v="spaces"/>
    <x v="3071"/>
    <d v="2016-12-07T17:36:09"/>
    <n v="2016"/>
    <n v="0"/>
    <n v="7.8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1"/>
    <s v="spaces"/>
    <x v="3072"/>
    <d v="2015-09-09T22:31:19"/>
    <n v="2015"/>
    <n v="0"/>
    <n v="1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1"/>
    <s v="spaces"/>
    <x v="3073"/>
    <d v="2014-12-14T20:00:34"/>
    <n v="2014"/>
    <n v="0"/>
    <n v="17.86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1"/>
    <s v="spaces"/>
    <x v="3074"/>
    <d v="2016-03-10T13:42:39"/>
    <n v="2016"/>
    <n v="0"/>
    <n v="41.33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1"/>
    <s v="spaces"/>
    <x v="3075"/>
    <d v="2016-08-19T02:27:20"/>
    <n v="2016"/>
    <n v="0"/>
    <n v="6.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1"/>
    <s v="spaces"/>
    <x v="3076"/>
    <d v="2017-03-02T22:57:58"/>
    <n v="2017"/>
    <n v="0"/>
    <n v="61.5"/>
    <x v="1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1"/>
    <s v="spaces"/>
    <x v="3077"/>
    <d v="2015-10-09T15:38:43"/>
    <n v="2015"/>
    <n v="0"/>
    <n v="2.46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1"/>
    <s v="spaces"/>
    <x v="3078"/>
    <d v="2014-12-27T01:40:44"/>
    <n v="2014"/>
    <n v="0"/>
    <n v="17.14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1"/>
    <s v="spaces"/>
    <x v="3079"/>
    <d v="2015-03-22T16:07:15"/>
    <n v="2015"/>
    <n v="0"/>
    <n v="4.440000000000000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1"/>
    <s v="spaces"/>
    <x v="3080"/>
    <d v="2015-09-20T04:21:31"/>
    <n v="2015"/>
    <n v="0"/>
    <n v="2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1"/>
    <s v="spaces"/>
    <x v="3081"/>
    <d v="2015-02-26T03:19:55"/>
    <n v="2015"/>
    <n v="0"/>
    <n v="4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1"/>
    <s v="spaces"/>
    <x v="3082"/>
    <d v="2014-09-01T05:00:00"/>
    <n v="2014"/>
    <n v="0"/>
    <n v="40"/>
    <x v="3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1"/>
    <s v="spaces"/>
    <x v="3083"/>
    <d v="2015-11-15T23:09:06"/>
    <n v="2015"/>
    <n v="0"/>
    <n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1"/>
    <s v="spaces"/>
    <x v="3084"/>
    <d v="2015-09-29T21:12:39"/>
    <n v="2015"/>
    <n v="0"/>
    <n v="13.11"/>
    <x v="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1"/>
    <s v="spaces"/>
    <x v="3085"/>
    <d v="2015-05-05T18:48:00"/>
    <n v="2015"/>
    <n v="0"/>
    <n v="19.670000000000002"/>
    <x v="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1"/>
    <s v="spaces"/>
    <x v="3086"/>
    <d v="2015-01-08T13:41:00"/>
    <n v="2014"/>
    <n v="0"/>
    <n v="38.67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1"/>
    <s v="spaces"/>
    <x v="3087"/>
    <d v="2015-08-17T16:05:59"/>
    <n v="2015"/>
    <n v="0"/>
    <n v="38.67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1"/>
    <s v="spaces"/>
    <x v="3088"/>
    <d v="2016-12-21T04:36:30"/>
    <n v="2016"/>
    <n v="0"/>
    <n v="58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1"/>
    <s v="spaces"/>
    <x v="3089"/>
    <d v="2015-05-01T18:39:05"/>
    <n v="2015"/>
    <n v="0"/>
    <n v="12.7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1"/>
    <s v="spaces"/>
    <x v="3090"/>
    <d v="2015-10-15T22:00:00"/>
    <n v="2015"/>
    <n v="0"/>
    <n v="5.48"/>
    <x v="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1"/>
    <s v="spaces"/>
    <x v="3091"/>
    <d v="2016-07-09T01:59:00"/>
    <n v="2016"/>
    <n v="0"/>
    <n v="2.56"/>
    <x v="2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1"/>
    <s v="spaces"/>
    <x v="3092"/>
    <d v="2016-08-14T22:45:43"/>
    <n v="2016"/>
    <n v="0"/>
    <n v="12.78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1"/>
    <s v="spaces"/>
    <x v="3093"/>
    <d v="2014-06-01T03:59:00"/>
    <n v="2014"/>
    <n v="0"/>
    <n v="6.71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1"/>
    <s v="spaces"/>
    <x v="3094"/>
    <d v="2015-09-20T19:05:56"/>
    <n v="2015"/>
    <n v="0"/>
    <n v="113"/>
    <x v="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1"/>
    <s v="spaces"/>
    <x v="3095"/>
    <d v="2016-02-08T00:17:00"/>
    <n v="2015"/>
    <n v="0"/>
    <n v="4.07"/>
    <x v="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1"/>
    <s v="spaces"/>
    <x v="3096"/>
    <d v="2015-05-20T19:48:46"/>
    <n v="2015"/>
    <n v="0"/>
    <n v="7.8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1"/>
    <s v="spaces"/>
    <x v="3097"/>
    <d v="2016-08-01T00:36:20"/>
    <n v="2016"/>
    <n v="0"/>
    <n v="11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1"/>
    <s v="spaces"/>
    <x v="3098"/>
    <d v="2014-10-20T14:56:15"/>
    <n v="2014"/>
    <n v="0"/>
    <n v="8.4600000000000009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1"/>
    <s v="spaces"/>
    <x v="3099"/>
    <d v="2016-10-07T14:00:00"/>
    <n v="2016"/>
    <n v="0"/>
    <n v="2.62"/>
    <x v="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1"/>
    <s v="spaces"/>
    <x v="3100"/>
    <d v="2015-07-16T07:56:00"/>
    <n v="2015"/>
    <n v="0"/>
    <n v="9.1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1"/>
    <s v="spaces"/>
    <x v="3101"/>
    <d v="2016-02-12T04:33:11"/>
    <n v="2016"/>
    <n v="0"/>
    <n v="22"/>
    <x v="2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1"/>
    <s v="spaces"/>
    <x v="3102"/>
    <d v="2016-08-23T08:10:18"/>
    <n v="2016"/>
    <n v="0"/>
    <n v="1.21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1"/>
    <s v="spaces"/>
    <x v="3103"/>
    <d v="2015-06-12T03:45:06"/>
    <n v="2015"/>
    <n v="0"/>
    <n v="54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1"/>
    <s v="spaces"/>
    <x v="3104"/>
    <d v="2015-02-03T02:00:00"/>
    <n v="2015"/>
    <n v="0"/>
    <n v="21.6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1"/>
    <s v="spaces"/>
    <x v="3105"/>
    <d v="2014-10-19T05:00:00"/>
    <n v="2014"/>
    <n v="0"/>
    <n v="3.45"/>
    <x v="3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1"/>
    <s v="spaces"/>
    <x v="3106"/>
    <d v="2015-04-28T15:19:54"/>
    <n v="2015"/>
    <n v="0"/>
    <n v="53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1"/>
    <s v="spaces"/>
    <x v="3107"/>
    <d v="2015-05-11T19:32:31"/>
    <n v="2015"/>
    <n v="0"/>
    <n v="3.6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1"/>
    <s v="spaces"/>
    <x v="3108"/>
    <d v="2014-08-28T03:00:10"/>
    <n v="2014"/>
    <n v="0"/>
    <n v="0.9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1"/>
    <s v="spaces"/>
    <x v="3109"/>
    <d v="2017-02-19T00:45:19"/>
    <n v="2017"/>
    <n v="0"/>
    <n v="106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1"/>
    <s v="spaces"/>
    <x v="3110"/>
    <d v="2014-10-04T14:17:00"/>
    <n v="2014"/>
    <n v="0"/>
    <n v="1.3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1"/>
    <s v="spaces"/>
    <x v="3111"/>
    <d v="2015-09-16T22:00:00"/>
    <n v="2015"/>
    <n v="0"/>
    <n v="26.5"/>
    <x v="0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1"/>
    <s v="spaces"/>
    <x v="3112"/>
    <d v="2015-04-17T17:33:02"/>
    <n v="2015"/>
    <n v="0"/>
    <n v="2.8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1"/>
    <s v="spaces"/>
    <x v="3113"/>
    <d v="2014-09-21T15:10:50"/>
    <n v="2014"/>
    <n v="0"/>
    <n v="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1"/>
    <s v="spaces"/>
    <x v="3114"/>
    <d v="2016-11-01T02:55:34"/>
    <n v="2016"/>
    <n v="0"/>
    <n v="11.67"/>
    <x v="2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1"/>
    <s v="spaces"/>
    <x v="3115"/>
    <d v="2016-06-05T10:43:47"/>
    <n v="2016"/>
    <n v="0"/>
    <n v="105"/>
    <x v="2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1"/>
    <s v="spaces"/>
    <x v="3116"/>
    <d v="2016-05-27T13:12:00"/>
    <n v="2016"/>
    <n v="0"/>
    <n v="105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1"/>
    <s v="spaces"/>
    <x v="3117"/>
    <d v="2015-04-01T12:22:05"/>
    <n v="2015"/>
    <n v="0"/>
    <n v="10.5"/>
    <x v="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1"/>
    <s v="spaces"/>
    <x v="3118"/>
    <d v="2016-07-02T15:35:23"/>
    <n v="2016"/>
    <n v="0"/>
    <n v="52"/>
    <x v="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1"/>
    <s v="spaces"/>
    <x v="3119"/>
    <d v="2016-05-05T21:36:36"/>
    <n v="2016"/>
    <n v="0"/>
    <n v="10.19999999999999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1"/>
    <s v="spaces"/>
    <x v="3120"/>
    <d v="2015-03-27T00:05:32"/>
    <n v="2015"/>
    <n v="0"/>
    <n v="102"/>
    <x v="0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1"/>
    <s v="spaces"/>
    <x v="3121"/>
    <d v="2015-02-02T18:43:21"/>
    <n v="2014"/>
    <n v="0"/>
    <n v="25.25"/>
    <x v="3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1"/>
    <s v="spaces"/>
    <x v="3122"/>
    <d v="2016-07-09T23:49:58"/>
    <n v="2016"/>
    <n v="0"/>
    <n v="0.28999999999999998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1"/>
    <s v="spaces"/>
    <x v="3123"/>
    <d v="2014-09-26T16:18:55"/>
    <n v="2014"/>
    <n v="0"/>
    <n v="101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1"/>
    <s v="spaces"/>
    <x v="3124"/>
    <d v="2016-11-09T23:22:12"/>
    <n v="2016"/>
    <n v="1"/>
    <n v="50.5"/>
    <x v="2"/>
  </r>
  <r>
    <n v="3125"/>
    <s v="N/A (Canceled)"/>
    <s v="N/A"/>
    <n v="1500000"/>
    <n v="100"/>
    <x v="1"/>
    <s v="US"/>
    <s v="USD"/>
    <n v="1452142672"/>
    <n v="1449550672"/>
    <b v="0"/>
    <n v="0"/>
    <b v="0"/>
    <x v="1"/>
    <s v="spaces"/>
    <x v="3125"/>
    <d v="2016-01-07T04:57:52"/>
    <n v="2015"/>
    <n v="0"/>
    <n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1"/>
    <s v="spaces"/>
    <x v="3126"/>
    <d v="2015-03-01T20:33:49"/>
    <n v="2015"/>
    <n v="0"/>
    <n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1"/>
    <s v="plays"/>
    <x v="3127"/>
    <d v="2017-03-25T04:33:00"/>
    <n v="2017"/>
    <n v="0"/>
    <n v="16.670000000000002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1"/>
    <s v="plays"/>
    <x v="3128"/>
    <d v="2017-04-16T15:22:46"/>
    <n v="2017"/>
    <n v="0"/>
    <n v="8.33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1"/>
    <s v="plays"/>
    <x v="3129"/>
    <d v="2017-04-21T07:24:20"/>
    <n v="2017"/>
    <n v="0"/>
    <n v="1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1"/>
    <s v="spaces"/>
    <x v="3130"/>
    <d v="2016-03-27T23:26:02"/>
    <n v="2016"/>
    <n v="0"/>
    <n v="5.88"/>
    <x v="2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1"/>
    <s v="plays"/>
    <x v="3131"/>
    <d v="2017-03-27T23:58:54"/>
    <n v="2017"/>
    <n v="0"/>
    <n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1"/>
    <s v="plays"/>
    <x v="3132"/>
    <d v="2014-11-07T00:15:55"/>
    <n v="2014"/>
    <n v="0"/>
    <n v="0.47"/>
    <x v="3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1"/>
    <s v="plays"/>
    <x v="3133"/>
    <d v="2017-03-16T18:49:01"/>
    <n v="2017"/>
    <n v="0"/>
    <n v="0.85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1"/>
    <s v="plays"/>
    <x v="3134"/>
    <d v="2017-04-14T04:59:00"/>
    <n v="2017"/>
    <n v="0"/>
    <n v="2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1"/>
    <s v="plays"/>
    <x v="3135"/>
    <d v="2017-04-07T16:15:03"/>
    <n v="2017"/>
    <n v="0"/>
    <n v="25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1"/>
    <s v="plays"/>
    <x v="3136"/>
    <d v="2017-03-19T06:00:00"/>
    <n v="2017"/>
    <n v="0"/>
    <n v="3.33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1"/>
    <s v="plays"/>
    <x v="3137"/>
    <d v="2017-04-08T12:54:05"/>
    <n v="2017"/>
    <n v="0"/>
    <n v="8.33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1"/>
    <s v="plays"/>
    <x v="3138"/>
    <d v="2017-03-19T11:18:59"/>
    <n v="2017"/>
    <n v="0"/>
    <n v="33.33"/>
    <x v="1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1"/>
    <s v="plays"/>
    <x v="3139"/>
    <d v="2014-10-01T04:00:00"/>
    <n v="2014"/>
    <n v="0"/>
    <n v="1.75"/>
    <x v="3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1"/>
    <s v="plays"/>
    <x v="3140"/>
    <d v="2017-05-03T19:12:00"/>
    <n v="2017"/>
    <n v="0"/>
    <n v="1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1"/>
    <s v="plays"/>
    <x v="3141"/>
    <d v="2017-04-18T19:13:39"/>
    <n v="2017"/>
    <n v="0"/>
    <n v="100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1"/>
    <s v="plays"/>
    <x v="3142"/>
    <d v="2012-12-07T02:00:00"/>
    <n v="2012"/>
    <n v="0"/>
    <n v="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1"/>
    <s v="plays"/>
    <x v="3143"/>
    <d v="2017-03-27T16:16:59"/>
    <n v="2017"/>
    <n v="0"/>
    <n v="8.3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1"/>
    <s v="plays"/>
    <x v="3144"/>
    <d v="2017-04-04T03:38:41"/>
    <n v="2017"/>
    <n v="0"/>
    <n v="14.2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1"/>
    <s v="plays"/>
    <x v="3145"/>
    <d v="2017-04-09T08:35:56"/>
    <n v="2017"/>
    <n v="0"/>
    <n v="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1"/>
    <s v="plays"/>
    <x v="3146"/>
    <d v="2017-03-24T12:33:54"/>
    <n v="2017"/>
    <n v="0"/>
    <n v="6.25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1"/>
    <s v="plays"/>
    <x v="3147"/>
    <d v="2017-03-31T22:59:00"/>
    <n v="2017"/>
    <n v="0"/>
    <n v="4.55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1"/>
    <s v="plays"/>
    <x v="3148"/>
    <d v="2017-04-16T20:00:00"/>
    <n v="2017"/>
    <n v="0"/>
    <n v="12.5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1"/>
    <s v="plays"/>
    <x v="3149"/>
    <d v="2017-04-03T15:30:07"/>
    <n v="2017"/>
    <n v="1"/>
    <n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1"/>
    <s v="plays"/>
    <x v="3150"/>
    <d v="2011-01-25T04:00:00"/>
    <n v="2010"/>
    <n v="0"/>
    <n v="0.9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1"/>
    <s v="plays"/>
    <x v="3151"/>
    <d v="2012-04-01T20:00:58"/>
    <n v="2012"/>
    <n v="0"/>
    <n v="0.77"/>
    <x v="5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1"/>
    <s v="plays"/>
    <x v="3152"/>
    <d v="2014-09-10T20:09:34"/>
    <n v="2014"/>
    <n v="0"/>
    <n v="2.79"/>
    <x v="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1"/>
    <s v="plays"/>
    <x v="3153"/>
    <d v="2011-05-01T04:59:00"/>
    <n v="2011"/>
    <n v="0"/>
    <n v="0.39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1"/>
    <s v="plays"/>
    <x v="3154"/>
    <d v="2013-11-02T20:49:27"/>
    <n v="2013"/>
    <n v="0"/>
    <n v="1.42"/>
    <x v="4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1"/>
    <s v="plays"/>
    <x v="3155"/>
    <d v="2012-06-01T22:52:24"/>
    <n v="2012"/>
    <n v="0"/>
    <n v="1.06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1"/>
    <s v="plays"/>
    <x v="3156"/>
    <d v="2012-12-20T11:58:45"/>
    <n v="2012"/>
    <n v="0"/>
    <n v="0.31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1"/>
    <s v="plays"/>
    <x v="3157"/>
    <d v="2014-07-19T05:00:00"/>
    <n v="2014"/>
    <n v="0"/>
    <n v="2.27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1"/>
    <s v="plays"/>
    <x v="3158"/>
    <d v="2013-07-22T20:09:12"/>
    <n v="2013"/>
    <n v="0"/>
    <n v="1.33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1"/>
    <s v="plays"/>
    <x v="3159"/>
    <d v="2012-01-18T23:00:00"/>
    <n v="2011"/>
    <n v="0"/>
    <n v="1.75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1"/>
    <s v="plays"/>
    <x v="3160"/>
    <d v="2014-11-26T07:59:00"/>
    <n v="2014"/>
    <n v="0"/>
    <n v="0.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1"/>
    <s v="plays"/>
    <x v="3161"/>
    <d v="2014-06-15T18:05:25"/>
    <n v="2014"/>
    <n v="0"/>
    <n v="1.25"/>
    <x v="3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1"/>
    <s v="plays"/>
    <x v="3162"/>
    <d v="2014-08-13T04:59:00"/>
    <n v="2014"/>
    <n v="0"/>
    <n v="1.58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1"/>
    <s v="plays"/>
    <x v="3163"/>
    <d v="2014-07-07T02:00:00"/>
    <n v="2014"/>
    <n v="0"/>
    <n v="1.4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1"/>
    <s v="plays"/>
    <x v="3164"/>
    <d v="2014-06-09T19:20:15"/>
    <n v="2014"/>
    <n v="0"/>
    <n v="1.27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1"/>
    <s v="plays"/>
    <x v="3165"/>
    <d v="2014-10-15T12:52:02"/>
    <n v="2014"/>
    <n v="0"/>
    <n v="1.22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1"/>
    <s v="plays"/>
    <x v="3166"/>
    <d v="2011-05-03T03:59:00"/>
    <n v="2011"/>
    <n v="0"/>
    <n v="4.29"/>
    <x v="6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1"/>
    <s v="plays"/>
    <x v="3167"/>
    <d v="2014-08-02T04:13:01"/>
    <n v="2014"/>
    <n v="0"/>
    <n v="1.56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1"/>
    <s v="plays"/>
    <x v="3168"/>
    <d v="2014-06-13T22:00:00"/>
    <n v="2014"/>
    <n v="0"/>
    <n v="1.4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1"/>
    <s v="plays"/>
    <x v="3169"/>
    <d v="2014-09-26T21:04:52"/>
    <n v="2014"/>
    <n v="0"/>
    <n v="1.1499999999999999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1"/>
    <s v="plays"/>
    <x v="3170"/>
    <d v="2013-12-13T04:59:00"/>
    <n v="2013"/>
    <n v="0"/>
    <n v="1.04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1"/>
    <s v="plays"/>
    <x v="3171"/>
    <d v="2016-05-06T14:35:58"/>
    <n v="2016"/>
    <n v="0"/>
    <n v="0.73"/>
    <x v="2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1"/>
    <s v="plays"/>
    <x v="3172"/>
    <d v="2011-02-17T21:17:07"/>
    <n v="2010"/>
    <n v="0"/>
    <n v="1.42"/>
    <x v="7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1"/>
    <s v="plays"/>
    <x v="3173"/>
    <d v="2014-08-25T20:45:08"/>
    <n v="2014"/>
    <n v="0"/>
    <n v="3.7"/>
    <x v="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1"/>
    <s v="plays"/>
    <x v="3174"/>
    <d v="2014-07-02T04:00:00"/>
    <n v="2014"/>
    <n v="0"/>
    <n v="1.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1"/>
    <s v="plays"/>
    <x v="3175"/>
    <d v="2012-02-14T17:31:08"/>
    <n v="2012"/>
    <n v="0"/>
    <n v="2.93"/>
    <x v="5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1"/>
    <s v="plays"/>
    <x v="3176"/>
    <d v="2013-08-18T15:00:00"/>
    <n v="2013"/>
    <n v="0"/>
    <n v="1.5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1"/>
    <s v="plays"/>
    <x v="3177"/>
    <d v="2014-06-21T16:00:09"/>
    <n v="2014"/>
    <n v="0"/>
    <n v="1.61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1"/>
    <s v="plays"/>
    <x v="3178"/>
    <d v="2013-05-06T16:51:11"/>
    <n v="2013"/>
    <n v="0"/>
    <n v="1.32"/>
    <x v="4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1"/>
    <s v="plays"/>
    <x v="3179"/>
    <d v="2014-07-16T14:31:15"/>
    <n v="2014"/>
    <n v="0"/>
    <n v="1.05"/>
    <x v="3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1"/>
    <s v="plays"/>
    <x v="3180"/>
    <d v="2014-06-20T09:54:09"/>
    <n v="2014"/>
    <n v="0"/>
    <n v="1.8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1"/>
    <s v="plays"/>
    <x v="3181"/>
    <d v="2014-06-15T16:00:00"/>
    <n v="2014"/>
    <n v="0"/>
    <n v="5.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1"/>
    <s v="plays"/>
    <x v="3182"/>
    <d v="2012-01-31T17:00:00"/>
    <n v="2011"/>
    <n v="0"/>
    <n v="0.53"/>
    <x v="6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1"/>
    <s v="plays"/>
    <x v="3183"/>
    <d v="2014-07-01T23:50:31"/>
    <n v="2014"/>
    <n v="0"/>
    <n v="1.74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1"/>
    <s v="plays"/>
    <x v="3184"/>
    <d v="2014-09-16T21:00:00"/>
    <n v="2014"/>
    <n v="0"/>
    <n v="1.1399999999999999"/>
    <x v="3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1"/>
    <s v="plays"/>
    <x v="3185"/>
    <d v="2013-08-23T19:04:29"/>
    <n v="2013"/>
    <n v="0"/>
    <n v="1.18"/>
    <x v="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1"/>
    <s v="plays"/>
    <x v="3186"/>
    <d v="2014-07-16T23:27:21"/>
    <n v="2014"/>
    <n v="0"/>
    <n v="3.3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1"/>
    <s v="plays"/>
    <x v="3187"/>
    <d v="2014-08-04T15:59:33"/>
    <n v="2014"/>
    <n v="0"/>
    <n v="0.32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1"/>
    <s v="musical"/>
    <x v="3188"/>
    <d v="2015-06-10T09:58:22"/>
    <n v="2015"/>
    <n v="0"/>
    <n v="8.56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1"/>
    <s v="musical"/>
    <x v="3189"/>
    <d v="2015-05-24T08:18:52"/>
    <n v="2015"/>
    <n v="0"/>
    <n v="4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1"/>
    <s v="musical"/>
    <x v="3190"/>
    <d v="2016-12-09T04:37:55"/>
    <n v="2016"/>
    <n v="0"/>
    <n v="0"/>
    <x v="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1"/>
    <s v="musical"/>
    <x v="3191"/>
    <d v="2015-08-01T14:00:00"/>
    <n v="2015"/>
    <n v="0"/>
    <n v="12.5"/>
    <x v="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1"/>
    <s v="musical"/>
    <x v="3192"/>
    <d v="2016-04-30T05:34:00"/>
    <n v="2016"/>
    <n v="0"/>
    <n v="75"/>
    <x v="2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1"/>
    <s v="musical"/>
    <x v="3193"/>
    <d v="2015-02-16T10:11:17"/>
    <n v="2015"/>
    <n v="0"/>
    <n v="2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1"/>
    <s v="musical"/>
    <x v="3194"/>
    <d v="2015-07-27T01:29:58"/>
    <n v="2015"/>
    <n v="0"/>
    <n v="0"/>
    <x v="0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1"/>
    <s v="musical"/>
    <x v="3195"/>
    <d v="2015-02-28T22:00:00"/>
    <n v="2015"/>
    <n v="0"/>
    <n v="9.3800000000000008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1"/>
    <s v="musical"/>
    <x v="3196"/>
    <d v="2015-02-04T11:50:18"/>
    <n v="2015"/>
    <n v="0"/>
    <n v="18.7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1"/>
    <s v="musical"/>
    <x v="3197"/>
    <d v="2015-02-20T23:14:16"/>
    <n v="2015"/>
    <n v="0"/>
    <n v="3.13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1"/>
    <s v="musical"/>
    <x v="3198"/>
    <d v="2014-09-06T21:00:00"/>
    <n v="2014"/>
    <n v="0"/>
    <n v="1.42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1"/>
    <s v="musical"/>
    <x v="3199"/>
    <d v="2015-12-14T05:59:00"/>
    <n v="2015"/>
    <n v="0"/>
    <n v="3"/>
    <x v="0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1"/>
    <s v="musical"/>
    <x v="3200"/>
    <d v="2016-08-16T18:07:49"/>
    <n v="2016"/>
    <n v="0"/>
    <n v="18.75"/>
    <x v="2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1"/>
    <s v="musical"/>
    <x v="3201"/>
    <d v="2015-02-12T14:15:42"/>
    <n v="2015"/>
    <n v="0"/>
    <n v="1.92"/>
    <x v="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1"/>
    <s v="musical"/>
    <x v="3202"/>
    <d v="2014-08-31T18:24:37"/>
    <n v="2014"/>
    <n v="0"/>
    <n v="37.5"/>
    <x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1"/>
    <s v="musical"/>
    <x v="3203"/>
    <d v="2015-09-25T23:43:42"/>
    <n v="2015"/>
    <n v="0"/>
    <n v="12.33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1"/>
    <s v="musical"/>
    <x v="3204"/>
    <d v="2015-07-17T16:14:00"/>
    <n v="2015"/>
    <n v="0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1"/>
    <s v="musical"/>
    <x v="3205"/>
    <d v="2015-05-01T08:59:32"/>
    <n v="2015"/>
    <n v="0"/>
    <n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1"/>
    <s v="musical"/>
    <x v="3206"/>
    <d v="2015-09-19T06:37:31"/>
    <n v="2015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1"/>
    <s v="musical"/>
    <x v="3207"/>
    <d v="2015-04-23T05:40:07"/>
    <n v="2015"/>
    <n v="0"/>
    <n v="1.9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1"/>
    <s v="plays"/>
    <x v="3208"/>
    <d v="2014-07-28T14:31:17"/>
    <n v="2014"/>
    <n v="0"/>
    <n v="0.87"/>
    <x v="3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1"/>
    <s v="plays"/>
    <x v="3209"/>
    <d v="2015-09-10T03:59:00"/>
    <n v="2015"/>
    <n v="0"/>
    <n v="0.5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1"/>
    <s v="plays"/>
    <x v="3210"/>
    <d v="2014-08-15T02:00:00"/>
    <n v="2014"/>
    <n v="0"/>
    <n v="0.2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1"/>
    <s v="plays"/>
    <x v="3211"/>
    <d v="2016-01-05T23:55:00"/>
    <n v="2015"/>
    <n v="0"/>
    <n v="0.6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1"/>
    <s v="plays"/>
    <x v="3212"/>
    <d v="2014-06-20T23:00:00"/>
    <n v="2014"/>
    <n v="0"/>
    <n v="0.3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1"/>
    <s v="plays"/>
    <x v="3213"/>
    <d v="2015-07-26T18:19:19"/>
    <n v="2015"/>
    <n v="0"/>
    <n v="1.4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1"/>
    <s v="plays"/>
    <x v="3214"/>
    <d v="2016-11-04T13:06:24"/>
    <n v="2016"/>
    <n v="0"/>
    <n v="0.67"/>
    <x v="2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1"/>
    <s v="plays"/>
    <x v="3215"/>
    <d v="2014-08-08T19:05:51"/>
    <n v="2014"/>
    <n v="0"/>
    <n v="0.7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1"/>
    <s v="plays"/>
    <x v="3216"/>
    <d v="2012-06-01T03:59:00"/>
    <n v="2012"/>
    <n v="0"/>
    <n v="1.17"/>
    <x v="5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1"/>
    <s v="plays"/>
    <x v="3217"/>
    <d v="2015-07-11T14:30:00"/>
    <n v="2015"/>
    <n v="0"/>
    <n v="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1"/>
    <s v="plays"/>
    <x v="3218"/>
    <d v="2014-12-31T00:00:00"/>
    <n v="2014"/>
    <n v="0"/>
    <n v="0.38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1"/>
    <s v="plays"/>
    <x v="3219"/>
    <d v="2015-03-22T22:35:47"/>
    <n v="2015"/>
    <n v="0"/>
    <n v="0.57999999999999996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1"/>
    <s v="plays"/>
    <x v="3220"/>
    <d v="2017-03-12T21:00:00"/>
    <n v="2017"/>
    <n v="0"/>
    <n v="1.149999999999999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1"/>
    <s v="plays"/>
    <x v="3221"/>
    <d v="2015-07-05T16:43:23"/>
    <n v="2015"/>
    <n v="0"/>
    <n v="0.6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1"/>
    <s v="plays"/>
    <x v="3222"/>
    <d v="2015-10-24T21:29:00"/>
    <n v="2015"/>
    <n v="0"/>
    <n v="0.8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1"/>
    <s v="plays"/>
    <x v="3223"/>
    <d v="2017-01-10T05:00:00"/>
    <n v="2016"/>
    <n v="0"/>
    <n v="0.3"/>
    <x v="2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1"/>
    <s v="plays"/>
    <x v="3224"/>
    <d v="2014-11-20T07:59:58"/>
    <n v="2014"/>
    <n v="0"/>
    <n v="0.32"/>
    <x v="3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1"/>
    <s v="plays"/>
    <x v="3225"/>
    <d v="2015-12-17T04:59:00"/>
    <n v="2015"/>
    <n v="0"/>
    <n v="1.76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1"/>
    <s v="plays"/>
    <x v="3226"/>
    <d v="2015-08-20T20:02:56"/>
    <n v="2015"/>
    <n v="0"/>
    <n v="0.8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1"/>
    <s v="plays"/>
    <x v="3227"/>
    <d v="2016-06-03T21:00:00"/>
    <n v="2016"/>
    <n v="0"/>
    <n v="1.6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1"/>
    <s v="plays"/>
    <x v="3228"/>
    <d v="2015-10-30T14:00:12"/>
    <n v="2015"/>
    <n v="0"/>
    <n v="3.1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1"/>
    <s v="plays"/>
    <x v="3229"/>
    <d v="2017-01-17T21:10:36"/>
    <n v="2016"/>
    <n v="0"/>
    <n v="2.17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1"/>
    <s v="plays"/>
    <x v="3230"/>
    <d v="2014-10-01T03:59:00"/>
    <n v="2014"/>
    <n v="0"/>
    <n v="1.7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1"/>
    <s v="plays"/>
    <x v="3231"/>
    <d v="2016-04-16T22:39:07"/>
    <n v="2016"/>
    <n v="0"/>
    <n v="2.25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1"/>
    <s v="plays"/>
    <x v="3232"/>
    <d v="2016-05-04T03:59:00"/>
    <n v="2016"/>
    <n v="0"/>
    <n v="2.38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1"/>
    <s v="plays"/>
    <x v="3233"/>
    <d v="2016-12-28T22:00:33"/>
    <n v="2016"/>
    <n v="0"/>
    <n v="0.5500000000000000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1"/>
    <s v="plays"/>
    <x v="3234"/>
    <d v="2016-07-01T08:20:51"/>
    <n v="2016"/>
    <n v="0"/>
    <n v="0.3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1"/>
    <s v="plays"/>
    <x v="3235"/>
    <d v="2017-03-02T19:19:15"/>
    <n v="2017"/>
    <n v="0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1"/>
    <s v="plays"/>
    <x v="3236"/>
    <d v="2017-02-01T23:31:00"/>
    <n v="2016"/>
    <n v="0"/>
    <n v="0.5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1"/>
    <s v="plays"/>
    <x v="3237"/>
    <d v="2015-09-29T03:59:00"/>
    <n v="2015"/>
    <n v="0"/>
    <n v="0.22"/>
    <x v="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1"/>
    <s v="plays"/>
    <x v="3238"/>
    <d v="2014-09-19T18:08:12"/>
    <n v="2014"/>
    <n v="0"/>
    <n v="0.3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1"/>
    <s v="plays"/>
    <x v="3239"/>
    <d v="2014-10-14T06:59:00"/>
    <n v="2014"/>
    <n v="0"/>
    <n v="0.36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1"/>
    <s v="plays"/>
    <x v="3240"/>
    <d v="2015-10-09T00:00:00"/>
    <n v="2015"/>
    <n v="0"/>
    <n v="0.8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1"/>
    <s v="plays"/>
    <x v="3241"/>
    <d v="2015-10-25T23:59:00"/>
    <n v="2015"/>
    <n v="0"/>
    <n v="0.5799999999999999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1"/>
    <s v="plays"/>
    <x v="3242"/>
    <d v="2017-02-16T23:00:00"/>
    <n v="2017"/>
    <n v="0"/>
    <n v="1.7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1"/>
    <s v="plays"/>
    <x v="3243"/>
    <d v="2015-07-01T12:14:58"/>
    <n v="2015"/>
    <n v="0"/>
    <n v="0.76"/>
    <x v="0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1"/>
    <s v="plays"/>
    <x v="3244"/>
    <d v="2015-06-12T02:00:00"/>
    <n v="2015"/>
    <n v="0"/>
    <n v="0.22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1"/>
    <s v="plays"/>
    <x v="3245"/>
    <d v="2016-12-01T17:39:42"/>
    <n v="2016"/>
    <n v="0"/>
    <n v="0.86"/>
    <x v="2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1"/>
    <s v="plays"/>
    <x v="3246"/>
    <d v="2015-09-12T03:59:00"/>
    <n v="2015"/>
    <n v="0"/>
    <n v="0.3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1"/>
    <s v="plays"/>
    <x v="3247"/>
    <d v="2015-04-04T20:19:17"/>
    <n v="2015"/>
    <n v="0"/>
    <n v="0.2800000000000000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1"/>
    <s v="plays"/>
    <x v="3248"/>
    <d v="2015-06-20T17:55:14"/>
    <n v="2015"/>
    <n v="0"/>
    <n v="0.6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1"/>
    <s v="plays"/>
    <x v="3249"/>
    <d v="2015-07-12T10:25:12"/>
    <n v="2015"/>
    <n v="0"/>
    <n v="0.9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1"/>
    <s v="plays"/>
    <x v="3250"/>
    <d v="2014-11-05T18:48:44"/>
    <n v="2014"/>
    <n v="0"/>
    <n v="0.26"/>
    <x v="3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1"/>
    <s v="plays"/>
    <x v="3251"/>
    <d v="2016-09-08T03:45:00"/>
    <n v="2016"/>
    <n v="0"/>
    <n v="0.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1"/>
    <s v="plays"/>
    <x v="3252"/>
    <d v="2015-03-26T01:03:29"/>
    <n v="2015"/>
    <n v="0"/>
    <n v="0.3"/>
    <x v="0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1"/>
    <s v="plays"/>
    <x v="3253"/>
    <d v="2015-06-11T03:59:00"/>
    <n v="2015"/>
    <n v="0"/>
    <n v="0.31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1"/>
    <s v="plays"/>
    <x v="3254"/>
    <d v="2016-09-07T11:20:40"/>
    <n v="2016"/>
    <n v="0"/>
    <n v="1.100000000000000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1"/>
    <s v="plays"/>
    <x v="3255"/>
    <d v="2017-02-22T13:25:52"/>
    <n v="2017"/>
    <n v="0"/>
    <n v="1.34"/>
    <x v="1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1"/>
    <s v="plays"/>
    <x v="3256"/>
    <d v="2015-06-21T17:32:46"/>
    <n v="2015"/>
    <n v="0"/>
    <n v="2.75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1"/>
    <s v="plays"/>
    <x v="3257"/>
    <d v="2014-10-07T18:26:15"/>
    <n v="2014"/>
    <n v="0"/>
    <n v="3.06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1"/>
    <s v="plays"/>
    <x v="3258"/>
    <d v="2016-10-01T03:59:00"/>
    <n v="2016"/>
    <n v="0"/>
    <n v="0.55000000000000004"/>
    <x v="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1"/>
    <s v="plays"/>
    <x v="3259"/>
    <d v="2015-01-08T21:17:41"/>
    <n v="2014"/>
    <n v="0"/>
    <n v="0.71"/>
    <x v="3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1"/>
    <s v="plays"/>
    <x v="3260"/>
    <d v="2015-11-30T17:08:38"/>
    <n v="2015"/>
    <n v="0"/>
    <n v="0.73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1"/>
    <s v="plays"/>
    <x v="3261"/>
    <d v="2015-07-16T17:24:36"/>
    <n v="2015"/>
    <n v="0"/>
    <n v="1.08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1"/>
    <s v="plays"/>
    <x v="3262"/>
    <d v="2014-12-22T04:00:00"/>
    <n v="2014"/>
    <n v="0"/>
    <n v="0.39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1"/>
    <s v="plays"/>
    <x v="3263"/>
    <d v="2015-10-30T21:00:00"/>
    <n v="2015"/>
    <n v="0"/>
    <n v="0.76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1"/>
    <s v="plays"/>
    <x v="3264"/>
    <d v="2015-01-28T22:00:00"/>
    <n v="2015"/>
    <n v="0"/>
    <n v="1.0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1"/>
    <s v="plays"/>
    <x v="3265"/>
    <d v="2015-07-17T18:11:00"/>
    <n v="2015"/>
    <n v="0"/>
    <n v="0.18"/>
    <x v="0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1"/>
    <s v="plays"/>
    <x v="3266"/>
    <d v="2015-11-06T13:00:09"/>
    <n v="2015"/>
    <n v="0"/>
    <n v="0.35"/>
    <x v="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1"/>
    <s v="plays"/>
    <x v="3267"/>
    <d v="2015-06-16T11:00:00"/>
    <n v="2015"/>
    <n v="0"/>
    <n v="0.73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1"/>
    <s v="plays"/>
    <x v="3268"/>
    <d v="2015-06-12T21:00:00"/>
    <n v="2015"/>
    <n v="0"/>
    <n v="0.31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1"/>
    <s v="plays"/>
    <x v="3269"/>
    <d v="2016-09-14T19:00:00"/>
    <n v="2016"/>
    <n v="0"/>
    <n v="2.4300000000000002"/>
    <x v="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1"/>
    <s v="plays"/>
    <x v="3270"/>
    <d v="2015-12-03T17:00:00"/>
    <n v="2015"/>
    <n v="0"/>
    <n v="0.8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1"/>
    <s v="plays"/>
    <x v="3271"/>
    <d v="2016-08-24T21:42:08"/>
    <n v="2016"/>
    <n v="0"/>
    <n v="1.21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1"/>
    <s v="plays"/>
    <x v="3272"/>
    <d v="2015-07-12T12:47:45"/>
    <n v="2015"/>
    <n v="0"/>
    <n v="1.7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1"/>
    <s v="plays"/>
    <x v="3273"/>
    <d v="2014-11-02T11:29:35"/>
    <n v="2014"/>
    <n v="0"/>
    <n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1"/>
    <s v="plays"/>
    <x v="3274"/>
    <d v="2016-04-29T04:39:48"/>
    <n v="2016"/>
    <n v="0"/>
    <n v="0.21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1"/>
    <s v="plays"/>
    <x v="3275"/>
    <d v="2016-03-15T21:00:00"/>
    <n v="2016"/>
    <n v="0"/>
    <n v="0.17"/>
    <x v="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1"/>
    <s v="plays"/>
    <x v="3276"/>
    <d v="2016-08-15T20:09:42"/>
    <n v="2016"/>
    <n v="0"/>
    <n v="0.41"/>
    <x v="2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1"/>
    <s v="plays"/>
    <x v="3277"/>
    <d v="2016-12-22T14:59:12"/>
    <n v="2016"/>
    <n v="0"/>
    <n v="0.2899999999999999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1"/>
    <s v="plays"/>
    <x v="3278"/>
    <d v="2016-06-20T23:00:00"/>
    <n v="2016"/>
    <n v="0"/>
    <n v="0.24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1"/>
    <s v="plays"/>
    <x v="3279"/>
    <d v="2015-09-13T00:00:00"/>
    <n v="2015"/>
    <n v="0"/>
    <n v="0.69"/>
    <x v="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1"/>
    <s v="plays"/>
    <x v="3280"/>
    <d v="2016-12-07T08:26:16"/>
    <n v="2016"/>
    <n v="0"/>
    <n v="1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1"/>
    <s v="plays"/>
    <x v="3281"/>
    <d v="2016-04-01T01:27:39"/>
    <n v="2016"/>
    <n v="0"/>
    <n v="0.79"/>
    <x v="2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1"/>
    <s v="plays"/>
    <x v="3282"/>
    <d v="2015-07-27T22:59:00"/>
    <n v="2015"/>
    <n v="0"/>
    <n v="1.1399999999999999"/>
    <x v="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1"/>
    <s v="plays"/>
    <x v="3283"/>
    <d v="2014-11-18T17:23:26"/>
    <n v="2014"/>
    <n v="0"/>
    <n v="0.5"/>
    <x v="3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1"/>
    <s v="plays"/>
    <x v="3284"/>
    <d v="2015-09-02T00:28:25"/>
    <n v="2015"/>
    <n v="0"/>
    <n v="1.06"/>
    <x v="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1"/>
    <s v="plays"/>
    <x v="3285"/>
    <d v="2017-02-28T05:00:00"/>
    <n v="2017"/>
    <n v="0"/>
    <n v="0.62"/>
    <x v="1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1"/>
    <s v="plays"/>
    <x v="3286"/>
    <d v="2016-04-01T03:59:00"/>
    <n v="2016"/>
    <n v="0"/>
    <n v="0.5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1"/>
    <s v="plays"/>
    <x v="3287"/>
    <d v="2017-03-04T10:12:32"/>
    <n v="2017"/>
    <n v="0"/>
    <n v="0.55000000000000004"/>
    <x v="1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1"/>
    <s v="plays"/>
    <x v="3288"/>
    <d v="2015-07-31T20:32:28"/>
    <n v="2015"/>
    <n v="0"/>
    <n v="2.5"/>
    <x v="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1"/>
    <s v="plays"/>
    <x v="3289"/>
    <d v="2016-01-29T05:59:00"/>
    <n v="2016"/>
    <n v="0"/>
    <n v="3.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1"/>
    <s v="plays"/>
    <x v="3290"/>
    <d v="2015-10-14T22:01:03"/>
    <n v="2015"/>
    <n v="0"/>
    <n v="0.79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1"/>
    <s v="plays"/>
    <x v="3291"/>
    <d v="2015-04-29T17:51:02"/>
    <n v="2015"/>
    <n v="0"/>
    <n v="0.5699999999999999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1"/>
    <s v="plays"/>
    <x v="3292"/>
    <d v="2016-08-01T06:59:00"/>
    <n v="2016"/>
    <n v="0"/>
    <n v="0.7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1"/>
    <s v="plays"/>
    <x v="3293"/>
    <d v="2015-05-30T20:21:43"/>
    <n v="2015"/>
    <n v="0"/>
    <n v="1.47"/>
    <x v="0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1"/>
    <s v="plays"/>
    <x v="3294"/>
    <d v="2015-11-28T18:00:28"/>
    <n v="2015"/>
    <n v="0"/>
    <n v="1.4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1"/>
    <s v="plays"/>
    <x v="3295"/>
    <d v="2015-06-01T05:00:00"/>
    <n v="2015"/>
    <n v="0"/>
    <n v="1.67"/>
    <x v="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1"/>
    <s v="plays"/>
    <x v="3296"/>
    <d v="2017-03-11T12:21:31"/>
    <n v="2017"/>
    <n v="0"/>
    <n v="0.6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1"/>
    <s v="plays"/>
    <x v="3297"/>
    <d v="2015-02-09T04:30:00"/>
    <n v="2015"/>
    <n v="0"/>
    <n v="4.17"/>
    <x v="0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1"/>
    <s v="plays"/>
    <x v="3298"/>
    <d v="2015-03-28T14:38:04"/>
    <n v="2015"/>
    <n v="0"/>
    <n v="1.43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1"/>
    <s v="plays"/>
    <x v="3299"/>
    <d v="2015-11-22T22:00:00"/>
    <n v="2015"/>
    <n v="0"/>
    <n v="1.0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1"/>
    <s v="plays"/>
    <x v="3300"/>
    <d v="2016-02-10T21:00:00"/>
    <n v="2016"/>
    <n v="0"/>
    <n v="1.06"/>
    <x v="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1"/>
    <s v="plays"/>
    <x v="3301"/>
    <d v="2016-09-26T10:37:09"/>
    <n v="2016"/>
    <n v="0"/>
    <n v="1.85"/>
    <x v="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1"/>
    <s v="plays"/>
    <x v="3302"/>
    <d v="2015-06-16T12:59:14"/>
    <n v="2015"/>
    <n v="0"/>
    <n v="2.0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1"/>
    <s v="plays"/>
    <x v="3303"/>
    <d v="2017-02-20T08:50:02"/>
    <n v="2017"/>
    <n v="0"/>
    <n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1"/>
    <s v="plays"/>
    <x v="3304"/>
    <d v="2015-09-17T03:59:00"/>
    <n v="2015"/>
    <n v="0"/>
    <n v="3.57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1"/>
    <s v="plays"/>
    <x v="3305"/>
    <d v="2015-12-04T19:29:08"/>
    <n v="2015"/>
    <n v="0"/>
    <n v="3.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1"/>
    <s v="plays"/>
    <x v="3306"/>
    <d v="2016-06-10T03:00:00"/>
    <n v="2016"/>
    <n v="0"/>
    <n v="0.89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1"/>
    <s v="plays"/>
    <x v="3307"/>
    <d v="2016-05-15T01:22:19"/>
    <n v="2016"/>
    <n v="0"/>
    <n v="2.38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1"/>
    <s v="plays"/>
    <x v="3308"/>
    <d v="2016-04-13T21:02:45"/>
    <n v="2016"/>
    <n v="0"/>
    <n v="0.82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1"/>
    <s v="plays"/>
    <x v="3309"/>
    <d v="2016-10-16T15:36:18"/>
    <n v="2016"/>
    <n v="0"/>
    <n v="1.52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1"/>
    <s v="plays"/>
    <x v="3310"/>
    <d v="2014-08-08T13:54:00"/>
    <n v="2014"/>
    <n v="0"/>
    <n v="0.36"/>
    <x v="3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1"/>
    <s v="plays"/>
    <x v="3311"/>
    <d v="2015-10-06T22:17:05"/>
    <n v="2015"/>
    <n v="0"/>
    <n v="1.4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1"/>
    <s v="plays"/>
    <x v="3312"/>
    <d v="2016-05-06T07:17:21"/>
    <n v="2016"/>
    <n v="0"/>
    <n v="0.51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1"/>
    <s v="plays"/>
    <x v="3313"/>
    <d v="2016-06-22T03:55:00"/>
    <n v="2016"/>
    <n v="0"/>
    <n v="1.9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1"/>
    <s v="plays"/>
    <x v="3314"/>
    <d v="2015-10-17T07:00:10"/>
    <n v="2015"/>
    <n v="0"/>
    <n v="1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1"/>
    <s v="plays"/>
    <x v="3315"/>
    <d v="2016-11-11T22:00:00"/>
    <n v="2016"/>
    <n v="0"/>
    <n v="1.1000000000000001"/>
    <x v="2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1"/>
    <s v="plays"/>
    <x v="3316"/>
    <d v="2016-06-22T01:05:57"/>
    <n v="2016"/>
    <n v="0"/>
    <n v="1.18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1"/>
    <s v="plays"/>
    <x v="3317"/>
    <d v="2016-01-27T01:00:00"/>
    <n v="2016"/>
    <n v="0"/>
    <n v="1.55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1"/>
    <s v="plays"/>
    <x v="3318"/>
    <d v="2016-04-11T02:30:00"/>
    <n v="2016"/>
    <n v="0"/>
    <n v="1.41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1"/>
    <s v="plays"/>
    <x v="3319"/>
    <d v="2016-06-05T13:59:50"/>
    <n v="2016"/>
    <n v="0"/>
    <n v="4.5"/>
    <x v="2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1"/>
    <s v="plays"/>
    <x v="3320"/>
    <d v="2016-06-08T00:57:04"/>
    <n v="2016"/>
    <n v="0"/>
    <n v="2.5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1"/>
    <s v="plays"/>
    <x v="3321"/>
    <d v="2016-09-25T08:46:48"/>
    <n v="2016"/>
    <n v="0"/>
    <n v="0.92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1"/>
    <s v="plays"/>
    <x v="3322"/>
    <d v="2015-05-08T20:05:00"/>
    <n v="2015"/>
    <n v="0"/>
    <n v="0.78"/>
    <x v="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1"/>
    <s v="plays"/>
    <x v="3323"/>
    <d v="2015-01-31T14:03:06"/>
    <n v="2014"/>
    <n v="0"/>
    <n v="2.8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1"/>
    <s v="plays"/>
    <x v="3324"/>
    <d v="2014-10-16T03:59:00"/>
    <n v="2014"/>
    <n v="0"/>
    <n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1"/>
    <s v="plays"/>
    <x v="3325"/>
    <d v="2015-04-05T17:51:17"/>
    <n v="2015"/>
    <n v="0"/>
    <n v="3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1"/>
    <s v="plays"/>
    <x v="3326"/>
    <d v="2015-03-08T16:08:25"/>
    <n v="2015"/>
    <n v="0"/>
    <n v="0.7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1"/>
    <s v="plays"/>
    <x v="3327"/>
    <d v="2014-07-05T01:00:00"/>
    <n v="2014"/>
    <n v="0"/>
    <n v="4.67"/>
    <x v="3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1"/>
    <s v="plays"/>
    <x v="3328"/>
    <d v="2016-05-08T08:59:26"/>
    <n v="2016"/>
    <n v="0"/>
    <n v="1.27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1"/>
    <s v="plays"/>
    <x v="3329"/>
    <d v="2015-10-06T16:44:46"/>
    <n v="2015"/>
    <n v="0"/>
    <n v="0.6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1"/>
    <s v="plays"/>
    <x v="3330"/>
    <d v="2015-04-01T20:17:48"/>
    <n v="2015"/>
    <n v="0"/>
    <n v="0.59"/>
    <x v="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1"/>
    <s v="plays"/>
    <x v="3331"/>
    <d v="2014-07-27T23:00:00"/>
    <n v="2014"/>
    <n v="0"/>
    <n v="1.58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1"/>
    <s v="plays"/>
    <x v="3332"/>
    <d v="2017-02-24T13:48:00"/>
    <n v="2017"/>
    <n v="0"/>
    <n v="0.36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1"/>
    <s v="plays"/>
    <x v="3333"/>
    <d v="2016-07-28T15:58:38"/>
    <n v="2016"/>
    <n v="0"/>
    <n v="0.85"/>
    <x v="2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1"/>
    <s v="plays"/>
    <x v="3334"/>
    <d v="2014-07-19T20:38:50"/>
    <n v="2014"/>
    <n v="0"/>
    <n v="0.48"/>
    <x v="3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1"/>
    <s v="plays"/>
    <x v="3335"/>
    <d v="2015-04-01T04:59:00"/>
    <n v="2015"/>
    <n v="0"/>
    <n v="0.5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1"/>
    <s v="plays"/>
    <x v="3336"/>
    <d v="2014-08-03T23:00:00"/>
    <n v="2014"/>
    <n v="0"/>
    <n v="0.63"/>
    <x v="3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1"/>
    <s v="plays"/>
    <x v="3337"/>
    <d v="2014-08-30T04:48:13"/>
    <n v="2014"/>
    <n v="0"/>
    <n v="1"/>
    <x v="3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1"/>
    <s v="plays"/>
    <x v="3338"/>
    <d v="2015-07-30T12:30:22"/>
    <n v="2015"/>
    <n v="0"/>
    <n v="0.8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1"/>
    <s v="plays"/>
    <x v="3339"/>
    <d v="2015-06-15T16:14:40"/>
    <n v="2015"/>
    <n v="0"/>
    <n v="0.36"/>
    <x v="0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1"/>
    <s v="plays"/>
    <x v="3340"/>
    <d v="2016-06-12T17:00:00"/>
    <n v="2016"/>
    <n v="0"/>
    <n v="1.43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1"/>
    <s v="plays"/>
    <x v="3341"/>
    <d v="2016-12-06T23:22:34"/>
    <n v="2016"/>
    <n v="0"/>
    <n v="1.05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1"/>
    <s v="plays"/>
    <x v="3342"/>
    <d v="2014-10-10T21:00:00"/>
    <n v="2014"/>
    <n v="0"/>
    <n v="1.18"/>
    <x v="3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1"/>
    <s v="plays"/>
    <x v="3343"/>
    <d v="2016-04-13T13:18:00"/>
    <n v="2016"/>
    <n v="0"/>
    <n v="1.74"/>
    <x v="2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1"/>
    <s v="plays"/>
    <x v="3344"/>
    <d v="2016-04-05T08:34:06"/>
    <n v="2016"/>
    <n v="0"/>
    <n v="4.4400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1"/>
    <s v="plays"/>
    <x v="3345"/>
    <d v="2015-02-26T00:35:10"/>
    <n v="2015"/>
    <n v="0"/>
    <n v="2.1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1"/>
    <s v="plays"/>
    <x v="3346"/>
    <d v="2015-04-18T00:37:00"/>
    <n v="2015"/>
    <n v="0"/>
    <n v="3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1"/>
    <s v="plays"/>
    <x v="3347"/>
    <d v="2016-05-08T21:00:00"/>
    <n v="2016"/>
    <n v="0"/>
    <n v="1.73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1"/>
    <s v="plays"/>
    <x v="3348"/>
    <d v="2016-04-30T03:59:00"/>
    <n v="2016"/>
    <n v="0"/>
    <n v="0.47"/>
    <x v="2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1"/>
    <s v="plays"/>
    <x v="3349"/>
    <d v="2014-07-23T11:00:00"/>
    <n v="2014"/>
    <n v="0"/>
    <n v="0.67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1"/>
    <s v="plays"/>
    <x v="3350"/>
    <d v="2016-07-01T23:00:00"/>
    <n v="2016"/>
    <n v="0"/>
    <n v="0.5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1"/>
    <s v="plays"/>
    <x v="3351"/>
    <d v="2015-11-29T23:00:00"/>
    <n v="2015"/>
    <n v="0"/>
    <n v="0.7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1"/>
    <s v="plays"/>
    <x v="3352"/>
    <d v="2016-06-13T17:00:00"/>
    <n v="2016"/>
    <n v="0"/>
    <n v="2.57"/>
    <x v="2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1"/>
    <s v="plays"/>
    <x v="3353"/>
    <d v="2014-11-19T08:27:59"/>
    <n v="2014"/>
    <n v="0"/>
    <n v="0.22"/>
    <x v="3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1"/>
    <s v="plays"/>
    <x v="3354"/>
    <d v="2016-12-14T15:59:00"/>
    <n v="2016"/>
    <n v="0"/>
    <n v="0.49"/>
    <x v="2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1"/>
    <s v="plays"/>
    <x v="3355"/>
    <d v="2014-08-19T16:00:00"/>
    <n v="2014"/>
    <n v="0"/>
    <n v="1.35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1"/>
    <s v="plays"/>
    <x v="3356"/>
    <d v="2014-09-01T15:59:00"/>
    <n v="2014"/>
    <n v="0"/>
    <n v="0.51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1"/>
    <s v="plays"/>
    <x v="3357"/>
    <d v="2017-02-25T01:22:14"/>
    <n v="2017"/>
    <n v="0"/>
    <n v="1.52"/>
    <x v="1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1"/>
    <s v="plays"/>
    <x v="3358"/>
    <d v="2015-10-29T04:01:00"/>
    <n v="2015"/>
    <n v="0"/>
    <n v="0.64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1"/>
    <s v="plays"/>
    <x v="3359"/>
    <d v="2014-08-01T10:01:50"/>
    <n v="2014"/>
    <n v="0"/>
    <n v="1.67"/>
    <x v="3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1"/>
    <s v="plays"/>
    <x v="3360"/>
    <d v="2016-05-10T11:17:00"/>
    <n v="2016"/>
    <n v="0"/>
    <n v="2.3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1"/>
    <s v="plays"/>
    <x v="3361"/>
    <d v="2016-07-15T19:34:32"/>
    <n v="2016"/>
    <n v="0"/>
    <n v="1.3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1"/>
    <s v="plays"/>
    <x v="3362"/>
    <d v="2016-05-02T23:00:00"/>
    <n v="2016"/>
    <n v="0"/>
    <n v="0.8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1"/>
    <s v="plays"/>
    <x v="3363"/>
    <d v="2015-03-07T04:55:00"/>
    <n v="2015"/>
    <n v="0"/>
    <n v="1.75"/>
    <x v="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1"/>
    <s v="plays"/>
    <x v="3364"/>
    <d v="2016-03-15T21:00:00"/>
    <n v="2016"/>
    <n v="0"/>
    <n v="0.49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1"/>
    <s v="plays"/>
    <x v="3365"/>
    <d v="2015-12-13T02:26:32"/>
    <n v="2015"/>
    <n v="0"/>
    <n v="11.33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1"/>
    <s v="plays"/>
    <x v="3366"/>
    <d v="2015-08-01T22:24:54"/>
    <n v="2015"/>
    <n v="0"/>
    <n v="1.1299999999999999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1"/>
    <s v="plays"/>
    <x v="3367"/>
    <d v="2015-05-13T01:37:17"/>
    <n v="2015"/>
    <n v="0"/>
    <n v="1.89"/>
    <x v="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1"/>
    <s v="plays"/>
    <x v="3368"/>
    <d v="2017-01-15T00:59:40"/>
    <n v="2016"/>
    <n v="0"/>
    <n v="0.59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1"/>
    <s v="plays"/>
    <x v="3369"/>
    <d v="2016-12-17T08:00:00"/>
    <n v="2016"/>
    <n v="0"/>
    <n v="1.23"/>
    <x v="2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1"/>
    <s v="plays"/>
    <x v="3370"/>
    <d v="2015-01-01T05:00:00"/>
    <n v="2014"/>
    <n v="0"/>
    <n v="1.39"/>
    <x v="3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1"/>
    <s v="plays"/>
    <x v="3371"/>
    <d v="2014-08-25T04:59:00"/>
    <n v="2014"/>
    <n v="0"/>
    <n v="1.1499999999999999"/>
    <x v="3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1"/>
    <s v="plays"/>
    <x v="3372"/>
    <d v="2015-12-02T20:59:25"/>
    <n v="2015"/>
    <n v="0"/>
    <n v="3.44"/>
    <x v="0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1"/>
    <s v="plays"/>
    <x v="3373"/>
    <d v="2015-04-25T15:49:54"/>
    <n v="2015"/>
    <n v="0"/>
    <n v="1.58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1"/>
    <s v="plays"/>
    <x v="3374"/>
    <d v="2015-03-20T16:56:00"/>
    <n v="2015"/>
    <n v="0"/>
    <n v="0.39"/>
    <x v="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1"/>
    <s v="plays"/>
    <x v="3375"/>
    <d v="2015-11-21T03:00:00"/>
    <n v="2015"/>
    <n v="0"/>
    <n v="0.47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1"/>
    <s v="plays"/>
    <x v="3376"/>
    <d v="2015-03-11T03:26:23"/>
    <n v="2015"/>
    <n v="0"/>
    <n v="0.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1"/>
    <s v="plays"/>
    <x v="3377"/>
    <d v="2015-10-28T17:33:36"/>
    <n v="2015"/>
    <n v="0"/>
    <n v="0.5799999999999999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1"/>
    <s v="plays"/>
    <x v="3378"/>
    <d v="2016-08-01T22:59:00"/>
    <n v="2016"/>
    <n v="0"/>
    <n v="0.65"/>
    <x v="2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1"/>
    <s v="plays"/>
    <x v="3379"/>
    <d v="2014-05-18T14:39:33"/>
    <n v="2014"/>
    <n v="0"/>
    <n v="1.76"/>
    <x v="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1"/>
    <s v="plays"/>
    <x v="3380"/>
    <d v="2014-11-29T23:52:58"/>
    <n v="2014"/>
    <n v="0"/>
    <n v="1.07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1"/>
    <s v="plays"/>
    <x v="3381"/>
    <d v="2015-07-18T16:00:00"/>
    <n v="2015"/>
    <n v="0"/>
    <n v="1"/>
    <x v="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1"/>
    <s v="plays"/>
    <x v="3382"/>
    <d v="2015-08-26T23:00:00"/>
    <n v="2015"/>
    <n v="0"/>
    <n v="0.7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1"/>
    <s v="plays"/>
    <x v="3383"/>
    <d v="2014-12-10T20:49:12"/>
    <n v="2014"/>
    <n v="0"/>
    <n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1"/>
    <s v="plays"/>
    <x v="3384"/>
    <d v="2016-06-23T18:47:00"/>
    <n v="2016"/>
    <n v="0"/>
    <n v="1"/>
    <x v="2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1"/>
    <s v="plays"/>
    <x v="3385"/>
    <d v="2014-08-31T13:08:00"/>
    <n v="2014"/>
    <n v="0"/>
    <n v="1.43"/>
    <x v="3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1"/>
    <s v="plays"/>
    <x v="3386"/>
    <d v="2016-06-03T13:31:22"/>
    <n v="2016"/>
    <n v="0"/>
    <n v="0.4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1"/>
    <s v="plays"/>
    <x v="3387"/>
    <d v="2014-12-14T18:18:08"/>
    <n v="2014"/>
    <n v="0"/>
    <n v="0.83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1"/>
    <s v="plays"/>
    <x v="3388"/>
    <d v="2014-12-03T15:28:26"/>
    <n v="2014"/>
    <n v="0"/>
    <n v="0.71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1"/>
    <s v="plays"/>
    <x v="3389"/>
    <d v="2015-06-18T11:04:01"/>
    <n v="2015"/>
    <n v="0"/>
    <n v="0.64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1"/>
    <s v="plays"/>
    <x v="3390"/>
    <d v="2014-07-10T18:35:45"/>
    <n v="2014"/>
    <n v="0"/>
    <n v="1.27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1"/>
    <s v="plays"/>
    <x v="3391"/>
    <d v="2014-08-08T22:28:00"/>
    <n v="2014"/>
    <n v="0"/>
    <n v="1.56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1"/>
    <s v="plays"/>
    <x v="3392"/>
    <d v="2016-05-06T20:17:35"/>
    <n v="2016"/>
    <n v="0"/>
    <n v="2.2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1"/>
    <s v="plays"/>
    <x v="3393"/>
    <d v="2014-11-06T00:46:00"/>
    <n v="2014"/>
    <n v="0"/>
    <n v="0.59"/>
    <x v="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1"/>
    <s v="plays"/>
    <x v="3394"/>
    <d v="2015-11-12T02:31:00"/>
    <n v="2015"/>
    <n v="0"/>
    <n v="0.16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1"/>
    <s v="plays"/>
    <x v="3395"/>
    <d v="2014-08-28T22:53:34"/>
    <n v="2014"/>
    <n v="0"/>
    <n v="0.31"/>
    <x v="3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1"/>
    <s v="plays"/>
    <x v="3396"/>
    <d v="2014-11-21T17:00:00"/>
    <n v="2014"/>
    <n v="0"/>
    <n v="0.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1"/>
    <s v="plays"/>
    <x v="3397"/>
    <d v="2015-08-07T17:22:26"/>
    <n v="2015"/>
    <n v="0"/>
    <n v="0.39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1"/>
    <s v="plays"/>
    <x v="3398"/>
    <d v="2015-06-25T11:05:24"/>
    <n v="2015"/>
    <n v="0"/>
    <n v="1.53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1"/>
    <s v="plays"/>
    <x v="3399"/>
    <d v="2014-06-01T03:59:00"/>
    <n v="2014"/>
    <n v="0"/>
    <n v="0.93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1"/>
    <s v="plays"/>
    <x v="3400"/>
    <d v="2015-02-21T22:05:25"/>
    <n v="2015"/>
    <n v="0"/>
    <n v="0.56999999999999995"/>
    <x v="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1"/>
    <s v="plays"/>
    <x v="3401"/>
    <d v="2014-07-27T14:17:25"/>
    <n v="2014"/>
    <n v="0"/>
    <n v="0.96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1"/>
    <s v="plays"/>
    <x v="3402"/>
    <d v="2015-05-30T18:10:00"/>
    <n v="2015"/>
    <n v="0"/>
    <n v="0.68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1"/>
    <s v="plays"/>
    <x v="3403"/>
    <d v="2015-06-17T12:05:02"/>
    <n v="2015"/>
    <n v="0"/>
    <n v="8.67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1"/>
    <s v="plays"/>
    <x v="3404"/>
    <d v="2016-03-01T23:59:00"/>
    <n v="2016"/>
    <n v="0"/>
    <n v="1.53"/>
    <x v="2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1"/>
    <s v="plays"/>
    <x v="3405"/>
    <d v="2016-02-18T22:00:00"/>
    <n v="2016"/>
    <n v="0"/>
    <n v="1.08"/>
    <x v="2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1"/>
    <s v="plays"/>
    <x v="3406"/>
    <d v="2014-10-04T14:48:56"/>
    <n v="2014"/>
    <n v="0"/>
    <n v="0.24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1"/>
    <s v="plays"/>
    <x v="3407"/>
    <d v="2015-10-08T00:32:52"/>
    <n v="2015"/>
    <n v="0"/>
    <n v="0.32"/>
    <x v="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1"/>
    <s v="plays"/>
    <x v="3408"/>
    <d v="2014-07-16T11:49:36"/>
    <n v="2014"/>
    <n v="0"/>
    <n v="0.2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1"/>
    <s v="plays"/>
    <x v="3409"/>
    <d v="2015-03-04T18:59:23"/>
    <n v="2015"/>
    <n v="0"/>
    <n v="0.26"/>
    <x v="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1"/>
    <s v="plays"/>
    <x v="3410"/>
    <d v="2014-07-10T09:07:49"/>
    <n v="2014"/>
    <n v="0"/>
    <n v="0.15"/>
    <x v="3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1"/>
    <s v="plays"/>
    <x v="3411"/>
    <d v="2014-06-17T03:00:00"/>
    <n v="2014"/>
    <n v="0"/>
    <n v="0.35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1"/>
    <s v="plays"/>
    <x v="3412"/>
    <d v="2015-02-05T06:59:00"/>
    <n v="2015"/>
    <n v="0"/>
    <n v="0.33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1"/>
    <s v="plays"/>
    <x v="3413"/>
    <d v="2015-04-23T18:30:00"/>
    <n v="2015"/>
    <n v="0"/>
    <n v="0.83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1"/>
    <s v="plays"/>
    <x v="3414"/>
    <d v="2014-05-23T20:01:47"/>
    <n v="2014"/>
    <n v="0"/>
    <n v="0.45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1"/>
    <s v="plays"/>
    <x v="3415"/>
    <d v="2014-09-21T02:00:00"/>
    <n v="2014"/>
    <n v="0"/>
    <n v="0.28999999999999998"/>
    <x v="3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1"/>
    <s v="plays"/>
    <x v="3416"/>
    <d v="2016-06-06T07:00:00"/>
    <n v="2016"/>
    <n v="0"/>
    <n v="0.63"/>
    <x v="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1"/>
    <s v="plays"/>
    <x v="3417"/>
    <d v="2014-09-27T23:01:02"/>
    <n v="2014"/>
    <n v="0"/>
    <n v="0.96"/>
    <x v="3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1"/>
    <s v="plays"/>
    <x v="3418"/>
    <d v="2016-12-01T07:59:00"/>
    <n v="2016"/>
    <n v="0"/>
    <n v="0.5699999999999999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1"/>
    <s v="plays"/>
    <x v="3419"/>
    <d v="2015-12-14T00:00:00"/>
    <n v="2015"/>
    <n v="0"/>
    <n v="0.54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1"/>
    <s v="plays"/>
    <x v="3420"/>
    <d v="2016-04-06T21:30:00"/>
    <n v="2016"/>
    <n v="0"/>
    <n v="0.54"/>
    <x v="2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1"/>
    <s v="plays"/>
    <x v="3421"/>
    <d v="2014-07-06T10:08:09"/>
    <n v="2014"/>
    <n v="0"/>
    <n v="0.3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1"/>
    <s v="plays"/>
    <x v="3422"/>
    <d v="2015-02-28T17:00:00"/>
    <n v="2015"/>
    <n v="0"/>
    <n v="0.49"/>
    <x v="0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1"/>
    <s v="plays"/>
    <x v="3423"/>
    <d v="2014-07-30T22:41:41"/>
    <n v="2014"/>
    <n v="0"/>
    <n v="0.3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1"/>
    <s v="plays"/>
    <x v="3424"/>
    <d v="2014-08-18T17:32:33"/>
    <n v="2014"/>
    <n v="0"/>
    <n v="1.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1"/>
    <s v="plays"/>
    <x v="3425"/>
    <d v="2016-02-05T22:00:00"/>
    <n v="2016"/>
    <n v="0"/>
    <n v="0.6"/>
    <x v="2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1"/>
    <s v="plays"/>
    <x v="3426"/>
    <d v="2014-10-26T00:43:00"/>
    <n v="2014"/>
    <n v="0"/>
    <n v="0.56000000000000005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1"/>
    <s v="plays"/>
    <x v="3427"/>
    <d v="2014-07-02T15:29:12"/>
    <n v="2014"/>
    <n v="0"/>
    <n v="0.86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1"/>
    <s v="plays"/>
    <x v="3428"/>
    <d v="2016-08-07T03:00:00"/>
    <n v="2016"/>
    <n v="0"/>
    <n v="1.32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1"/>
    <s v="plays"/>
    <x v="3429"/>
    <d v="2016-02-14T00:00:00"/>
    <n v="2016"/>
    <n v="0"/>
    <n v="0.74"/>
    <x v="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1"/>
    <s v="plays"/>
    <x v="3430"/>
    <d v="2014-07-18T23:48:24"/>
    <n v="2014"/>
    <n v="0"/>
    <n v="1.39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1"/>
    <s v="plays"/>
    <x v="3431"/>
    <d v="2016-07-31T20:58:00"/>
    <n v="2016"/>
    <n v="0"/>
    <n v="1.19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1"/>
    <s v="plays"/>
    <x v="3432"/>
    <d v="2015-02-28T04:59:00"/>
    <n v="2015"/>
    <n v="0"/>
    <n v="1.79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1"/>
    <s v="plays"/>
    <x v="3433"/>
    <d v="2015-04-24T21:52:21"/>
    <n v="2015"/>
    <n v="0"/>
    <n v="2.5"/>
    <x v="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1"/>
    <s v="plays"/>
    <x v="3434"/>
    <d v="2016-04-17T23:30:00"/>
    <n v="2016"/>
    <n v="0"/>
    <n v="2.7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1"/>
    <s v="plays"/>
    <x v="3435"/>
    <d v="2016-11-02T00:31:01"/>
    <n v="2016"/>
    <n v="0"/>
    <n v="2.08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1"/>
    <s v="plays"/>
    <x v="3436"/>
    <d v="2014-08-21T16:28:00"/>
    <n v="2014"/>
    <n v="0"/>
    <n v="0.6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1"/>
    <s v="plays"/>
    <x v="3437"/>
    <d v="2015-08-19T17:03:40"/>
    <n v="2015"/>
    <n v="0"/>
    <n v="0.67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1"/>
    <s v="plays"/>
    <x v="3438"/>
    <d v="2015-05-02T21:00:00"/>
    <n v="2015"/>
    <n v="0"/>
    <n v="1.64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1"/>
    <s v="plays"/>
    <x v="3439"/>
    <d v="2016-01-19T04:59:00"/>
    <n v="2016"/>
    <n v="0"/>
    <n v="1.28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1"/>
    <s v="plays"/>
    <x v="3440"/>
    <d v="2014-07-11T16:15:00"/>
    <n v="2014"/>
    <n v="0"/>
    <n v="0.27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1"/>
    <s v="plays"/>
    <x v="3441"/>
    <d v="2015-11-13T20:17:00"/>
    <n v="2015"/>
    <n v="0"/>
    <n v="0.51"/>
    <x v="0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1"/>
    <s v="plays"/>
    <x v="3442"/>
    <d v="2014-12-17T02:51:29"/>
    <n v="2014"/>
    <n v="0"/>
    <n v="0.47"/>
    <x v="3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1"/>
    <s v="plays"/>
    <x v="3443"/>
    <d v="2015-10-23T12:43:56"/>
    <n v="2015"/>
    <n v="0"/>
    <n v="0.68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1"/>
    <s v="plays"/>
    <x v="3444"/>
    <d v="2014-09-09T12:35:46"/>
    <n v="2014"/>
    <n v="0"/>
    <n v="0.47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1"/>
    <s v="plays"/>
    <x v="3445"/>
    <d v="2015-02-05T12:20:00"/>
    <n v="2015"/>
    <n v="0"/>
    <n v="0.84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1"/>
    <s v="plays"/>
    <x v="3446"/>
    <d v="2016-03-18T20:20:12"/>
    <n v="2016"/>
    <n v="0"/>
    <n v="1.5"/>
    <x v="2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1"/>
    <s v="plays"/>
    <x v="3447"/>
    <d v="2016-07-09T04:00:00"/>
    <n v="2016"/>
    <n v="0"/>
    <n v="1.05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1"/>
    <s v="plays"/>
    <x v="3448"/>
    <d v="2015-04-02T15:54:31"/>
    <n v="2015"/>
    <n v="0"/>
    <n v="0.5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1"/>
    <s v="plays"/>
    <x v="3449"/>
    <d v="2016-06-08T13:59:00"/>
    <n v="2016"/>
    <n v="0"/>
    <n v="1.05"/>
    <x v="2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1"/>
    <s v="plays"/>
    <x v="3450"/>
    <d v="2015-05-30T20:11:12"/>
    <n v="2015"/>
    <n v="0"/>
    <n v="2.6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1"/>
    <s v="plays"/>
    <x v="3451"/>
    <d v="2016-10-13T18:00:27"/>
    <n v="2016"/>
    <n v="0"/>
    <n v="0.28999999999999998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1"/>
    <s v="plays"/>
    <x v="3452"/>
    <d v="2014-08-01T06:59:00"/>
    <n v="2014"/>
    <n v="0"/>
    <n v="1.25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1"/>
    <s v="plays"/>
    <x v="3453"/>
    <d v="2015-02-12T05:59:00"/>
    <n v="2015"/>
    <n v="0"/>
    <n v="0.3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1"/>
    <s v="plays"/>
    <x v="3454"/>
    <d v="2014-07-23T03:59:00"/>
    <n v="2014"/>
    <n v="0"/>
    <n v="0.54"/>
    <x v="3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1"/>
    <s v="plays"/>
    <x v="3455"/>
    <d v="2015-02-03T04:27:00"/>
    <n v="2015"/>
    <n v="0"/>
    <n v="0.7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1"/>
    <s v="plays"/>
    <x v="3456"/>
    <d v="2014-07-31T16:45:59"/>
    <n v="2014"/>
    <n v="0"/>
    <n v="0.95"/>
    <x v="3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1"/>
    <s v="plays"/>
    <x v="3457"/>
    <d v="2015-04-21T17:22:07"/>
    <n v="2015"/>
    <n v="0"/>
    <n v="1.2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1"/>
    <s v="plays"/>
    <x v="3458"/>
    <d v="2016-05-20T11:31:00"/>
    <n v="2016"/>
    <n v="0"/>
    <n v="0.56000000000000005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1"/>
    <s v="plays"/>
    <x v="3459"/>
    <d v="2014-08-15T12:39:12"/>
    <n v="2014"/>
    <n v="0"/>
    <n v="1.05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1"/>
    <s v="plays"/>
    <x v="3460"/>
    <d v="2016-10-29T03:00:00"/>
    <n v="2016"/>
    <n v="0"/>
    <n v="1.67"/>
    <x v="2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1"/>
    <s v="plays"/>
    <x v="3461"/>
    <d v="2016-08-13T23:29:16"/>
    <n v="2016"/>
    <n v="0"/>
    <n v="1.43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1"/>
    <s v="plays"/>
    <x v="3462"/>
    <d v="2015-07-10T18:00:00"/>
    <n v="2015"/>
    <n v="0"/>
    <n v="1.1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1"/>
    <s v="plays"/>
    <x v="3463"/>
    <d v="2016-10-11T03:59:00"/>
    <n v="2016"/>
    <n v="0"/>
    <n v="0.17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1"/>
    <s v="plays"/>
    <x v="3464"/>
    <d v="2016-08-23T03:07:17"/>
    <n v="2016"/>
    <n v="0"/>
    <n v="0.2"/>
    <x v="2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1"/>
    <s v="plays"/>
    <x v="3465"/>
    <d v="2016-04-19T23:27:30"/>
    <n v="2016"/>
    <n v="0"/>
    <n v="0.3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1"/>
    <s v="plays"/>
    <x v="3466"/>
    <d v="2015-08-09T16:00:00"/>
    <n v="2015"/>
    <n v="0"/>
    <n v="0.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1"/>
    <s v="plays"/>
    <x v="3467"/>
    <d v="2016-09-21T03:00:00"/>
    <n v="2016"/>
    <n v="0"/>
    <n v="1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1"/>
    <s v="plays"/>
    <x v="3468"/>
    <d v="2015-03-20T15:07:12"/>
    <n v="2015"/>
    <n v="0"/>
    <n v="0.36"/>
    <x v="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1"/>
    <s v="plays"/>
    <x v="3469"/>
    <d v="2016-04-28T15:24:05"/>
    <n v="2016"/>
    <n v="0"/>
    <n v="0.2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1"/>
    <s v="plays"/>
    <x v="3470"/>
    <d v="2016-07-15T21:38:00"/>
    <n v="2016"/>
    <n v="0"/>
    <n v="1.78"/>
    <x v="2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1"/>
    <s v="plays"/>
    <x v="3471"/>
    <d v="2015-01-02T05:56:28"/>
    <n v="2014"/>
    <n v="0"/>
    <n v="0.16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1"/>
    <s v="plays"/>
    <x v="3472"/>
    <d v="2015-03-20T20:27:00"/>
    <n v="2015"/>
    <n v="0"/>
    <n v="0.45"/>
    <x v="0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1"/>
    <s v="plays"/>
    <x v="3473"/>
    <d v="2014-07-03T16:03:01"/>
    <n v="2014"/>
    <n v="0"/>
    <n v="0.11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1"/>
    <s v="plays"/>
    <x v="3474"/>
    <d v="2014-07-06T18:31:06"/>
    <n v="2014"/>
    <n v="0"/>
    <n v="0.19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1"/>
    <s v="plays"/>
    <x v="3475"/>
    <d v="2016-06-15T18:14:59"/>
    <n v="2016"/>
    <n v="0"/>
    <n v="0.34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1"/>
    <s v="plays"/>
    <x v="3476"/>
    <d v="2014-11-06T05:59:00"/>
    <n v="2014"/>
    <n v="0"/>
    <n v="0.65"/>
    <x v="3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1"/>
    <s v="plays"/>
    <x v="3477"/>
    <d v="2016-07-20T12:02:11"/>
    <n v="2016"/>
    <n v="0"/>
    <n v="0.38"/>
    <x v="2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1"/>
    <s v="plays"/>
    <x v="3478"/>
    <d v="2015-03-16T21:00:00"/>
    <n v="2015"/>
    <n v="0"/>
    <n v="0.26"/>
    <x v="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1"/>
    <s v="plays"/>
    <x v="3479"/>
    <d v="2015-05-17T03:00:00"/>
    <n v="2015"/>
    <n v="0"/>
    <n v="0.38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1"/>
    <s v="plays"/>
    <x v="3480"/>
    <d v="2014-06-21T20:31:20"/>
    <n v="2014"/>
    <n v="0"/>
    <n v="0.2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1"/>
    <s v="plays"/>
    <x v="3481"/>
    <d v="2015-07-10T21:00:00"/>
    <n v="2015"/>
    <n v="0"/>
    <n v="1.1499999999999999"/>
    <x v="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1"/>
    <s v="plays"/>
    <x v="3482"/>
    <d v="2014-08-31T20:00:00"/>
    <n v="2014"/>
    <n v="0"/>
    <n v="0.5"/>
    <x v="3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1"/>
    <s v="plays"/>
    <x v="3483"/>
    <d v="2014-11-03T00:00:00"/>
    <n v="2014"/>
    <n v="0"/>
    <n v="0.8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1"/>
    <s v="plays"/>
    <x v="3484"/>
    <d v="2014-10-27T03:00:00"/>
    <n v="2014"/>
    <n v="0"/>
    <n v="2.5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1"/>
    <s v="plays"/>
    <x v="3485"/>
    <d v="2016-02-02T16:38:00"/>
    <n v="2016"/>
    <n v="0"/>
    <n v="0.48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1"/>
    <s v="plays"/>
    <x v="3486"/>
    <d v="2015-06-03T06:59:00"/>
    <n v="2015"/>
    <n v="0"/>
    <n v="0.2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1"/>
    <s v="plays"/>
    <x v="3487"/>
    <d v="2015-04-17T16:00:00"/>
    <n v="2015"/>
    <n v="0"/>
    <n v="0.45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1"/>
    <s v="plays"/>
    <x v="3488"/>
    <d v="2015-06-24T22:34:12"/>
    <n v="2015"/>
    <n v="0"/>
    <n v="0.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1"/>
    <s v="plays"/>
    <x v="3489"/>
    <d v="2014-05-24T21:00:00"/>
    <n v="2014"/>
    <n v="0"/>
    <n v="0.1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1"/>
    <s v="plays"/>
    <x v="3490"/>
    <d v="2016-04-13T19:15:24"/>
    <n v="2016"/>
    <n v="0"/>
    <n v="0.4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1"/>
    <s v="plays"/>
    <x v="3491"/>
    <d v="2015-05-18T05:59:44"/>
    <n v="2015"/>
    <n v="0"/>
    <n v="1.2"/>
    <x v="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1"/>
    <s v="plays"/>
    <x v="3492"/>
    <d v="2014-11-01T17:18:00"/>
    <n v="2014"/>
    <n v="0"/>
    <n v="0.15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1"/>
    <s v="plays"/>
    <x v="3493"/>
    <d v="2015-10-26T00:13:17"/>
    <n v="2015"/>
    <n v="0"/>
    <n v="0.31"/>
    <x v="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1"/>
    <s v="plays"/>
    <x v="3494"/>
    <d v="2016-09-11T20:19:26"/>
    <n v="2016"/>
    <n v="0"/>
    <n v="0.14000000000000001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1"/>
    <s v="plays"/>
    <x v="3495"/>
    <d v="2015-07-01T06:59:00"/>
    <n v="2015"/>
    <n v="0"/>
    <n v="0.31"/>
    <x v="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1"/>
    <s v="plays"/>
    <x v="3496"/>
    <d v="2016-05-28T21:44:00"/>
    <n v="2016"/>
    <n v="0"/>
    <n v="0.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1"/>
    <s v="plays"/>
    <x v="3497"/>
    <d v="2016-06-02T22:00:00"/>
    <n v="2016"/>
    <n v="0"/>
    <n v="0.22"/>
    <x v="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1"/>
    <s v="plays"/>
    <x v="3498"/>
    <d v="2014-08-17T05:11:00"/>
    <n v="2014"/>
    <n v="0"/>
    <n v="0.38"/>
    <x v="3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1"/>
    <s v="plays"/>
    <x v="3499"/>
    <d v="2015-09-11T18:19:55"/>
    <n v="2015"/>
    <n v="0"/>
    <n v="0.2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1"/>
    <s v="plays"/>
    <x v="3500"/>
    <d v="2016-03-07T04:59:00"/>
    <n v="2016"/>
    <n v="0"/>
    <n v="0.26"/>
    <x v="2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1"/>
    <s v="plays"/>
    <x v="3501"/>
    <d v="2016-11-26T06:00:00"/>
    <n v="2016"/>
    <n v="0"/>
    <n v="0.85"/>
    <x v="2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1"/>
    <s v="plays"/>
    <x v="3502"/>
    <d v="2016-05-14T03:59:00"/>
    <n v="2016"/>
    <n v="0"/>
    <n v="0.03"/>
    <x v="2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1"/>
    <s v="plays"/>
    <x v="3503"/>
    <d v="2016-05-31T22:08:57"/>
    <n v="2016"/>
    <n v="0"/>
    <n v="0.1400000000000000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1"/>
    <s v="plays"/>
    <x v="3504"/>
    <d v="2014-09-13T04:00:00"/>
    <n v="2014"/>
    <n v="0"/>
    <n v="0.1400000000000000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1"/>
    <s v="plays"/>
    <x v="3505"/>
    <d v="2015-07-11T03:59:00"/>
    <n v="2015"/>
    <n v="0"/>
    <n v="0.12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1"/>
    <s v="plays"/>
    <x v="3506"/>
    <d v="2014-09-07T14:23:42"/>
    <n v="2014"/>
    <n v="0"/>
    <n v="0.12"/>
    <x v="3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1"/>
    <s v="plays"/>
    <x v="3507"/>
    <d v="2015-10-01T15:00:23"/>
    <n v="2015"/>
    <n v="0"/>
    <n v="0.0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1"/>
    <s v="plays"/>
    <x v="3508"/>
    <d v="2016-03-16T03:59:00"/>
    <n v="2016"/>
    <n v="0"/>
    <n v="0.32"/>
    <x v="2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1"/>
    <s v="plays"/>
    <x v="3509"/>
    <d v="2014-07-04T11:00:00"/>
    <n v="2014"/>
    <n v="0"/>
    <n v="0.77"/>
    <x v="3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1"/>
    <s v="plays"/>
    <x v="3510"/>
    <d v="2016-09-25T23:00:00"/>
    <n v="2016"/>
    <n v="0"/>
    <n v="0.13"/>
    <x v="2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1"/>
    <s v="plays"/>
    <x v="3511"/>
    <d v="2016-04-28T05:59:00"/>
    <n v="2016"/>
    <n v="0"/>
    <n v="0.2899999999999999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1"/>
    <s v="plays"/>
    <x v="3512"/>
    <d v="2014-08-23T17:37:20"/>
    <n v="2014"/>
    <n v="0"/>
    <n v="0.34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1"/>
    <s v="plays"/>
    <x v="3513"/>
    <d v="2014-11-21T04:55:00"/>
    <n v="2014"/>
    <n v="0"/>
    <n v="0.3"/>
    <x v="3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1"/>
    <s v="plays"/>
    <x v="3514"/>
    <d v="2015-05-31T18:32:51"/>
    <n v="2015"/>
    <n v="0"/>
    <n v="0.2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1"/>
    <s v="plays"/>
    <x v="3515"/>
    <d v="2014-06-04T04:59:00"/>
    <n v="2014"/>
    <n v="0"/>
    <n v="0.23"/>
    <x v="3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1"/>
    <s v="plays"/>
    <x v="3516"/>
    <d v="2016-04-10T20:00:00"/>
    <n v="2016"/>
    <n v="0"/>
    <n v="0.45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1"/>
    <s v="plays"/>
    <x v="3517"/>
    <d v="2016-07-24T11:28:48"/>
    <n v="2016"/>
    <n v="0"/>
    <n v="0.2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1"/>
    <s v="plays"/>
    <x v="3518"/>
    <d v="2014-05-13T04:00:00"/>
    <n v="2014"/>
    <n v="0"/>
    <n v="0.26"/>
    <x v="3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1"/>
    <s v="plays"/>
    <x v="3519"/>
    <d v="2014-09-08T03:00:00"/>
    <n v="2014"/>
    <n v="0"/>
    <n v="0.91"/>
    <x v="3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1"/>
    <s v="plays"/>
    <x v="3520"/>
    <d v="2015-03-07T19:57:37"/>
    <n v="2015"/>
    <n v="0"/>
    <n v="0.42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1"/>
    <s v="plays"/>
    <x v="3521"/>
    <d v="2016-05-02T21:26:38"/>
    <n v="2016"/>
    <n v="0"/>
    <n v="0.16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1"/>
    <s v="plays"/>
    <x v="3522"/>
    <d v="2016-03-05T01:00:00"/>
    <n v="2016"/>
    <n v="0"/>
    <n v="0.77"/>
    <x v="2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1"/>
    <s v="plays"/>
    <x v="3523"/>
    <d v="2015-03-04T14:22:30"/>
    <n v="2015"/>
    <n v="0"/>
    <n v="0.36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1"/>
    <s v="plays"/>
    <x v="3524"/>
    <d v="2015-09-06T13:47:00"/>
    <n v="2015"/>
    <n v="0"/>
    <n v="0.48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1"/>
    <s v="plays"/>
    <x v="3525"/>
    <d v="2015-10-02T18:00:00"/>
    <n v="2015"/>
    <n v="0"/>
    <n v="0.2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1"/>
    <s v="plays"/>
    <x v="3526"/>
    <d v="2016-08-17T10:05:40"/>
    <n v="2016"/>
    <n v="0"/>
    <n v="0.1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1"/>
    <s v="plays"/>
    <x v="3527"/>
    <d v="2017-01-18T12:01:58"/>
    <n v="2016"/>
    <n v="0"/>
    <n v="0.27"/>
    <x v="2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1"/>
    <s v="plays"/>
    <x v="3528"/>
    <d v="2014-11-07T18:30:00"/>
    <n v="2014"/>
    <n v="0"/>
    <n v="0.53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1"/>
    <s v="plays"/>
    <x v="3529"/>
    <d v="2014-10-02T14:21:00"/>
    <n v="2014"/>
    <n v="0"/>
    <n v="0.3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1"/>
    <s v="plays"/>
    <x v="3530"/>
    <d v="2015-06-25T18:07:39"/>
    <n v="2015"/>
    <n v="0"/>
    <n v="0.34"/>
    <x v="0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1"/>
    <s v="plays"/>
    <x v="3531"/>
    <d v="2014-05-22T22:07:00"/>
    <n v="2014"/>
    <n v="0"/>
    <n v="0.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1"/>
    <s v="plays"/>
    <x v="3532"/>
    <d v="2015-09-15T10:06:00"/>
    <n v="2015"/>
    <n v="0"/>
    <n v="0.28999999999999998"/>
    <x v="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1"/>
    <s v="plays"/>
    <x v="3533"/>
    <d v="2015-08-31T17:31:15"/>
    <n v="2015"/>
    <n v="0"/>
    <n v="0.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1"/>
    <s v="plays"/>
    <x v="3534"/>
    <d v="2015-04-01T03:59:00"/>
    <n v="2015"/>
    <n v="0"/>
    <n v="0.53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1"/>
    <s v="plays"/>
    <x v="3535"/>
    <d v="2015-11-19T18:58:11"/>
    <n v="2015"/>
    <n v="0"/>
    <n v="1.25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1"/>
    <s v="plays"/>
    <x v="3536"/>
    <d v="2015-04-23T11:53:12"/>
    <n v="2015"/>
    <n v="0"/>
    <n v="0.59"/>
    <x v="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1"/>
    <s v="plays"/>
    <x v="3537"/>
    <d v="2016-06-30T15:42:14"/>
    <n v="2016"/>
    <n v="0"/>
    <n v="0.38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1"/>
    <s v="plays"/>
    <x v="3538"/>
    <d v="2015-09-04T09:27:53"/>
    <n v="2015"/>
    <n v="0"/>
    <n v="0.2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1"/>
    <s v="plays"/>
    <x v="3539"/>
    <d v="2014-09-18T03:59:00"/>
    <n v="2014"/>
    <n v="0"/>
    <n v="0.3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1"/>
    <s v="plays"/>
    <x v="3540"/>
    <d v="2014-07-02T14:54:06"/>
    <n v="2014"/>
    <n v="0"/>
    <n v="0.67"/>
    <x v="3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1"/>
    <s v="plays"/>
    <x v="3541"/>
    <d v="2014-11-17T07:59:00"/>
    <n v="2014"/>
    <n v="0"/>
    <n v="0.36"/>
    <x v="3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1"/>
    <s v="plays"/>
    <x v="3542"/>
    <d v="2016-09-08T18:08:42"/>
    <n v="2016"/>
    <n v="0"/>
    <n v="0.7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1"/>
    <s v="plays"/>
    <x v="3543"/>
    <d v="2015-02-02T04:59:00"/>
    <n v="2015"/>
    <n v="0"/>
    <n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1"/>
    <s v="plays"/>
    <x v="3544"/>
    <d v="2015-08-09T16:00:00"/>
    <n v="2015"/>
    <n v="0"/>
    <n v="1.43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1"/>
    <s v="plays"/>
    <x v="3545"/>
    <d v="2015-07-13T01:00:00"/>
    <n v="2015"/>
    <n v="0"/>
    <n v="0.56000000000000005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1"/>
    <s v="plays"/>
    <x v="3546"/>
    <d v="2015-11-11T19:16:07"/>
    <n v="2015"/>
    <n v="0"/>
    <n v="1.25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1"/>
    <s v="plays"/>
    <x v="3547"/>
    <d v="2014-09-29T08:40:20"/>
    <n v="2014"/>
    <n v="0"/>
    <n v="0.77"/>
    <x v="3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1"/>
    <s v="plays"/>
    <x v="3548"/>
    <d v="2016-06-26T00:04:51"/>
    <n v="2016"/>
    <n v="0"/>
    <n v="1.2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1"/>
    <s v="plays"/>
    <x v="3549"/>
    <d v="2015-04-11T19:22:39"/>
    <n v="2015"/>
    <n v="0"/>
    <n v="1.2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1"/>
    <s v="plays"/>
    <x v="3550"/>
    <d v="2015-12-20T11:59:00"/>
    <n v="2015"/>
    <n v="0"/>
    <n v="0.59"/>
    <x v="0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1"/>
    <s v="plays"/>
    <x v="3551"/>
    <d v="2016-05-10T21:00:00"/>
    <n v="2016"/>
    <n v="0"/>
    <n v="0.67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1"/>
    <s v="plays"/>
    <x v="3552"/>
    <d v="2014-06-28T14:05:24"/>
    <n v="2014"/>
    <n v="0"/>
    <n v="0.45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1"/>
    <s v="plays"/>
    <x v="3553"/>
    <d v="2014-05-05T06:38:31"/>
    <n v="2014"/>
    <n v="0"/>
    <n v="0.01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1"/>
    <s v="plays"/>
    <x v="3554"/>
    <d v="2015-08-12T00:00:00"/>
    <n v="2015"/>
    <n v="0"/>
    <n v="0.08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1"/>
    <s v="plays"/>
    <x v="3555"/>
    <d v="2015-02-11T17:00:00"/>
    <n v="2015"/>
    <n v="0"/>
    <n v="0.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1"/>
    <s v="plays"/>
    <x v="3556"/>
    <d v="2016-11-17T11:36:34"/>
    <n v="2016"/>
    <n v="0"/>
    <n v="0.56999999999999995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1"/>
    <s v="plays"/>
    <x v="3557"/>
    <d v="2014-08-17T15:35:24"/>
    <n v="2014"/>
    <n v="0"/>
    <n v="0.4"/>
    <x v="3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1"/>
    <s v="plays"/>
    <x v="3558"/>
    <d v="2015-05-27T02:45:00"/>
    <n v="2015"/>
    <n v="0"/>
    <n v="0.09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1"/>
    <s v="plays"/>
    <x v="3559"/>
    <d v="2015-07-31T08:58:00"/>
    <n v="2015"/>
    <n v="0"/>
    <n v="0.28999999999999998"/>
    <x v="0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1"/>
    <s v="plays"/>
    <x v="3560"/>
    <d v="2015-06-26T21:00:00"/>
    <n v="2015"/>
    <n v="0"/>
    <n v="0.3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1"/>
    <s v="plays"/>
    <x v="3561"/>
    <d v="2015-08-05T18:36:00"/>
    <n v="2015"/>
    <n v="0"/>
    <n v="0.1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1"/>
    <s v="plays"/>
    <x v="3562"/>
    <d v="2015-01-23T12:11:23"/>
    <n v="2014"/>
    <n v="0"/>
    <n v="0.16"/>
    <x v="3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1"/>
    <s v="plays"/>
    <x v="3563"/>
    <d v="2015-10-05T16:00:00"/>
    <n v="2015"/>
    <n v="0"/>
    <n v="0.35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1"/>
    <s v="plays"/>
    <x v="3564"/>
    <d v="2015-06-10T19:27:24"/>
    <n v="2015"/>
    <n v="0"/>
    <n v="0.15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1"/>
    <s v="plays"/>
    <x v="3565"/>
    <d v="2014-09-17T17:46:34"/>
    <n v="2014"/>
    <n v="0"/>
    <n v="0.3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1"/>
    <s v="plays"/>
    <x v="3566"/>
    <d v="2014-12-31T17:50:08"/>
    <n v="2014"/>
    <n v="0"/>
    <n v="0.5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1"/>
    <s v="plays"/>
    <x v="3567"/>
    <d v="2016-08-01T19:00:00"/>
    <n v="2016"/>
    <n v="0"/>
    <n v="0.24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1"/>
    <s v="plays"/>
    <x v="3568"/>
    <d v="2016-03-13T22:00:00"/>
    <n v="2016"/>
    <n v="0"/>
    <n v="0.19"/>
    <x v="2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1"/>
    <s v="plays"/>
    <x v="3569"/>
    <d v="2016-08-11T03:59:00"/>
    <n v="2016"/>
    <n v="0"/>
    <n v="0.05"/>
    <x v="2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1"/>
    <s v="plays"/>
    <x v="3570"/>
    <d v="2016-09-23T16:44:30"/>
    <n v="2016"/>
    <n v="0"/>
    <n v="0.09"/>
    <x v="2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1"/>
    <s v="plays"/>
    <x v="3571"/>
    <d v="2014-11-13T23:37:28"/>
    <n v="2014"/>
    <n v="0"/>
    <n v="0.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1"/>
    <s v="plays"/>
    <x v="3572"/>
    <d v="2015-01-08T16:31:36"/>
    <n v="2014"/>
    <n v="0"/>
    <n v="0.12"/>
    <x v="3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1"/>
    <s v="plays"/>
    <x v="3573"/>
    <d v="2014-10-20T08:00:34"/>
    <n v="2014"/>
    <n v="0"/>
    <n v="7.0000000000000007E-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1"/>
    <s v="plays"/>
    <x v="3574"/>
    <d v="2015-05-26T15:32:27"/>
    <n v="2015"/>
    <n v="0"/>
    <n v="0.08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1"/>
    <s v="plays"/>
    <x v="3575"/>
    <d v="2014-12-21T17:11:30"/>
    <n v="2014"/>
    <n v="0"/>
    <n v="0.22"/>
    <x v="3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1"/>
    <s v="plays"/>
    <x v="3576"/>
    <d v="2014-11-08T10:00:46"/>
    <n v="2014"/>
    <n v="0"/>
    <n v="0.06"/>
    <x v="3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1"/>
    <s v="plays"/>
    <x v="3577"/>
    <d v="2016-04-18T09:13:25"/>
    <n v="2016"/>
    <n v="0"/>
    <n v="0.2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1"/>
    <s v="plays"/>
    <x v="3578"/>
    <d v="2015-07-13T07:35:44"/>
    <n v="2015"/>
    <n v="0"/>
    <n v="0.0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1"/>
    <s v="plays"/>
    <x v="3579"/>
    <d v="2015-01-05T20:26:00"/>
    <n v="2014"/>
    <n v="0"/>
    <n v="0.12"/>
    <x v="3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1"/>
    <s v="plays"/>
    <x v="3580"/>
    <d v="2015-03-13T06:59:00"/>
    <n v="2015"/>
    <n v="0"/>
    <n v="0.08"/>
    <x v="0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1"/>
    <s v="plays"/>
    <x v="3581"/>
    <d v="2016-03-03T05:59:00"/>
    <n v="2016"/>
    <n v="0"/>
    <n v="0.15"/>
    <x v="2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1"/>
    <s v="plays"/>
    <x v="3582"/>
    <d v="2014-12-31T07:00:00"/>
    <n v="2014"/>
    <n v="0"/>
    <n v="0.19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1"/>
    <s v="plays"/>
    <x v="3583"/>
    <d v="2015-02-11T04:59:00"/>
    <n v="2014"/>
    <n v="0"/>
    <n v="0.14000000000000001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1"/>
    <s v="plays"/>
    <x v="3584"/>
    <d v="2016-09-04T01:36:22"/>
    <n v="2016"/>
    <n v="0"/>
    <n v="0.14000000000000001"/>
    <x v="2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1"/>
    <s v="plays"/>
    <x v="3585"/>
    <d v="2014-10-30T20:36:53"/>
    <n v="2014"/>
    <n v="0"/>
    <n v="0.2"/>
    <x v="3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1"/>
    <s v="plays"/>
    <x v="3586"/>
    <d v="2016-04-30T17:36:17"/>
    <n v="2016"/>
    <n v="0"/>
    <n v="0.14000000000000001"/>
    <x v="2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1"/>
    <s v="plays"/>
    <x v="3587"/>
    <d v="2014-07-30T11:18:30"/>
    <n v="2014"/>
    <n v="0"/>
    <n v="0.11"/>
    <x v="3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1"/>
    <s v="plays"/>
    <x v="3588"/>
    <d v="2014-08-26T17:09:42"/>
    <n v="2014"/>
    <n v="0"/>
    <n v="0.33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1"/>
    <s v="plays"/>
    <x v="3589"/>
    <d v="2016-04-05T02:18:02"/>
    <n v="2016"/>
    <n v="0"/>
    <n v="0.1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1"/>
    <s v="plays"/>
    <x v="3590"/>
    <d v="2014-09-03T04:59:00"/>
    <n v="2014"/>
    <n v="0"/>
    <n v="0.19"/>
    <x v="3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1"/>
    <s v="plays"/>
    <x v="3591"/>
    <d v="2015-03-01T04:59:00"/>
    <n v="2015"/>
    <n v="0"/>
    <n v="0.1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1"/>
    <s v="plays"/>
    <x v="3592"/>
    <d v="2015-01-24T04:59:00"/>
    <n v="2014"/>
    <n v="0"/>
    <n v="0.28000000000000003"/>
    <x v="3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1"/>
    <s v="plays"/>
    <x v="3593"/>
    <d v="2015-04-26T06:28:00"/>
    <n v="2015"/>
    <n v="0"/>
    <n v="0.19"/>
    <x v="0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1"/>
    <s v="plays"/>
    <x v="3594"/>
    <d v="2015-06-21T13:41:22"/>
    <n v="2015"/>
    <n v="0"/>
    <n v="0.5600000000000000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1"/>
    <s v="plays"/>
    <x v="3595"/>
    <d v="2016-03-31T17:17:36"/>
    <n v="2016"/>
    <n v="0"/>
    <n v="0.36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1"/>
    <s v="plays"/>
    <x v="3596"/>
    <d v="2016-06-27T19:00:00"/>
    <n v="2016"/>
    <n v="0"/>
    <n v="0.18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1"/>
    <s v="plays"/>
    <x v="3597"/>
    <d v="2015-04-29T23:00:00"/>
    <n v="2015"/>
    <n v="0"/>
    <n v="0.45"/>
    <x v="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1"/>
    <s v="plays"/>
    <x v="3598"/>
    <d v="2016-12-05T14:10:54"/>
    <n v="2016"/>
    <n v="0"/>
    <n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1"/>
    <s v="plays"/>
    <x v="3599"/>
    <d v="2016-05-17T21:27:59"/>
    <n v="2016"/>
    <n v="0"/>
    <n v="0.08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1"/>
    <s v="plays"/>
    <x v="3600"/>
    <d v="2015-01-16T23:58:02"/>
    <n v="2014"/>
    <n v="0"/>
    <n v="0.08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1"/>
    <s v="plays"/>
    <x v="3601"/>
    <d v="2015-08-30T00:00:00"/>
    <n v="2015"/>
    <n v="0"/>
    <n v="0.24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1"/>
    <s v="plays"/>
    <x v="3602"/>
    <d v="2016-10-13T20:22:44"/>
    <n v="2016"/>
    <n v="0"/>
    <n v="1"/>
    <x v="2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1"/>
    <s v="plays"/>
    <x v="3603"/>
    <d v="2014-06-09T17:26:51"/>
    <n v="2014"/>
    <n v="0"/>
    <n v="0.05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1"/>
    <s v="plays"/>
    <x v="3604"/>
    <d v="2016-04-29T06:59:00"/>
    <n v="2016"/>
    <n v="0"/>
    <n v="0.04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1"/>
    <s v="plays"/>
    <x v="3605"/>
    <d v="2016-08-14T14:30:57"/>
    <n v="2016"/>
    <n v="0"/>
    <n v="0.05"/>
    <x v="2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1"/>
    <s v="plays"/>
    <x v="3606"/>
    <d v="2015-04-08T08:53:21"/>
    <n v="2015"/>
    <n v="0"/>
    <n v="0.06"/>
    <x v="0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1"/>
    <s v="plays"/>
    <x v="3607"/>
    <d v="2015-06-19T01:00:16"/>
    <n v="2015"/>
    <n v="0"/>
    <n v="0.0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1"/>
    <s v="plays"/>
    <x v="3608"/>
    <d v="2016-03-30T22:48:05"/>
    <n v="2016"/>
    <n v="0"/>
    <n v="0.14000000000000001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1"/>
    <s v="plays"/>
    <x v="3609"/>
    <d v="2015-11-05T21:44:40"/>
    <n v="2015"/>
    <n v="0"/>
    <n v="0.05"/>
    <x v="0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1"/>
    <s v="plays"/>
    <x v="3610"/>
    <d v="2014-06-28T14:09:34"/>
    <n v="2014"/>
    <n v="0"/>
    <n v="0.15"/>
    <x v="3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1"/>
    <s v="plays"/>
    <x v="3611"/>
    <d v="2015-08-17T10:22:16"/>
    <n v="2015"/>
    <n v="0"/>
    <n v="0.1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1"/>
    <s v="plays"/>
    <x v="3612"/>
    <d v="2016-06-17T14:00:00"/>
    <n v="2016"/>
    <n v="0"/>
    <n v="0.11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1"/>
    <s v="plays"/>
    <x v="3613"/>
    <d v="2015-12-15T00:00:00"/>
    <n v="2015"/>
    <n v="0"/>
    <n v="0.1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1"/>
    <s v="plays"/>
    <x v="3614"/>
    <d v="2016-02-13T19:02:06"/>
    <n v="2016"/>
    <n v="0"/>
    <n v="0.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15"/>
    <d v="2016-05-05T17:00:00"/>
    <n v="2016"/>
    <n v="0"/>
    <n v="1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1"/>
    <s v="musical"/>
    <x v="3616"/>
    <d v="2015-12-13T20:59:56"/>
    <n v="2015"/>
    <n v="0"/>
    <n v="0"/>
    <x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1"/>
    <s v="musical"/>
    <x v="3617"/>
    <d v="2014-09-23T03:59:00"/>
    <n v="2014"/>
    <n v="0"/>
    <n v="0.03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1"/>
    <s v="plays"/>
    <x v="3618"/>
    <d v="2015-03-05T04:00:00"/>
    <n v="2015"/>
    <n v="0"/>
    <n v="0.0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1"/>
    <s v="plays"/>
    <x v="3619"/>
    <d v="2014-08-16T16:00:57"/>
    <n v="2014"/>
    <n v="0"/>
    <n v="0.04"/>
    <x v="3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1"/>
    <s v="plays"/>
    <x v="3620"/>
    <d v="2016-09-30T21:00:00"/>
    <n v="2016"/>
    <n v="0"/>
    <n v="0.03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1"/>
    <s v="plays"/>
    <x v="3621"/>
    <d v="2016-08-23T18:34:50"/>
    <n v="2016"/>
    <n v="0"/>
    <n v="0.05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1"/>
    <s v="plays"/>
    <x v="3622"/>
    <d v="2015-07-02T15:39:37"/>
    <n v="2015"/>
    <n v="0"/>
    <n v="0.03"/>
    <x v="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1"/>
    <s v="musical"/>
    <x v="3623"/>
    <d v="2014-11-29T21:19:50"/>
    <n v="2014"/>
    <n v="0"/>
    <n v="2"/>
    <x v="3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1"/>
    <s v="plays"/>
    <x v="3624"/>
    <d v="2015-12-10T14:14:56"/>
    <n v="2015"/>
    <n v="0"/>
    <n v="0.03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1"/>
    <s v="plays"/>
    <x v="3625"/>
    <d v="2015-03-19T21:47:44"/>
    <n v="2015"/>
    <n v="0"/>
    <n v="0.04"/>
    <x v="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1"/>
    <s v="plays"/>
    <x v="3626"/>
    <d v="2014-07-26T07:00:00"/>
    <n v="2014"/>
    <n v="0"/>
    <n v="0.06"/>
    <x v="3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1"/>
    <s v="plays"/>
    <x v="3627"/>
    <d v="2015-06-03T15:04:10"/>
    <n v="2015"/>
    <n v="0"/>
    <n v="0.04"/>
    <x v="0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1"/>
    <s v="plays"/>
    <x v="3628"/>
    <d v="2016-05-21T03:59:00"/>
    <n v="2016"/>
    <n v="0"/>
    <n v="7.0000000000000007E-2"/>
    <x v="2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1"/>
    <s v="plays"/>
    <x v="3629"/>
    <d v="2016-11-19T22:00:00"/>
    <n v="2016"/>
    <n v="0"/>
    <n v="0.12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1"/>
    <s v="plays"/>
    <x v="3630"/>
    <d v="2014-09-28T03:23:00"/>
    <n v="2014"/>
    <n v="0"/>
    <n v="0.1"/>
    <x v="3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1"/>
    <s v="plays"/>
    <x v="3631"/>
    <d v="2017-02-28T00:00:00"/>
    <n v="2017"/>
    <n v="0"/>
    <n v="0.04"/>
    <x v="1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1"/>
    <s v="musical"/>
    <x v="3632"/>
    <d v="2015-09-14T16:40:29"/>
    <n v="2015"/>
    <n v="0"/>
    <n v="0"/>
    <x v="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1"/>
    <s v="musical"/>
    <x v="3633"/>
    <d v="2017-01-14T03:59:00"/>
    <n v="2016"/>
    <n v="0"/>
    <n v="0.06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1"/>
    <s v="plays"/>
    <x v="3634"/>
    <d v="2014-10-05T07:00:45"/>
    <n v="2014"/>
    <n v="0"/>
    <n v="0.01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1"/>
    <s v="plays"/>
    <x v="3635"/>
    <d v="2015-03-02T04:59:00"/>
    <n v="2015"/>
    <n v="0"/>
    <n v="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6"/>
    <d v="2016-10-07T15:11:00"/>
    <n v="2016"/>
    <n v="0"/>
    <n v="1"/>
    <x v="2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1"/>
    <s v="musical"/>
    <x v="3637"/>
    <d v="2015-11-17T04:27:19"/>
    <n v="2015"/>
    <n v="0"/>
    <n v="0"/>
    <x v="0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1"/>
    <s v="plays"/>
    <x v="3638"/>
    <d v="2014-07-03T03:59:00"/>
    <n v="2014"/>
    <n v="0"/>
    <n v="0.01"/>
    <x v="3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1"/>
    <s v="musical"/>
    <x v="3639"/>
    <d v="2015-06-16T23:30:00"/>
    <n v="2015"/>
    <n v="0"/>
    <n v="0.1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1"/>
    <s v="plays"/>
    <x v="3640"/>
    <d v="2015-03-31T04:16:54"/>
    <n v="2015"/>
    <n v="0"/>
    <n v="0.03"/>
    <x v="0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1"/>
    <s v="musical"/>
    <x v="3641"/>
    <d v="2016-11-19T01:00:00"/>
    <n v="2016"/>
    <n v="0"/>
    <n v="0.03"/>
    <x v="2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1"/>
    <s v="musical"/>
    <x v="3642"/>
    <d v="2016-03-08T04:59:00"/>
    <n v="2016"/>
    <n v="0"/>
    <n v="0.08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1"/>
    <s v="plays"/>
    <x v="3643"/>
    <d v="2015-07-18T06:59:00"/>
    <n v="2015"/>
    <n v="0"/>
    <n v="0.0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1"/>
    <s v="plays"/>
    <x v="3644"/>
    <d v="2017-02-01T22:59:00"/>
    <n v="2017"/>
    <n v="0"/>
    <n v="0.02"/>
    <x v="1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1"/>
    <s v="plays"/>
    <x v="3645"/>
    <d v="2014-05-19T21:00:00"/>
    <n v="2014"/>
    <n v="0"/>
    <n v="0.01"/>
    <x v="3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1"/>
    <s v="plays"/>
    <x v="3646"/>
    <d v="2014-06-27T05:14:15"/>
    <n v="2014"/>
    <n v="0"/>
    <n v="0.04"/>
    <x v="3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1"/>
    <s v="plays"/>
    <x v="3647"/>
    <d v="2016-03-02T19:21:27"/>
    <n v="2016"/>
    <n v="0"/>
    <n v="0.01"/>
    <x v="2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1"/>
    <s v="plays"/>
    <x v="3648"/>
    <d v="2016-09-03T20:57:09"/>
    <n v="2016"/>
    <n v="0"/>
    <n v="0.03"/>
    <x v="2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1"/>
    <s v="plays"/>
    <x v="3649"/>
    <d v="2014-11-05T12:52:00"/>
    <n v="2014"/>
    <n v="0"/>
    <n v="0.01"/>
    <x v="3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1"/>
    <s v="plays"/>
    <x v="3650"/>
    <d v="2015-01-11T20:53:30"/>
    <n v="2014"/>
    <n v="0"/>
    <n v="0.03"/>
    <x v="3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1"/>
    <s v="musical"/>
    <x v="3651"/>
    <d v="2016-04-20T21:11:16"/>
    <n v="2016"/>
    <n v="0"/>
    <n v="0.1"/>
    <x v="2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1"/>
    <s v="plays"/>
    <x v="3652"/>
    <d v="2014-07-21T03:59:00"/>
    <n v="2014"/>
    <n v="0"/>
    <n v="0.03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1"/>
    <s v="plays"/>
    <x v="3653"/>
    <d v="2016-10-20T02:48:16"/>
    <n v="2016"/>
    <n v="0"/>
    <n v="0.02"/>
    <x v="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1"/>
    <s v="plays"/>
    <x v="3654"/>
    <d v="2016-06-06T02:00:00"/>
    <n v="2016"/>
    <n v="0"/>
    <n v="0.02"/>
    <x v="2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1"/>
    <s v="musical"/>
    <x v="3655"/>
    <d v="2015-04-19T15:08:52"/>
    <n v="2015"/>
    <n v="0"/>
    <n v="0.5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1"/>
    <s v="musical"/>
    <x v="3656"/>
    <d v="2015-01-01T16:48:55"/>
    <n v="2014"/>
    <n v="0"/>
    <n v="7.0000000000000007E-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1"/>
    <s v="musical"/>
    <x v="3657"/>
    <d v="2014-10-05T05:00:00"/>
    <n v="2014"/>
    <n v="0"/>
    <n v="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1"/>
    <s v="plays"/>
    <x v="3658"/>
    <d v="2015-03-19T14:39:00"/>
    <n v="2015"/>
    <n v="0"/>
    <n v="0.08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1"/>
    <s v="plays"/>
    <x v="3659"/>
    <d v="2016-04-10T04:00:00"/>
    <n v="2016"/>
    <n v="0"/>
    <n v="0.03"/>
    <x v="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1"/>
    <s v="plays"/>
    <x v="3660"/>
    <d v="2015-07-18T23:16:59"/>
    <n v="2015"/>
    <n v="0"/>
    <n v="0.0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1"/>
    <s v="plays"/>
    <x v="3661"/>
    <d v="2014-09-26T22:43:04"/>
    <n v="2014"/>
    <n v="0"/>
    <n v="0.02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1"/>
    <s v="plays"/>
    <x v="3662"/>
    <d v="2016-10-05T10:53:54"/>
    <n v="2016"/>
    <n v="0"/>
    <n v="0.0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1"/>
    <s v="plays"/>
    <x v="3663"/>
    <d v="2014-06-16T06:59:00"/>
    <n v="2014"/>
    <n v="0"/>
    <n v="0.01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1"/>
    <s v="plays"/>
    <x v="3664"/>
    <d v="2014-08-08T18:53:24"/>
    <n v="2014"/>
    <n v="0"/>
    <n v="0.03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1"/>
    <s v="plays"/>
    <x v="3665"/>
    <d v="2015-06-21T22:25:00"/>
    <n v="2015"/>
    <n v="0"/>
    <n v="0.02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1"/>
    <s v="plays"/>
    <x v="3666"/>
    <d v="2016-07-10T22:59:00"/>
    <n v="2016"/>
    <n v="0"/>
    <n v="0.05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1"/>
    <s v="plays"/>
    <x v="3667"/>
    <d v="2014-10-15T14:26:56"/>
    <n v="2014"/>
    <n v="0"/>
    <n v="0.03"/>
    <x v="3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1"/>
    <s v="plays"/>
    <x v="3668"/>
    <d v="2015-08-05T08:43:27"/>
    <n v="2015"/>
    <n v="0"/>
    <n v="0.0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1"/>
    <s v="plays"/>
    <x v="3669"/>
    <d v="2016-06-01T21:42:00"/>
    <n v="2016"/>
    <n v="0"/>
    <n v="0.05"/>
    <x v="2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1"/>
    <s v="plays"/>
    <x v="3670"/>
    <d v="2015-05-31T12:44:58"/>
    <n v="2015"/>
    <n v="0"/>
    <n v="0.0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1"/>
    <s v="plays"/>
    <x v="3671"/>
    <d v="2014-07-01T04:59:00"/>
    <n v="2014"/>
    <n v="0"/>
    <n v="0.0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1"/>
    <s v="plays"/>
    <x v="3672"/>
    <d v="2015-02-13T14:48:36"/>
    <n v="2014"/>
    <n v="0"/>
    <n v="0.01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1"/>
    <s v="plays"/>
    <x v="3673"/>
    <d v="2016-05-10T11:10:48"/>
    <n v="2016"/>
    <n v="0"/>
    <n v="0.0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1"/>
    <s v="plays"/>
    <x v="3674"/>
    <d v="2016-04-03T17:00:00"/>
    <n v="2016"/>
    <n v="0"/>
    <n v="0.03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1"/>
    <s v="plays"/>
    <x v="3675"/>
    <d v="2014-07-02T03:59:00"/>
    <n v="2014"/>
    <n v="0"/>
    <n v="0.05"/>
    <x v="3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1"/>
    <s v="plays"/>
    <x v="3676"/>
    <d v="2014-11-27T15:21:23"/>
    <n v="2014"/>
    <n v="0"/>
    <n v="0.03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1"/>
    <s v="plays"/>
    <x v="3677"/>
    <d v="2015-06-04T12:59:53"/>
    <n v="2015"/>
    <n v="0"/>
    <n v="0.03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1"/>
    <s v="plays"/>
    <x v="3678"/>
    <d v="2014-07-24T07:00:00"/>
    <n v="2014"/>
    <n v="0"/>
    <n v="0.0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1"/>
    <s v="plays"/>
    <x v="3679"/>
    <d v="2016-08-13T06:59:00"/>
    <n v="2016"/>
    <n v="0"/>
    <n v="0.0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1"/>
    <s v="musical"/>
    <x v="3680"/>
    <d v="2015-05-10T18:45:30"/>
    <n v="2015"/>
    <n v="0"/>
    <n v="0.33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81"/>
    <d v="2016-11-22T00:17:18"/>
    <n v="2016"/>
    <n v="0"/>
    <n v="1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1"/>
    <s v="plays"/>
    <x v="3682"/>
    <d v="2015-07-23T18:33:00"/>
    <n v="2015"/>
    <n v="0"/>
    <n v="0.0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1"/>
    <s v="plays"/>
    <x v="3683"/>
    <d v="2015-06-11T16:12:17"/>
    <n v="2015"/>
    <n v="0"/>
    <n v="0.0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1"/>
    <s v="plays"/>
    <x v="3684"/>
    <d v="2016-01-15T15:38:10"/>
    <n v="2016"/>
    <n v="0"/>
    <n v="0.06"/>
    <x v="2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1"/>
    <s v="plays"/>
    <x v="3685"/>
    <d v="2014-09-19T00:00:00"/>
    <n v="2014"/>
    <n v="0"/>
    <n v="0.06"/>
    <x v="3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1"/>
    <s v="plays"/>
    <x v="3686"/>
    <d v="2016-06-16T05:58:09"/>
    <n v="2016"/>
    <n v="0"/>
    <n v="0.05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1"/>
    <s v="plays"/>
    <x v="3687"/>
    <d v="2014-09-12T19:34:44"/>
    <n v="2014"/>
    <n v="0"/>
    <n v="0.0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1"/>
    <s v="plays"/>
    <x v="3688"/>
    <d v="2014-06-16T17:06:34"/>
    <n v="2014"/>
    <n v="0"/>
    <n v="0.13"/>
    <x v="3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1"/>
    <s v="plays"/>
    <x v="3689"/>
    <d v="2015-09-02T04:19:46"/>
    <n v="2015"/>
    <n v="0"/>
    <n v="0.04"/>
    <x v="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1"/>
    <s v="musical"/>
    <x v="3690"/>
    <d v="2015-11-30T17:00:00"/>
    <n v="2015"/>
    <n v="0"/>
    <n v="0.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1"/>
    <s v="plays"/>
    <x v="3691"/>
    <d v="2015-10-28T19:54:00"/>
    <n v="2015"/>
    <n v="0"/>
    <n v="7.0000000000000007E-2"/>
    <x v="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1"/>
    <s v="musical"/>
    <x v="3692"/>
    <d v="2014-11-23T22:29:09"/>
    <n v="2014"/>
    <n v="0"/>
    <n v="1"/>
    <x v="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1"/>
    <s v="musical"/>
    <x v="3693"/>
    <d v="2016-09-30T17:58:47"/>
    <n v="2016"/>
    <n v="0"/>
    <n v="0.5"/>
    <x v="2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1"/>
    <s v="plays"/>
    <x v="3694"/>
    <d v="2016-02-02T11:29:44"/>
    <n v="2016"/>
    <n v="0"/>
    <n v="0.0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1"/>
    <s v="plays"/>
    <x v="3695"/>
    <d v="2014-08-10T15:59:00"/>
    <n v="2014"/>
    <n v="0"/>
    <n v="0.11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1"/>
    <s v="plays"/>
    <x v="3696"/>
    <d v="2014-09-30T16:00:00"/>
    <n v="2014"/>
    <n v="0"/>
    <n v="0.06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1"/>
    <s v="plays"/>
    <x v="3697"/>
    <d v="2015-08-29T03:59:00"/>
    <n v="2015"/>
    <n v="0"/>
    <n v="0.17"/>
    <x v="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1"/>
    <s v="plays"/>
    <x v="3698"/>
    <d v="2015-11-30T22:30:00"/>
    <n v="2015"/>
    <n v="0"/>
    <n v="7.0000000000000007E-2"/>
    <x v="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1"/>
    <s v="plays"/>
    <x v="3699"/>
    <d v="2016-08-25T03:59:00"/>
    <n v="2016"/>
    <n v="0"/>
    <n v="0.0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1"/>
    <s v="plays"/>
    <x v="3700"/>
    <d v="2014-12-23T21:08:45"/>
    <n v="2014"/>
    <n v="0"/>
    <n v="0.05"/>
    <x v="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1"/>
    <s v="plays"/>
    <x v="3701"/>
    <d v="2016-12-21T11:50:30"/>
    <n v="2016"/>
    <n v="0"/>
    <n v="0.11"/>
    <x v="2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1"/>
    <s v="plays"/>
    <x v="3702"/>
    <d v="2015-05-31T23:00:00"/>
    <n v="2015"/>
    <n v="0"/>
    <n v="0.08"/>
    <x v="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1"/>
    <s v="plays"/>
    <x v="3703"/>
    <d v="2016-05-15T23:00:00"/>
    <n v="2016"/>
    <n v="0"/>
    <n v="0.33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704"/>
    <d v="2016-05-09T22:49:51"/>
    <n v="2016"/>
    <n v="0"/>
    <n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1"/>
    <s v="plays"/>
    <x v="3705"/>
    <d v="2016-05-03T18:49:02"/>
    <n v="2016"/>
    <n v="0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1"/>
    <s v="musical"/>
    <x v="3706"/>
    <d v="2014-09-27T21:17:20"/>
    <n v="2014"/>
    <n v="0"/>
    <n v="0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1"/>
    <s v="plays"/>
    <x v="3707"/>
    <d v="2015-04-05T03:40:47"/>
    <n v="2015"/>
    <n v="0"/>
    <n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1"/>
    <s v="plays"/>
    <x v="3708"/>
    <d v="2015-05-22T17:03:29"/>
    <n v="2015"/>
    <n v="0"/>
    <n v="0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1"/>
    <s v="plays"/>
    <x v="3709"/>
    <d v="2014-09-01T20:09:38"/>
    <n v="2014"/>
    <n v="0"/>
    <n v="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1"/>
    <s v="plays"/>
    <x v="3710"/>
    <d v="2016-07-22T18:55:32"/>
    <n v="2016"/>
    <n v="0"/>
    <n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1"/>
    <s v="musical"/>
    <x v="3711"/>
    <d v="2015-12-23T16:18:00"/>
    <n v="2015"/>
    <n v="0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3712"/>
    <d v="2016-06-04T17:19:57"/>
    <n v="2016"/>
    <n v="0"/>
    <n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1"/>
    <s v="musical"/>
    <x v="3713"/>
    <d v="2014-08-10T17:20:48"/>
    <n v="2014"/>
    <n v="0"/>
    <n v="0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1"/>
    <s v="plays"/>
    <x v="3714"/>
    <d v="2014-09-11T08:37:22"/>
    <n v="2014"/>
    <n v="0"/>
    <n v="0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1"/>
    <s v="plays"/>
    <x v="3715"/>
    <d v="2014-08-04T16:00:00"/>
    <n v="2014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1"/>
    <s v="plays"/>
    <x v="3716"/>
    <d v="2014-07-01T06:00:00"/>
    <n v="2014"/>
    <n v="0"/>
    <n v="0"/>
    <x v="3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1"/>
    <s v="plays"/>
    <x v="3717"/>
    <d v="2015-05-13T20:45:12"/>
    <n v="2015"/>
    <n v="0"/>
    <n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1"/>
    <s v="plays"/>
    <x v="3718"/>
    <d v="2015-10-01T15:02:54"/>
    <n v="2015"/>
    <n v="0"/>
    <n v="0"/>
    <x v="0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1"/>
    <s v="plays"/>
    <x v="3719"/>
    <d v="2016-12-26T00:15:09"/>
    <n v="2016"/>
    <n v="0"/>
    <n v="0"/>
    <x v="2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1"/>
    <s v="plays"/>
    <x v="3720"/>
    <d v="2015-06-11T18:24:44"/>
    <n v="2015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721"/>
    <d v="2016-09-03T10:00:00"/>
    <n v="2016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722"/>
    <d v="2016-01-31T23:03:00"/>
    <n v="2016"/>
    <n v="0"/>
    <n v="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723"/>
    <d v="2014-09-07T07:48:43"/>
    <n v="2014"/>
    <n v="0"/>
    <n v="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1"/>
    <s v="plays"/>
    <x v="3724"/>
    <d v="2016-07-17T04:19:09"/>
    <n v="2016"/>
    <n v="0"/>
    <n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1"/>
    <s v="plays"/>
    <x v="3725"/>
    <d v="2016-02-16T18:33:07"/>
    <n v="2016"/>
    <n v="0"/>
    <n v="0"/>
    <x v="2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1"/>
    <s v="plays"/>
    <x v="3726"/>
    <d v="2016-12-19T00:45:50"/>
    <n v="2016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1"/>
    <s v="plays"/>
    <x v="3727"/>
    <d v="2016-07-08T23:25:54"/>
    <n v="2016"/>
    <n v="0"/>
    <n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1"/>
    <s v="plays"/>
    <x v="3728"/>
    <d v="2015-10-26T18:58:10"/>
    <n v="2015"/>
    <n v="0"/>
    <n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1"/>
    <s v="musical"/>
    <x v="3729"/>
    <d v="2016-12-08T16:15:52"/>
    <n v="2016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730"/>
    <d v="2014-07-14T15:37:44"/>
    <n v="2014"/>
    <n v="0"/>
    <n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1"/>
    <s v="plays"/>
    <x v="3731"/>
    <d v="2016-10-02T09:00:00"/>
    <n v="2016"/>
    <n v="0"/>
    <n v="0"/>
    <x v="2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1"/>
    <s v="musical"/>
    <x v="3732"/>
    <d v="2017-01-14T00:42:36"/>
    <n v="2016"/>
    <n v="0"/>
    <n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1"/>
    <s v="musical"/>
    <x v="3733"/>
    <d v="2015-01-11T04:59:00"/>
    <n v="2014"/>
    <n v="0"/>
    <n v="0"/>
    <x v="3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1"/>
    <s v="plays"/>
    <x v="3734"/>
    <d v="2015-08-19T04:06:16"/>
    <n v="2015"/>
    <n v="0"/>
    <n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35"/>
    <d v="2015-12-17T22:05:50"/>
    <n v="2015"/>
    <n v="0"/>
    <n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1"/>
    <s v="plays"/>
    <x v="3736"/>
    <d v="2016-09-18T19:51:05"/>
    <n v="2016"/>
    <n v="0"/>
    <n v="0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737"/>
    <d v="2016-12-01T07:18:40"/>
    <n v="2016"/>
    <n v="0"/>
    <n v="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3738"/>
    <d v="2015-12-14T00:36:10"/>
    <n v="2015"/>
    <n v="0"/>
    <n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1"/>
    <s v="plays"/>
    <x v="3739"/>
    <d v="2015-07-14T23:00:15"/>
    <n v="2015"/>
    <n v="0"/>
    <n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1"/>
    <s v="plays"/>
    <x v="3740"/>
    <d v="2016-07-02T17:44:28"/>
    <n v="2016"/>
    <n v="0"/>
    <n v="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3741"/>
    <d v="2016-12-26T19:18:51"/>
    <n v="2016"/>
    <n v="0"/>
    <n v="0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1"/>
    <s v="musical"/>
    <x v="3742"/>
    <d v="2015-06-30T03:59:00"/>
    <n v="2015"/>
    <n v="0"/>
    <n v="0"/>
    <x v="0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1"/>
    <s v="plays"/>
    <x v="3743"/>
    <d v="2015-02-01T02:54:00"/>
    <n v="2014"/>
    <n v="0"/>
    <n v="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744"/>
    <d v="2016-07-29T23:29:00"/>
    <n v="2016"/>
    <n v="0"/>
    <n v="0"/>
    <x v="2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1"/>
    <s v="plays"/>
    <x v="3745"/>
    <d v="2016-04-11T11:13:07"/>
    <n v="2016"/>
    <n v="0"/>
    <n v="0"/>
    <x v="2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1"/>
    <s v="musical"/>
    <x v="3746"/>
    <d v="2016-03-26T16:39:00"/>
    <n v="2016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47"/>
    <d v="2016-11-22T17:00:23"/>
    <n v="2016"/>
    <n v="0"/>
    <n v="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748"/>
    <d v="2015-08-14T03:29:56"/>
    <n v="2015"/>
    <n v="0"/>
    <n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749"/>
    <d v="2015-01-25T20:39:56"/>
    <n v="2014"/>
    <n v="0"/>
    <n v="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750"/>
    <d v="2014-09-02T14:27:49"/>
    <n v="2014"/>
    <n v="0"/>
    <n v="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1"/>
    <s v="plays"/>
    <x v="3751"/>
    <d v="2015-08-15T18:12:24"/>
    <n v="2015"/>
    <n v="0"/>
    <n v="0"/>
    <x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1"/>
    <s v="plays"/>
    <x v="3752"/>
    <d v="2016-12-06T04:59:00"/>
    <n v="2016"/>
    <n v="0"/>
    <n v="0"/>
    <x v="2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1"/>
    <s v="plays"/>
    <x v="3753"/>
    <d v="2015-04-25T04:35:00"/>
    <n v="2015"/>
    <n v="0"/>
    <n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1"/>
    <s v="plays"/>
    <x v="3754"/>
    <d v="2014-06-26T23:02:02"/>
    <n v="2014"/>
    <n v="0"/>
    <n v="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1"/>
    <s v="plays"/>
    <x v="3755"/>
    <d v="2016-04-17T20:43:31"/>
    <n v="2016"/>
    <n v="0"/>
    <n v="0"/>
    <x v="2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1"/>
    <s v="plays"/>
    <x v="3756"/>
    <d v="2014-10-26T21:52:38"/>
    <n v="2014"/>
    <n v="0"/>
    <n v="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1"/>
    <s v="plays"/>
    <x v="3757"/>
    <d v="2016-05-19T00:56:28"/>
    <n v="2016"/>
    <n v="0"/>
    <n v="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1"/>
    <s v="plays"/>
    <x v="3758"/>
    <d v="2016-12-21T17:03:14"/>
    <n v="2016"/>
    <n v="0"/>
    <n v="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1"/>
    <s v="plays"/>
    <x v="3759"/>
    <d v="2014-07-21T12:52:06"/>
    <n v="2014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1"/>
    <s v="plays"/>
    <x v="3760"/>
    <d v="2015-04-03T21:44:10"/>
    <n v="2015"/>
    <n v="0"/>
    <n v="0"/>
    <x v="0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1"/>
    <s v="musical"/>
    <x v="3761"/>
    <d v="2015-03-14T03:11:00"/>
    <n v="2015"/>
    <n v="0"/>
    <n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1"/>
    <s v="plays"/>
    <x v="3762"/>
    <d v="2015-10-18T19:36:29"/>
    <n v="2015"/>
    <n v="0"/>
    <n v="0"/>
    <x v="0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1"/>
    <s v="musical"/>
    <x v="3763"/>
    <d v="2015-07-15T10:43:42"/>
    <n v="2015"/>
    <n v="0"/>
    <n v="0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1"/>
    <s v="musical"/>
    <x v="3764"/>
    <d v="2016-03-04T23:19:28"/>
    <n v="2016"/>
    <n v="0"/>
    <n v="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1"/>
    <s v="plays"/>
    <x v="3765"/>
    <d v="2016-03-16T03:02:44"/>
    <n v="2016"/>
    <n v="0"/>
    <n v="0"/>
    <x v="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1"/>
    <s v="plays"/>
    <x v="3766"/>
    <d v="2015-04-09T23:31:11"/>
    <n v="2015"/>
    <n v="0"/>
    <n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1"/>
    <s v="plays"/>
    <x v="3767"/>
    <d v="2014-05-20T06:59:00"/>
    <n v="2014"/>
    <n v="0"/>
    <n v="0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1"/>
    <s v="plays"/>
    <x v="3768"/>
    <d v="2015-05-09T21:14:18"/>
    <n v="2015"/>
    <n v="0"/>
    <n v="0"/>
    <x v="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1"/>
    <s v="plays"/>
    <x v="3769"/>
    <d v="2015-07-19T05:23:11"/>
    <n v="2015"/>
    <n v="0"/>
    <n v="0"/>
    <x v="0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1"/>
    <s v="plays"/>
    <x v="3770"/>
    <d v="2015-05-26T03:59:00"/>
    <n v="2015"/>
    <n v="0"/>
    <n v="0"/>
    <x v="0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1"/>
    <s v="musical"/>
    <x v="3771"/>
    <d v="2014-07-03T04:00:45"/>
    <n v="2014"/>
    <n v="0"/>
    <n v="0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1"/>
    <s v="musical"/>
    <x v="3772"/>
    <d v="2016-03-11T22:20:43"/>
    <n v="2016"/>
    <n v="0"/>
    <n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1"/>
    <s v="plays"/>
    <x v="3773"/>
    <d v="2014-07-20T18:51:27"/>
    <n v="2014"/>
    <n v="0"/>
    <n v="0"/>
    <x v="3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1"/>
    <s v="plays"/>
    <x v="3774"/>
    <d v="2015-03-27T03:34:36"/>
    <n v="2015"/>
    <n v="0"/>
    <n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1"/>
    <s v="musical"/>
    <x v="3775"/>
    <d v="2014-07-03T04:07:58"/>
    <n v="2014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776"/>
    <d v="2015-03-27T17:59:52"/>
    <n v="2015"/>
    <n v="0"/>
    <n v="0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777"/>
    <d v="2014-12-11T05:28:22"/>
    <n v="2014"/>
    <n v="0"/>
    <n v="0"/>
    <x v="3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1"/>
    <s v="plays"/>
    <x v="3778"/>
    <d v="2014-08-12T18:36:01"/>
    <n v="2014"/>
    <n v="0"/>
    <n v="0"/>
    <x v="3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1"/>
    <s v="plays"/>
    <x v="3779"/>
    <d v="2015-04-15T05:04:00"/>
    <n v="2015"/>
    <n v="0"/>
    <n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1"/>
    <s v="plays"/>
    <x v="3780"/>
    <d v="2015-11-30T06:04:09"/>
    <n v="2015"/>
    <n v="0"/>
    <n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781"/>
    <d v="2016-04-01T06:00:00"/>
    <n v="2016"/>
    <n v="0"/>
    <n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1"/>
    <s v="plays"/>
    <x v="3782"/>
    <d v="2015-02-11T02:53:41"/>
    <n v="2015"/>
    <n v="0"/>
    <n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783"/>
    <d v="2015-11-18T04:41:57"/>
    <n v="2015"/>
    <n v="0"/>
    <n v="0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1"/>
    <s v="plays"/>
    <x v="3784"/>
    <d v="2015-12-11T23:34:19"/>
    <n v="2015"/>
    <n v="0"/>
    <n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1"/>
    <s v="plays"/>
    <x v="3785"/>
    <d v="2014-09-04T16:07:54"/>
    <n v="2014"/>
    <n v="0"/>
    <n v="0"/>
    <x v="3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1"/>
    <s v="plays"/>
    <x v="3786"/>
    <d v="2014-10-21T21:11:27"/>
    <n v="2014"/>
    <n v="0"/>
    <n v="0"/>
    <x v="3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1"/>
    <s v="plays"/>
    <x v="3787"/>
    <d v="2015-01-20T19:16:00"/>
    <n v="2014"/>
    <n v="0"/>
    <n v="0"/>
    <x v="3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1"/>
    <s v="plays"/>
    <x v="3788"/>
    <d v="2014-09-16T03:00:00"/>
    <n v="2014"/>
    <n v="0"/>
    <n v="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1"/>
    <s v="plays"/>
    <x v="3789"/>
    <d v="2014-06-23T16:00:00"/>
    <n v="2014"/>
    <n v="0"/>
    <n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3790"/>
    <d v="2016-01-31T23:55:00"/>
    <n v="2015"/>
    <n v="0"/>
    <n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1"/>
    <s v="plays"/>
    <x v="3791"/>
    <d v="2014-06-03T06:59:00"/>
    <n v="2014"/>
    <n v="0"/>
    <n v="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3792"/>
    <d v="2016-07-17T17:49:46"/>
    <n v="2016"/>
    <n v="0"/>
    <n v="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1"/>
    <s v="plays"/>
    <x v="3793"/>
    <d v="2014-06-27T16:21:24"/>
    <n v="2014"/>
    <n v="0"/>
    <n v="0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3794"/>
    <d v="2016-03-05T05:54:29"/>
    <n v="2016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3795"/>
    <d v="2016-10-01T04:00:00"/>
    <n v="2016"/>
    <n v="0"/>
    <n v="0"/>
    <x v="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1"/>
    <s v="plays"/>
    <x v="3796"/>
    <d v="2016-10-08T09:20:39"/>
    <n v="2016"/>
    <n v="0"/>
    <n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1"/>
    <s v="musical"/>
    <x v="3797"/>
    <d v="2014-08-01T01:00:00"/>
    <n v="2014"/>
    <n v="0"/>
    <n v="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798"/>
    <d v="2016-07-31T07:00:00"/>
    <n v="2016"/>
    <n v="0"/>
    <n v="0"/>
    <x v="2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1"/>
    <s v="plays"/>
    <x v="3799"/>
    <d v="2015-01-04T23:26:00"/>
    <n v="2014"/>
    <n v="0"/>
    <n v="0"/>
    <x v="3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1"/>
    <s v="plays"/>
    <x v="3800"/>
    <d v="2014-11-26T20:29:37"/>
    <n v="2014"/>
    <n v="0"/>
    <n v="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801"/>
    <d v="2015-09-06T03:38:27"/>
    <n v="2015"/>
    <n v="0"/>
    <n v="0"/>
    <x v="0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1"/>
    <s v="plays"/>
    <x v="3802"/>
    <d v="2016-05-07T14:29:18"/>
    <n v="2016"/>
    <n v="0"/>
    <n v="0"/>
    <x v="2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1"/>
    <s v="plays"/>
    <x v="3803"/>
    <d v="2015-07-18T03:00:00"/>
    <n v="2015"/>
    <n v="0"/>
    <n v="0"/>
    <x v="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1"/>
    <s v="plays"/>
    <x v="3804"/>
    <d v="2015-05-31T06:59:00"/>
    <n v="2015"/>
    <n v="0"/>
    <n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1"/>
    <s v="musical"/>
    <x v="3805"/>
    <d v="2014-06-29T06:13:01"/>
    <n v="2014"/>
    <n v="0"/>
    <n v="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1"/>
    <s v="plays"/>
    <x v="3806"/>
    <d v="2016-09-12T16:59:00"/>
    <n v="2016"/>
    <n v="0"/>
    <n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1"/>
    <s v="musical"/>
    <x v="3807"/>
    <d v="2014-07-30T23:00:00"/>
    <n v="2014"/>
    <n v="0"/>
    <n v="0"/>
    <x v="3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1"/>
    <s v="plays"/>
    <x v="3808"/>
    <d v="2014-07-24T02:59:00"/>
    <n v="2014"/>
    <n v="0"/>
    <n v="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1"/>
    <s v="plays"/>
    <x v="3809"/>
    <d v="2014-10-26T18:29:26"/>
    <n v="2014"/>
    <n v="0"/>
    <n v="0"/>
    <x v="3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1"/>
    <s v="musical"/>
    <x v="3810"/>
    <d v="2014-07-30T18:38:02"/>
    <n v="2014"/>
    <n v="0"/>
    <n v="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1"/>
    <s v="musical"/>
    <x v="3811"/>
    <d v="2014-12-16T22:32:09"/>
    <n v="2014"/>
    <n v="0"/>
    <n v="0"/>
    <x v="3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1"/>
    <s v="plays"/>
    <x v="3812"/>
    <d v="2014-10-04T06:59:00"/>
    <n v="2014"/>
    <n v="0"/>
    <n v="0"/>
    <x v="3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1"/>
    <s v="plays"/>
    <x v="3813"/>
    <d v="2016-07-17T00:43:00"/>
    <n v="2016"/>
    <n v="0"/>
    <n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1"/>
    <s v="plays"/>
    <x v="3814"/>
    <d v="2014-08-31T19:51:49"/>
    <n v="2014"/>
    <n v="0"/>
    <n v="0"/>
    <x v="3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1"/>
    <s v="plays"/>
    <x v="3815"/>
    <d v="2015-07-19T18:44:23"/>
    <n v="2015"/>
    <n v="0"/>
    <n v="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3816"/>
    <d v="2016-03-24T22:59:23"/>
    <n v="2016"/>
    <n v="0"/>
    <n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1"/>
    <s v="plays"/>
    <x v="3817"/>
    <d v="2015-12-15T20:25:16"/>
    <n v="2015"/>
    <n v="0"/>
    <n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1"/>
    <s v="musical"/>
    <x v="3818"/>
    <d v="2015-02-10T07:59:00"/>
    <n v="2015"/>
    <n v="0"/>
    <n v="0"/>
    <x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1"/>
    <s v="musical"/>
    <x v="3819"/>
    <d v="2016-05-27T00:54:35"/>
    <n v="2016"/>
    <n v="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1"/>
    <s v="musical"/>
    <x v="3820"/>
    <d v="2015-04-20T21:09:25"/>
    <n v="2015"/>
    <n v="0"/>
    <n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1"/>
    <s v="plays"/>
    <x v="3821"/>
    <d v="2014-08-12T15:51:50"/>
    <n v="2014"/>
    <n v="0"/>
    <n v="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22"/>
    <d v="2015-11-05T16:11:45"/>
    <n v="2015"/>
    <n v="0"/>
    <n v="0"/>
    <x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1"/>
    <s v="plays"/>
    <x v="3823"/>
    <d v="2015-09-07T18:09:57"/>
    <n v="2015"/>
    <n v="0"/>
    <n v="0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1"/>
    <s v="plays"/>
    <x v="3824"/>
    <d v="2015-02-28T08:00:00"/>
    <n v="2015"/>
    <n v="0"/>
    <n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1"/>
    <s v="plays"/>
    <x v="3825"/>
    <d v="2015-03-29T20:00:00"/>
    <n v="2015"/>
    <n v="0"/>
    <n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1"/>
    <s v="plays"/>
    <x v="3826"/>
    <d v="2014-07-01T22:30:00"/>
    <n v="2014"/>
    <n v="0"/>
    <n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1"/>
    <s v="plays"/>
    <x v="3827"/>
    <d v="2014-10-22T15:36:50"/>
    <n v="2014"/>
    <n v="0"/>
    <n v="0"/>
    <x v="3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1"/>
    <s v="plays"/>
    <x v="3828"/>
    <d v="2015-01-10T03:23:00"/>
    <n v="2014"/>
    <n v="0"/>
    <n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29"/>
    <d v="2015-10-08T16:42:15"/>
    <n v="2015"/>
    <n v="0"/>
    <n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1"/>
    <s v="plays"/>
    <x v="3830"/>
    <d v="2014-11-25T01:00:00"/>
    <n v="2014"/>
    <n v="0"/>
    <n v="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831"/>
    <d v="2016-04-25T00:20:00"/>
    <n v="2016"/>
    <n v="0"/>
    <n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1"/>
    <s v="plays"/>
    <x v="3832"/>
    <d v="2014-11-05T23:28:04"/>
    <n v="2014"/>
    <n v="0"/>
    <n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1"/>
    <s v="plays"/>
    <x v="3833"/>
    <d v="2015-03-23T03:55:12"/>
    <n v="2015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1"/>
    <s v="plays"/>
    <x v="3834"/>
    <d v="2014-09-06T05:09:04"/>
    <n v="2014"/>
    <n v="0"/>
    <n v="0"/>
    <x v="3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1"/>
    <s v="musical"/>
    <x v="3835"/>
    <d v="2016-02-16T05:59:00"/>
    <n v="2016"/>
    <n v="0"/>
    <n v="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1"/>
    <s v="musical"/>
    <x v="3836"/>
    <d v="2015-06-03T00:00:00"/>
    <n v="2015"/>
    <n v="0"/>
    <n v="0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1"/>
    <s v="musical"/>
    <x v="3837"/>
    <d v="2014-05-05T12:36:26"/>
    <n v="2014"/>
    <n v="0"/>
    <n v="0"/>
    <x v="3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1"/>
    <s v="musical"/>
    <x v="3838"/>
    <d v="2015-04-01T17:00:26"/>
    <n v="2015"/>
    <n v="0"/>
    <n v="0"/>
    <x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1"/>
    <s v="musical"/>
    <x v="3839"/>
    <d v="2016-11-29T06:00:00"/>
    <n v="2016"/>
    <n v="0"/>
    <n v="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1"/>
    <s v="musical"/>
    <x v="3840"/>
    <d v="2016-11-15T02:08:00"/>
    <n v="2016"/>
    <n v="0"/>
    <n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1"/>
    <s v="musical"/>
    <x v="3841"/>
    <d v="2015-06-07T13:55:54"/>
    <n v="2015"/>
    <n v="0"/>
    <n v="0"/>
    <x v="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1"/>
    <s v="musical"/>
    <x v="3842"/>
    <d v="2015-01-02T16:13:36"/>
    <n v="2014"/>
    <n v="0"/>
    <n v="0"/>
    <x v="3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1"/>
    <s v="plays"/>
    <x v="3843"/>
    <d v="2016-01-19T22:59:00"/>
    <n v="2015"/>
    <n v="0"/>
    <n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1"/>
    <s v="plays"/>
    <x v="3844"/>
    <d v="2015-06-17T01:40:14"/>
    <n v="2015"/>
    <n v="0"/>
    <n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1"/>
    <s v="plays"/>
    <x v="3845"/>
    <d v="2014-12-31T13:39:47"/>
    <n v="2014"/>
    <n v="0"/>
    <n v="0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1"/>
    <s v="plays"/>
    <x v="3846"/>
    <d v="2014-05-11T11:50:52"/>
    <n v="2014"/>
    <n v="0"/>
    <n v="0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1"/>
    <s v="plays"/>
    <x v="3847"/>
    <d v="2014-06-01T01:44:24"/>
    <n v="2014"/>
    <n v="0"/>
    <n v="0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1"/>
    <s v="plays"/>
    <x v="3848"/>
    <d v="2015-03-08T16:50:03"/>
    <n v="2015"/>
    <n v="0"/>
    <n v="0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1"/>
    <s v="plays"/>
    <x v="3849"/>
    <d v="2014-08-01T17:12:00"/>
    <n v="2014"/>
    <n v="0"/>
    <n v="0"/>
    <x v="3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1"/>
    <s v="plays"/>
    <x v="3850"/>
    <d v="2015-11-17T22:24:14"/>
    <n v="2015"/>
    <n v="0"/>
    <n v="0"/>
    <x v="0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1"/>
    <s v="musical"/>
    <x v="3851"/>
    <d v="2014-09-08T15:50:05"/>
    <n v="2014"/>
    <n v="0"/>
    <n v="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1"/>
    <s v="plays"/>
    <x v="3852"/>
    <d v="2016-01-18T00:00:00"/>
    <n v="2015"/>
    <n v="0"/>
    <n v="0"/>
    <x v="0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1"/>
    <s v="plays"/>
    <x v="3853"/>
    <d v="2014-12-27T02:02:28"/>
    <n v="2014"/>
    <n v="0"/>
    <n v="0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1"/>
    <s v="plays"/>
    <x v="3854"/>
    <d v="2015-10-16T04:59:00"/>
    <n v="2015"/>
    <n v="0"/>
    <n v="0"/>
    <x v="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1"/>
    <s v="plays"/>
    <x v="3855"/>
    <d v="2015-10-01T13:00:00"/>
    <n v="2015"/>
    <n v="0"/>
    <n v="0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1"/>
    <s v="plays"/>
    <x v="3856"/>
    <d v="2014-10-07T04:30:00"/>
    <n v="2014"/>
    <n v="0"/>
    <n v="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1"/>
    <s v="plays"/>
    <x v="3857"/>
    <d v="2015-01-02T11:49:11"/>
    <n v="2014"/>
    <n v="0"/>
    <n v="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1"/>
    <s v="plays"/>
    <x v="3858"/>
    <d v="2015-11-02T16:50:00"/>
    <n v="2015"/>
    <n v="0"/>
    <n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859"/>
    <d v="2015-08-27T15:54:35"/>
    <n v="2015"/>
    <n v="0"/>
    <n v="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1"/>
    <s v="plays"/>
    <x v="3860"/>
    <d v="2014-05-08T21:23:30"/>
    <n v="2014"/>
    <n v="0"/>
    <n v="0"/>
    <x v="3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1"/>
    <s v="plays"/>
    <x v="3861"/>
    <d v="2016-05-22T19:34:33"/>
    <n v="2016"/>
    <n v="0"/>
    <n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1"/>
    <s v="plays"/>
    <x v="3862"/>
    <d v="2016-05-09T04:00:00"/>
    <n v="2016"/>
    <n v="0"/>
    <n v="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1"/>
    <s v="plays"/>
    <x v="3863"/>
    <d v="2016-05-06T13:04:00"/>
    <n v="2016"/>
    <n v="0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1"/>
    <s v="plays"/>
    <x v="3864"/>
    <d v="2015-07-26T05:42:16"/>
    <n v="2015"/>
    <n v="0"/>
    <n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3865"/>
    <d v="2014-12-18T15:02:44"/>
    <n v="2014"/>
    <n v="0"/>
    <n v="0"/>
    <x v="3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1"/>
    <s v="plays"/>
    <x v="3866"/>
    <d v="2016-09-06T11:22:34"/>
    <n v="2016"/>
    <n v="0"/>
    <n v="0"/>
    <x v="2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1"/>
    <s v="plays"/>
    <x v="3867"/>
    <d v="2014-08-21T04:49:49"/>
    <n v="2014"/>
    <n v="0"/>
    <n v="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1"/>
    <s v="plays"/>
    <x v="3868"/>
    <d v="2015-01-11T01:00:00"/>
    <n v="2014"/>
    <n v="0"/>
    <n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1"/>
    <s v="plays"/>
    <x v="3869"/>
    <d v="2014-06-19T15:33:51"/>
    <n v="2014"/>
    <n v="0"/>
    <n v="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1"/>
    <s v="plays"/>
    <x v="3870"/>
    <d v="2015-09-28T02:49:10"/>
    <n v="2015"/>
    <n v="0"/>
    <n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1"/>
    <s v="plays"/>
    <x v="3871"/>
    <d v="2015-05-31T17:35:00"/>
    <n v="2015"/>
    <n v="0"/>
    <n v="0"/>
    <x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1"/>
    <s v="plays"/>
    <x v="3872"/>
    <d v="2015-04-02T01:00:00"/>
    <n v="2015"/>
    <n v="0"/>
    <n v="0"/>
    <x v="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1"/>
    <s v="plays"/>
    <x v="3873"/>
    <d v="2014-11-30T19:04:22"/>
    <n v="2014"/>
    <n v="0"/>
    <n v="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1"/>
    <s v="musical"/>
    <x v="3874"/>
    <d v="2014-06-11T19:33:18"/>
    <n v="2014"/>
    <n v="0"/>
    <n v="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1"/>
    <s v="musical"/>
    <x v="3875"/>
    <d v="2014-09-08T21:11:25"/>
    <n v="2014"/>
    <n v="0"/>
    <n v="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1"/>
    <s v="plays"/>
    <x v="3876"/>
    <d v="2016-09-02T20:24:33"/>
    <n v="2016"/>
    <n v="0"/>
    <n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1"/>
    <s v="plays"/>
    <x v="3877"/>
    <d v="2016-05-04T23:00:00"/>
    <n v="2016"/>
    <n v="0"/>
    <n v="0"/>
    <x v="2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1"/>
    <s v="plays"/>
    <x v="3878"/>
    <d v="2015-05-09T20:47:29"/>
    <n v="2015"/>
    <n v="0"/>
    <n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1"/>
    <s v="plays"/>
    <x v="3879"/>
    <d v="2016-07-17T10:47:48"/>
    <n v="2016"/>
    <n v="0"/>
    <n v="0"/>
    <x v="2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1"/>
    <s v="musical"/>
    <x v="3880"/>
    <d v="2015-08-26T02:35:53"/>
    <n v="2015"/>
    <n v="0"/>
    <n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1"/>
    <s v="musical"/>
    <x v="3881"/>
    <d v="2014-06-12T17:28:10"/>
    <n v="2014"/>
    <n v="0"/>
    <n v="0"/>
    <x v="3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1"/>
    <s v="plays"/>
    <x v="3882"/>
    <d v="2016-04-08T18:35:00"/>
    <n v="2016"/>
    <n v="0"/>
    <n v="0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3883"/>
    <d v="2015-12-04T16:43:59"/>
    <n v="2015"/>
    <n v="0"/>
    <n v="0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1"/>
    <s v="plays"/>
    <x v="3884"/>
    <d v="2014-08-12T22:50:11"/>
    <n v="2014"/>
    <n v="0"/>
    <n v="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1"/>
    <s v="musical"/>
    <x v="3885"/>
    <d v="2016-02-02T14:58:48"/>
    <n v="2016"/>
    <n v="0"/>
    <n v="0"/>
    <x v="2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1"/>
    <s v="plays"/>
    <x v="3886"/>
    <d v="2016-04-01T03:59:00"/>
    <n v="2016"/>
    <n v="0"/>
    <n v="0"/>
    <x v="2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1"/>
    <s v="musical"/>
    <x v="3887"/>
    <d v="2015-06-15T19:10:18"/>
    <n v="2015"/>
    <n v="0"/>
    <n v="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1"/>
    <s v="plays"/>
    <x v="3888"/>
    <d v="2015-03-31T12:52:00"/>
    <n v="2015"/>
    <n v="0"/>
    <n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1"/>
    <s v="musical"/>
    <x v="3889"/>
    <d v="2014-12-01T20:25:15"/>
    <n v="2014"/>
    <n v="0"/>
    <n v="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1"/>
    <s v="plays"/>
    <x v="3890"/>
    <d v="2016-01-04T04:20:07"/>
    <n v="2015"/>
    <n v="0"/>
    <n v="0"/>
    <x v="0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1"/>
    <s v="plays"/>
    <x v="3891"/>
    <d v="2014-09-11T12:39:21"/>
    <n v="2014"/>
    <n v="0"/>
    <n v="0"/>
    <x v="3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1"/>
    <s v="plays"/>
    <x v="3892"/>
    <d v="2016-04-15T16:28:00"/>
    <n v="2016"/>
    <n v="0"/>
    <n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1"/>
    <s v="plays"/>
    <x v="3893"/>
    <d v="2015-11-25T23:00:00"/>
    <n v="2015"/>
    <n v="0"/>
    <n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1"/>
    <s v="plays"/>
    <x v="3894"/>
    <d v="2015-05-09T04:00:00"/>
    <n v="2015"/>
    <n v="0"/>
    <n v="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1"/>
    <s v="plays"/>
    <x v="3895"/>
    <d v="2016-01-14T18:16:56"/>
    <n v="2015"/>
    <n v="0"/>
    <n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1"/>
    <s v="plays"/>
    <x v="3896"/>
    <d v="2015-03-24T03:59:00"/>
    <n v="2015"/>
    <n v="0"/>
    <n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1"/>
    <s v="plays"/>
    <x v="3897"/>
    <d v="2017-02-28T08:51:00"/>
    <n v="2017"/>
    <n v="0"/>
    <n v="0"/>
    <x v="1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1"/>
    <s v="plays"/>
    <x v="3898"/>
    <d v="2017-01-13T23:05:00"/>
    <n v="2016"/>
    <n v="0"/>
    <n v="0"/>
    <x v="2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1"/>
    <s v="plays"/>
    <x v="3899"/>
    <d v="2015-07-02T23:50:06"/>
    <n v="2015"/>
    <n v="0"/>
    <n v="0"/>
    <x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1"/>
    <s v="plays"/>
    <x v="3900"/>
    <d v="2015-06-27T21:44:14"/>
    <n v="2015"/>
    <n v="0"/>
    <n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901"/>
    <d v="2015-10-22T03:01:46"/>
    <n v="2015"/>
    <n v="0"/>
    <n v="0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1"/>
    <s v="plays"/>
    <x v="3902"/>
    <d v="2015-03-27T00:00:00"/>
    <n v="2015"/>
    <n v="0"/>
    <n v="0"/>
    <x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1"/>
    <s v="plays"/>
    <x v="3903"/>
    <d v="2015-06-18T10:41:07"/>
    <n v="2015"/>
    <n v="0"/>
    <n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1"/>
    <s v="plays"/>
    <x v="3904"/>
    <d v="2015-12-19T19:49:59"/>
    <n v="2015"/>
    <n v="0"/>
    <n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1"/>
    <s v="plays"/>
    <x v="3905"/>
    <d v="2016-11-14T12:14:02"/>
    <n v="2016"/>
    <n v="0"/>
    <n v="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06"/>
    <d v="2014-10-26T18:00:00"/>
    <n v="2014"/>
    <n v="0"/>
    <n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1"/>
    <s v="plays"/>
    <x v="3907"/>
    <d v="2015-10-04T15:45:46"/>
    <n v="2015"/>
    <n v="0"/>
    <n v="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1"/>
    <s v="plays"/>
    <x v="3908"/>
    <d v="2016-10-02T03:25:44"/>
    <n v="2016"/>
    <n v="0"/>
    <n v="0"/>
    <x v="2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1"/>
    <s v="plays"/>
    <x v="3909"/>
    <d v="2016-01-03T20:17:36"/>
    <n v="2015"/>
    <n v="0"/>
    <n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10"/>
    <d v="2015-11-08T18:59:41"/>
    <n v="2015"/>
    <n v="0"/>
    <n v="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1"/>
    <s v="plays"/>
    <x v="3911"/>
    <d v="2014-11-20T16:04:00"/>
    <n v="2014"/>
    <n v="0"/>
    <n v="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12"/>
    <d v="2015-04-05T08:23:41"/>
    <n v="2015"/>
    <n v="0"/>
    <n v="0"/>
    <x v="0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1"/>
    <s v="plays"/>
    <x v="3913"/>
    <d v="2014-10-20T19:23:05"/>
    <n v="2014"/>
    <n v="0"/>
    <n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1"/>
    <s v="plays"/>
    <x v="3914"/>
    <d v="2017-02-23T01:00:00"/>
    <n v="2017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1"/>
    <s v="plays"/>
    <x v="3915"/>
    <d v="2014-10-13T21:05:16"/>
    <n v="2014"/>
    <n v="0"/>
    <n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1"/>
    <s v="plays"/>
    <x v="3916"/>
    <d v="2016-06-19T22:32:01"/>
    <n v="2016"/>
    <n v="0"/>
    <n v="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3917"/>
    <d v="2016-06-14T18:54:00"/>
    <n v="2016"/>
    <n v="0"/>
    <n v="0"/>
    <x v="2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1"/>
    <s v="plays"/>
    <x v="3918"/>
    <d v="2016-10-09T10:28:26"/>
    <n v="2016"/>
    <n v="0"/>
    <n v="0"/>
    <x v="2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1"/>
    <s v="plays"/>
    <x v="3919"/>
    <d v="2016-10-27T06:40:34"/>
    <n v="2016"/>
    <n v="0"/>
    <n v="0"/>
    <x v="2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1"/>
    <s v="plays"/>
    <x v="3920"/>
    <d v="2017-03-03T05:00:00"/>
    <n v="2017"/>
    <n v="0"/>
    <n v="0"/>
    <x v="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1"/>
    <s v="plays"/>
    <x v="3921"/>
    <d v="2015-02-24T03:15:40"/>
    <n v="2015"/>
    <n v="0"/>
    <n v="0"/>
    <x v="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1"/>
    <s v="plays"/>
    <x v="3922"/>
    <d v="2016-07-11T15:09:20"/>
    <n v="2016"/>
    <n v="0"/>
    <n v="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1"/>
    <s v="plays"/>
    <x v="3923"/>
    <d v="2014-06-23T18:00:00"/>
    <n v="2014"/>
    <n v="0"/>
    <n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1"/>
    <s v="plays"/>
    <x v="3924"/>
    <d v="2016-08-29T03:55:00"/>
    <n v="2016"/>
    <n v="0"/>
    <n v="0"/>
    <x v="2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1"/>
    <s v="plays"/>
    <x v="3925"/>
    <d v="2015-11-05T14:16:15"/>
    <n v="2015"/>
    <n v="0"/>
    <n v="0"/>
    <x v="0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1"/>
    <s v="plays"/>
    <x v="3926"/>
    <d v="2015-07-05T22:59:00"/>
    <n v="2015"/>
    <n v="0"/>
    <n v="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1"/>
    <s v="musical"/>
    <x v="3927"/>
    <d v="2014-07-26T04:59:00"/>
    <n v="2014"/>
    <n v="0"/>
    <n v="0"/>
    <x v="3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1"/>
    <s v="musical"/>
    <x v="3928"/>
    <d v="2015-04-09T19:00:55"/>
    <n v="2015"/>
    <n v="0"/>
    <n v="0"/>
    <x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1"/>
    <s v="musical"/>
    <x v="3929"/>
    <d v="2015-07-13T20:06:00"/>
    <n v="2015"/>
    <n v="0"/>
    <n v="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1"/>
    <s v="plays"/>
    <x v="3930"/>
    <d v="2015-07-20T03:59:00"/>
    <n v="2015"/>
    <n v="0"/>
    <n v="0"/>
    <x v="0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1"/>
    <s v="plays"/>
    <x v="3931"/>
    <d v="2015-07-17T10:32:59"/>
    <n v="2015"/>
    <n v="0"/>
    <n v="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1"/>
    <s v="plays"/>
    <x v="3932"/>
    <d v="2014-06-25T21:00:00"/>
    <n v="2014"/>
    <n v="0"/>
    <n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1"/>
    <s v="plays"/>
    <x v="3933"/>
    <d v="2015-01-08T20:58:03"/>
    <n v="2014"/>
    <n v="0"/>
    <n v="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1"/>
    <s v="plays"/>
    <x v="3934"/>
    <d v="2015-08-17T16:00:00"/>
    <n v="2015"/>
    <n v="0"/>
    <n v="0"/>
    <x v="0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1"/>
    <s v="plays"/>
    <x v="3935"/>
    <d v="2015-06-11T02:13:11"/>
    <n v="2015"/>
    <n v="0"/>
    <n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1"/>
    <s v="plays"/>
    <x v="3936"/>
    <d v="2015-05-10T22:59:00"/>
    <n v="2015"/>
    <n v="0"/>
    <n v="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1"/>
    <s v="plays"/>
    <x v="3937"/>
    <d v="2016-11-13T10:17:40"/>
    <n v="2016"/>
    <n v="0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1"/>
    <s v="plays"/>
    <x v="3938"/>
    <d v="2014-08-09T06:25:04"/>
    <n v="2014"/>
    <n v="0"/>
    <n v="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1"/>
    <s v="plays"/>
    <x v="3939"/>
    <d v="2014-07-05T14:22:27"/>
    <n v="2014"/>
    <n v="0"/>
    <n v="0"/>
    <x v="3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1"/>
    <s v="plays"/>
    <x v="3940"/>
    <d v="2016-02-03T18:49:00"/>
    <n v="2016"/>
    <n v="0"/>
    <n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1"/>
    <s v="plays"/>
    <x v="3941"/>
    <d v="2014-10-17T19:10:10"/>
    <n v="2014"/>
    <n v="0"/>
    <n v="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1"/>
    <s v="plays"/>
    <x v="3942"/>
    <d v="2015-08-22T19:34:53"/>
    <n v="2015"/>
    <n v="0"/>
    <n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1"/>
    <s v="plays"/>
    <x v="3943"/>
    <d v="2016-02-28T00:00:00"/>
    <n v="2016"/>
    <n v="0"/>
    <n v="0"/>
    <x v="2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1"/>
    <s v="plays"/>
    <x v="3944"/>
    <d v="2014-08-30T05:30:00"/>
    <n v="2014"/>
    <n v="0"/>
    <n v="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1"/>
    <s v="musical"/>
    <x v="3945"/>
    <d v="2015-02-14T19:39:40"/>
    <n v="2014"/>
    <n v="0"/>
    <n v="0"/>
    <x v="3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1"/>
    <s v="plays"/>
    <x v="3946"/>
    <d v="2015-03-08T12:57:05"/>
    <n v="2015"/>
    <n v="0"/>
    <n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947"/>
    <d v="2014-07-03T17:02:44"/>
    <n v="2014"/>
    <n v="0"/>
    <n v="0"/>
    <x v="3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1"/>
    <s v="plays"/>
    <x v="3948"/>
    <d v="2016-06-14T21:43:00"/>
    <n v="2016"/>
    <n v="0"/>
    <n v="0"/>
    <x v="2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1"/>
    <s v="plays"/>
    <x v="3949"/>
    <d v="2016-06-04T17:42:46"/>
    <n v="2016"/>
    <n v="0"/>
    <n v="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1"/>
    <s v="plays"/>
    <x v="3950"/>
    <d v="2016-10-20T04:55:00"/>
    <n v="2016"/>
    <n v="0"/>
    <n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1"/>
    <s v="plays"/>
    <x v="3951"/>
    <d v="2014-08-12T01:53:58"/>
    <n v="2014"/>
    <n v="0"/>
    <n v="0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1"/>
    <s v="musical"/>
    <x v="3952"/>
    <d v="2015-03-01T04:59:00"/>
    <n v="2015"/>
    <n v="0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1"/>
    <s v="musical"/>
    <x v="3953"/>
    <d v="2015-06-13T22:20:10"/>
    <n v="2015"/>
    <n v="0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1"/>
    <s v="musical"/>
    <x v="3954"/>
    <d v="2015-04-09T04:00:00"/>
    <n v="2015"/>
    <n v="0"/>
    <n v="0"/>
    <x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1"/>
    <s v="musical"/>
    <x v="3955"/>
    <d v="2014-09-27T04:00:00"/>
    <n v="2014"/>
    <n v="0"/>
    <n v="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1"/>
    <s v="musical"/>
    <x v="3956"/>
    <d v="2016-07-24T23:00:00"/>
    <n v="2016"/>
    <n v="0"/>
    <n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1"/>
    <s v="musical"/>
    <x v="3957"/>
    <d v="2016-08-02T10:03:00"/>
    <n v="2016"/>
    <n v="0"/>
    <n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1"/>
    <s v="plays"/>
    <x v="3958"/>
    <d v="2014-07-30T23:00:00"/>
    <n v="2014"/>
    <n v="0"/>
    <n v="0"/>
    <x v="3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1"/>
    <s v="plays"/>
    <x v="3959"/>
    <d v="2015-06-01T03:59:00"/>
    <n v="2015"/>
    <n v="0"/>
    <n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1"/>
    <s v="plays"/>
    <x v="3960"/>
    <d v="2015-10-24T03:59:00"/>
    <n v="2015"/>
    <n v="0"/>
    <n v="0"/>
    <x v="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1"/>
    <s v="plays"/>
    <x v="3961"/>
    <d v="2015-07-03T18:22:38"/>
    <n v="2015"/>
    <n v="0"/>
    <n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1"/>
    <s v="plays"/>
    <x v="3962"/>
    <d v="2015-07-30T03:25:24"/>
    <n v="2015"/>
    <n v="0"/>
    <n v="0"/>
    <x v="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1"/>
    <s v="plays"/>
    <x v="3963"/>
    <d v="2014-11-12T21:47:00"/>
    <n v="2014"/>
    <n v="0"/>
    <n v="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1"/>
    <s v="plays"/>
    <x v="3964"/>
    <d v="2016-03-23T03:29:00"/>
    <n v="2016"/>
    <n v="0"/>
    <n v="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1"/>
    <s v="plays"/>
    <x v="3965"/>
    <d v="2016-06-18T19:32:19"/>
    <n v="2016"/>
    <n v="0"/>
    <n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1"/>
    <s v="musical"/>
    <x v="3966"/>
    <d v="2015-05-01T22:00:00"/>
    <n v="2015"/>
    <n v="0"/>
    <n v="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1"/>
    <s v="plays"/>
    <x v="3967"/>
    <d v="2017-02-26T13:05:58"/>
    <n v="2017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68"/>
    <d v="2016-06-03T11:19:12"/>
    <n v="2016"/>
    <n v="0"/>
    <n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1"/>
    <s v="plays"/>
    <x v="3969"/>
    <d v="2015-05-15T19:14:28"/>
    <n v="2015"/>
    <n v="0"/>
    <n v="0"/>
    <x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1"/>
    <s v="plays"/>
    <x v="3970"/>
    <d v="2014-08-02T14:00:00"/>
    <n v="2014"/>
    <n v="0"/>
    <n v="0"/>
    <x v="3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1"/>
    <s v="plays"/>
    <x v="3971"/>
    <d v="2015-04-19T16:19:46"/>
    <n v="2015"/>
    <n v="0"/>
    <n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1"/>
    <s v="plays"/>
    <x v="3972"/>
    <d v="2016-04-14T04:39:40"/>
    <n v="2016"/>
    <n v="0"/>
    <n v="0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1"/>
    <s v="plays"/>
    <x v="3973"/>
    <d v="2015-01-31T15:25:53"/>
    <n v="2014"/>
    <n v="0"/>
    <n v="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1"/>
    <s v="plays"/>
    <x v="3974"/>
    <d v="2016-02-20T21:05:00"/>
    <n v="2016"/>
    <n v="0"/>
    <n v="0"/>
    <x v="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1"/>
    <s v="plays"/>
    <x v="3975"/>
    <d v="2014-07-19T09:21:30"/>
    <n v="2014"/>
    <n v="0"/>
    <n v="0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1"/>
    <s v="plays"/>
    <x v="3976"/>
    <d v="2015-02-15T14:05:47"/>
    <n v="2015"/>
    <n v="0"/>
    <n v="0"/>
    <x v="0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1"/>
    <s v="plays"/>
    <x v="3977"/>
    <d v="2014-08-26T16:28:00"/>
    <n v="2014"/>
    <n v="0"/>
    <n v="0"/>
    <x v="3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1"/>
    <s v="plays"/>
    <x v="3978"/>
    <d v="2015-02-16T07:13:43"/>
    <n v="2015"/>
    <n v="0"/>
    <n v="0"/>
    <x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1"/>
    <s v="plays"/>
    <x v="3979"/>
    <d v="2014-06-05T22:31:40"/>
    <n v="2014"/>
    <n v="0"/>
    <n v="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1"/>
    <s v="plays"/>
    <x v="3980"/>
    <d v="2015-04-29T14:07:06"/>
    <n v="2015"/>
    <n v="0"/>
    <n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1"/>
    <s v="plays"/>
    <x v="3981"/>
    <d v="2014-06-30T17:28:00"/>
    <n v="2014"/>
    <n v="0"/>
    <n v="0"/>
    <x v="3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1"/>
    <s v="plays"/>
    <x v="3982"/>
    <d v="2015-01-16T10:26:00"/>
    <n v="2014"/>
    <n v="0"/>
    <n v="0"/>
    <x v="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1"/>
    <s v="plays"/>
    <x v="3983"/>
    <d v="2014-10-22T04:59:00"/>
    <n v="2014"/>
    <n v="0"/>
    <n v="0"/>
    <x v="3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1"/>
    <s v="plays"/>
    <x v="3984"/>
    <d v="2014-09-24T22:00:01"/>
    <n v="2014"/>
    <n v="0"/>
    <n v="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1"/>
    <s v="plays"/>
    <x v="3985"/>
    <d v="2014-09-09T16:49:20"/>
    <n v="2014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1"/>
    <s v="plays"/>
    <x v="3986"/>
    <d v="2015-11-28T21:22:21"/>
    <n v="2015"/>
    <n v="0"/>
    <n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1"/>
    <s v="plays"/>
    <x v="3987"/>
    <d v="2017-03-06T06:58:27"/>
    <n v="2017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1"/>
    <s v="plays"/>
    <x v="3988"/>
    <d v="2016-03-02T16:08:13"/>
    <n v="2016"/>
    <n v="0"/>
    <n v="0"/>
    <x v="2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1"/>
    <s v="plays"/>
    <x v="3989"/>
    <d v="2014-06-17T04:36:18"/>
    <n v="2014"/>
    <n v="0"/>
    <n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1"/>
    <s v="plays"/>
    <x v="3990"/>
    <d v="2015-01-16T12:09:11"/>
    <n v="2014"/>
    <n v="0"/>
    <n v="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1"/>
    <s v="plays"/>
    <x v="3991"/>
    <d v="2014-09-12T21:55:49"/>
    <n v="2014"/>
    <n v="0"/>
    <n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1"/>
    <s v="plays"/>
    <x v="3992"/>
    <d v="2016-02-11T22:59:00"/>
    <n v="2016"/>
    <n v="0"/>
    <n v="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993"/>
    <d v="2015-04-18T22:30:00"/>
    <n v="2015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1"/>
    <s v="plays"/>
    <x v="3994"/>
    <d v="2015-05-25T21:38:16"/>
    <n v="2015"/>
    <n v="0"/>
    <n v="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1"/>
    <s v="plays"/>
    <x v="3995"/>
    <d v="2015-03-23T18:00:00"/>
    <n v="2015"/>
    <n v="0"/>
    <n v="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1"/>
    <s v="plays"/>
    <x v="3996"/>
    <d v="2014-07-15T22:00:00"/>
    <n v="2014"/>
    <n v="0"/>
    <n v="0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1"/>
    <s v="musical"/>
    <x v="3997"/>
    <d v="2014-05-19T05:00:00"/>
    <n v="2014"/>
    <n v="0"/>
    <n v="0"/>
    <x v="3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1"/>
    <s v="musical"/>
    <x v="3998"/>
    <d v="2016-05-29T00:36:00"/>
    <n v="2016"/>
    <n v="0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999"/>
    <d v="2014-07-06T16:36:32"/>
    <n v="2014"/>
    <n v="0"/>
    <n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1"/>
    <s v="musical"/>
    <x v="4000"/>
    <d v="2015-04-03T21:48:59"/>
    <n v="2015"/>
    <n v="0"/>
    <n v="0"/>
    <x v="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1"/>
    <s v="plays"/>
    <x v="4001"/>
    <d v="2015-03-21T19:22:38"/>
    <n v="2015"/>
    <n v="0"/>
    <n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1"/>
    <s v="plays"/>
    <x v="4002"/>
    <d v="2015-04-01T03:59:00"/>
    <n v="2015"/>
    <n v="0"/>
    <n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1"/>
    <s v="plays"/>
    <x v="4003"/>
    <d v="2014-07-17T16:33:43"/>
    <n v="2014"/>
    <n v="0"/>
    <n v="0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1"/>
    <s v="musical"/>
    <x v="4004"/>
    <d v="2017-03-29T17:44:10"/>
    <n v="2017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4005"/>
    <d v="2015-08-14T19:38:00"/>
    <n v="2015"/>
    <n v="0"/>
    <n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1"/>
    <s v="plays"/>
    <x v="4006"/>
    <d v="2015-06-11T23:00:00"/>
    <n v="2015"/>
    <n v="0"/>
    <n v="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1"/>
    <s v="plays"/>
    <x v="4007"/>
    <d v="2015-06-26T13:25:00"/>
    <n v="2015"/>
    <n v="0"/>
    <n v="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1"/>
    <s v="plays"/>
    <x v="4008"/>
    <d v="2016-06-01T23:38:29"/>
    <n v="2016"/>
    <n v="0"/>
    <n v="0"/>
    <x v="2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1"/>
    <s v="plays"/>
    <x v="4009"/>
    <d v="2014-11-08T00:00:00"/>
    <n v="2014"/>
    <n v="0"/>
    <n v="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1"/>
    <s v="plays"/>
    <x v="4010"/>
    <d v="2015-08-29T01:56:53"/>
    <n v="2015"/>
    <n v="0"/>
    <n v="0"/>
    <x v="0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1"/>
    <s v="plays"/>
    <x v="4011"/>
    <d v="2016-10-07T21:51:48"/>
    <n v="2016"/>
    <n v="0"/>
    <n v="0"/>
    <x v="2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1"/>
    <s v="plays"/>
    <x v="4012"/>
    <d v="2014-10-23T15:16:31"/>
    <n v="2014"/>
    <n v="0"/>
    <n v="0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1"/>
    <s v="plays"/>
    <x v="4013"/>
    <d v="2016-07-03T19:59:00"/>
    <n v="2016"/>
    <n v="0"/>
    <n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1"/>
    <s v="plays"/>
    <x v="4014"/>
    <d v="2016-01-08T06:34:00"/>
    <n v="2015"/>
    <n v="0"/>
    <n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1"/>
    <s v="plays"/>
    <x v="4015"/>
    <d v="2015-11-28T14:54:54"/>
    <n v="2015"/>
    <n v="0"/>
    <n v="0"/>
    <x v="0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1"/>
    <s v="plays"/>
    <x v="4016"/>
    <d v="2015-04-03T13:49:48"/>
    <n v="2015"/>
    <n v="0"/>
    <n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1"/>
    <s v="plays"/>
    <x v="4017"/>
    <d v="2014-08-01T07:00:00"/>
    <n v="2014"/>
    <n v="0"/>
    <n v="0"/>
    <x v="3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1"/>
    <s v="musical"/>
    <x v="4018"/>
    <d v="2015-08-02T19:31:29"/>
    <n v="2015"/>
    <n v="0"/>
    <n v="0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1"/>
    <s v="plays"/>
    <x v="4019"/>
    <d v="2015-03-28T22:07:06"/>
    <n v="2015"/>
    <n v="0"/>
    <n v="0"/>
    <x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1"/>
    <s v="plays"/>
    <x v="4020"/>
    <d v="2014-09-27T01:02:41"/>
    <n v="2014"/>
    <n v="0"/>
    <n v="0"/>
    <x v="3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1"/>
    <s v="plays"/>
    <x v="4021"/>
    <d v="2015-02-28T12:00:00"/>
    <n v="2015"/>
    <n v="0"/>
    <n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4022"/>
    <d v="2014-07-05T03:59:00"/>
    <n v="2014"/>
    <n v="0"/>
    <n v="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1"/>
    <s v="musical"/>
    <x v="4023"/>
    <d v="2016-03-15T16:00:00"/>
    <n v="2016"/>
    <n v="0"/>
    <n v="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1"/>
    <s v="plays"/>
    <x v="4024"/>
    <d v="2016-02-20T02:45:35"/>
    <n v="2016"/>
    <n v="0"/>
    <n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1"/>
    <s v="plays"/>
    <x v="4025"/>
    <d v="2014-12-01T19:09:00"/>
    <n v="2014"/>
    <n v="0"/>
    <n v="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4026"/>
    <d v="2015-06-16T21:41:54"/>
    <n v="2015"/>
    <n v="0"/>
    <n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1"/>
    <s v="plays"/>
    <x v="4027"/>
    <d v="2014-09-28T18:55:56"/>
    <n v="2014"/>
    <n v="0"/>
    <n v="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1"/>
    <s v="plays"/>
    <x v="4028"/>
    <d v="2017-03-01T19:00:00"/>
    <n v="2017"/>
    <n v="0"/>
    <n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1"/>
    <s v="musical"/>
    <x v="4029"/>
    <d v="2016-04-15T14:21:19"/>
    <n v="2016"/>
    <n v="0"/>
    <n v="0"/>
    <x v="2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1"/>
    <s v="plays"/>
    <x v="4030"/>
    <d v="2016-07-22T05:26:00"/>
    <n v="2016"/>
    <n v="0"/>
    <n v="0"/>
    <x v="2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1"/>
    <s v="plays"/>
    <x v="4031"/>
    <d v="2014-06-25T16:59:06"/>
    <n v="2014"/>
    <n v="0"/>
    <n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1"/>
    <s v="plays"/>
    <x v="4032"/>
    <d v="2015-08-17T16:15:59"/>
    <n v="2015"/>
    <n v="0"/>
    <n v="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1"/>
    <s v="musical"/>
    <x v="4033"/>
    <d v="2016-04-02T23:51:13"/>
    <n v="2016"/>
    <n v="0"/>
    <n v="0"/>
    <x v="2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1"/>
    <s v="musical"/>
    <x v="4034"/>
    <d v="2016-05-18T00:00:00"/>
    <n v="2016"/>
    <n v="0"/>
    <n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1"/>
    <s v="musical"/>
    <x v="4035"/>
    <d v="2016-07-10T23:32:12"/>
    <n v="2016"/>
    <n v="0"/>
    <n v="0"/>
    <x v="2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1"/>
    <s v="plays"/>
    <x v="4036"/>
    <d v="2015-04-25T09:53:39"/>
    <n v="2015"/>
    <n v="0"/>
    <n v="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1"/>
    <s v="plays"/>
    <x v="4037"/>
    <d v="2015-08-20T23:00:00"/>
    <n v="2015"/>
    <n v="0"/>
    <n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1"/>
    <s v="plays"/>
    <x v="4038"/>
    <d v="2015-07-17T21:02:00"/>
    <n v="2015"/>
    <n v="0"/>
    <n v="0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1"/>
    <s v="plays"/>
    <x v="4039"/>
    <d v="2015-01-01T02:59:03"/>
    <n v="2014"/>
    <n v="0"/>
    <n v="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1"/>
    <s v="plays"/>
    <x v="4040"/>
    <d v="2015-03-26T22:17:51"/>
    <n v="2015"/>
    <n v="0"/>
    <n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4041"/>
    <d v="2014-08-24T07:00:00"/>
    <n v="2014"/>
    <n v="0"/>
    <n v="0"/>
    <x v="3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1"/>
    <s v="plays"/>
    <x v="4042"/>
    <d v="2015-02-28T06:00:18"/>
    <n v="2015"/>
    <n v="0"/>
    <n v="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1"/>
    <s v="plays"/>
    <x v="4043"/>
    <d v="2014-10-26T20:08:00"/>
    <n v="2014"/>
    <n v="0"/>
    <n v="0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1"/>
    <s v="plays"/>
    <x v="4044"/>
    <d v="2015-02-06T01:37:14"/>
    <n v="2014"/>
    <n v="0"/>
    <n v="0"/>
    <x v="3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1"/>
    <s v="plays"/>
    <x v="4045"/>
    <d v="2016-06-02T13:07:28"/>
    <n v="2016"/>
    <n v="0"/>
    <n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1"/>
    <s v="plays"/>
    <x v="4046"/>
    <d v="2015-07-22T23:08:27"/>
    <n v="2015"/>
    <n v="0"/>
    <n v="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1"/>
    <s v="plays"/>
    <x v="4047"/>
    <d v="2015-03-01T03:00:00"/>
    <n v="2015"/>
    <n v="0"/>
    <n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1"/>
    <s v="plays"/>
    <x v="4048"/>
    <d v="2014-08-21T18:35:11"/>
    <n v="2014"/>
    <n v="0"/>
    <n v="0"/>
    <x v="3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1"/>
    <s v="plays"/>
    <x v="4049"/>
    <d v="2015-11-21T04:00:00"/>
    <n v="2015"/>
    <n v="0"/>
    <n v="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1"/>
    <s v="plays"/>
    <x v="4050"/>
    <d v="2015-08-07T15:00:00"/>
    <n v="2015"/>
    <n v="0"/>
    <n v="0"/>
    <x v="0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1"/>
    <s v="plays"/>
    <x v="4051"/>
    <d v="2015-08-26T18:32:00"/>
    <n v="2015"/>
    <n v="0"/>
    <n v="0"/>
    <x v="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1"/>
    <s v="plays"/>
    <x v="4052"/>
    <d v="2016-04-29T21:00:00"/>
    <n v="2016"/>
    <n v="0"/>
    <n v="0"/>
    <x v="2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1"/>
    <s v="plays"/>
    <x v="4053"/>
    <d v="2015-01-24T12:00:00"/>
    <n v="2014"/>
    <n v="0"/>
    <n v="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1"/>
    <s v="plays"/>
    <x v="4054"/>
    <d v="2015-07-07T19:26:20"/>
    <n v="2015"/>
    <n v="0"/>
    <n v="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1"/>
    <s v="plays"/>
    <x v="4055"/>
    <d v="2016-01-21T21:18:29"/>
    <n v="2015"/>
    <n v="0"/>
    <n v="0"/>
    <x v="0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1"/>
    <s v="plays"/>
    <x v="4056"/>
    <d v="2016-08-03T04:09:00"/>
    <n v="2016"/>
    <n v="0"/>
    <n v="0"/>
    <x v="2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1"/>
    <s v="plays"/>
    <x v="4057"/>
    <d v="2015-03-23T04:59:00"/>
    <n v="2015"/>
    <n v="0"/>
    <n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1"/>
    <s v="plays"/>
    <x v="4058"/>
    <d v="2015-08-31T16:04:57"/>
    <n v="2015"/>
    <n v="0"/>
    <n v="0"/>
    <x v="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1"/>
    <s v="plays"/>
    <x v="4059"/>
    <d v="2014-07-29T03:14:56"/>
    <n v="2014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1"/>
    <s v="plays"/>
    <x v="4060"/>
    <d v="2015-03-02T23:00:00"/>
    <n v="2015"/>
    <n v="0"/>
    <n v="0"/>
    <x v="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1"/>
    <s v="plays"/>
    <x v="4061"/>
    <d v="2014-07-04T03:24:46"/>
    <n v="2014"/>
    <n v="0"/>
    <n v="0"/>
    <x v="3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1"/>
    <s v="plays"/>
    <x v="4062"/>
    <d v="2015-11-12T06:59:00"/>
    <n v="2015"/>
    <n v="0"/>
    <n v="0"/>
    <x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1"/>
    <s v="plays"/>
    <x v="4063"/>
    <d v="2016-05-24T14:25:00"/>
    <n v="2016"/>
    <n v="0"/>
    <n v="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64"/>
    <d v="2014-10-21T19:51:00"/>
    <n v="2014"/>
    <n v="0"/>
    <n v="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4065"/>
    <d v="2016-07-13T20:48:18"/>
    <n v="2016"/>
    <n v="0"/>
    <n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4066"/>
    <d v="2015-01-24T01:00:00"/>
    <n v="2015"/>
    <n v="0"/>
    <n v="0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1"/>
    <s v="musical"/>
    <x v="4067"/>
    <d v="2015-08-28T22:30:00"/>
    <n v="2015"/>
    <n v="0"/>
    <n v="0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1"/>
    <s v="plays"/>
    <x v="4068"/>
    <d v="2015-05-07T10:09:54"/>
    <n v="2015"/>
    <n v="0"/>
    <n v="0"/>
    <x v="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1"/>
    <s v="plays"/>
    <x v="4069"/>
    <d v="2015-03-24T03:34:59"/>
    <n v="2015"/>
    <n v="0"/>
    <n v="0"/>
    <x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1"/>
    <s v="plays"/>
    <x v="4070"/>
    <d v="2015-04-10T05:00:00"/>
    <n v="2015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071"/>
    <d v="2017-01-25T21:41:22"/>
    <n v="2016"/>
    <n v="0"/>
    <n v="0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72"/>
    <d v="2015-05-02T13:04:09"/>
    <n v="2015"/>
    <n v="0"/>
    <n v="0"/>
    <x v="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1"/>
    <s v="musical"/>
    <x v="4073"/>
    <d v="2016-04-15T20:48:27"/>
    <n v="2016"/>
    <n v="0"/>
    <n v="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74"/>
    <d v="2016-04-21T02:23:43"/>
    <n v="2016"/>
    <n v="0"/>
    <n v="0"/>
    <x v="2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1"/>
    <s v="plays"/>
    <x v="4075"/>
    <d v="2014-06-15T16:00:00"/>
    <n v="2014"/>
    <n v="0"/>
    <n v="0"/>
    <x v="3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1"/>
    <s v="plays"/>
    <x v="4076"/>
    <d v="2015-02-27T17:11:15"/>
    <n v="2015"/>
    <n v="0"/>
    <n v="0"/>
    <x v="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1"/>
    <s v="musical"/>
    <x v="4077"/>
    <d v="2016-04-29T03:59:00"/>
    <n v="2016"/>
    <n v="0"/>
    <n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1"/>
    <s v="musical"/>
    <x v="4078"/>
    <d v="2016-10-16T21:00:00"/>
    <n v="2016"/>
    <n v="0"/>
    <n v="0"/>
    <x v="2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1"/>
    <s v="musical"/>
    <x v="4079"/>
    <d v="2015-08-10T23:00:00"/>
    <n v="2015"/>
    <n v="0"/>
    <n v="0"/>
    <x v="0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1"/>
    <s v="plays"/>
    <x v="4080"/>
    <d v="2016-08-31T20:46:11"/>
    <n v="2016"/>
    <n v="0"/>
    <n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1"/>
    <s v="plays"/>
    <x v="4081"/>
    <d v="2014-11-05T21:22:25"/>
    <n v="2014"/>
    <n v="0"/>
    <n v="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1"/>
    <s v="plays"/>
    <x v="4082"/>
    <d v="2015-05-22T21:00:00"/>
    <n v="2015"/>
    <n v="0"/>
    <n v="0"/>
    <x v="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1"/>
    <s v="musical"/>
    <x v="4083"/>
    <d v="2017-02-20T00:26:39"/>
    <n v="2017"/>
    <n v="0"/>
    <n v="0"/>
    <x v="1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1"/>
    <s v="plays"/>
    <x v="4084"/>
    <d v="2015-05-31T15:28:02"/>
    <n v="2015"/>
    <n v="0"/>
    <n v="0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1"/>
    <s v="plays"/>
    <x v="4085"/>
    <d v="2014-10-08T03:54:17"/>
    <n v="2014"/>
    <n v="0"/>
    <n v="0"/>
    <x v="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1"/>
    <s v="plays"/>
    <x v="4086"/>
    <d v="2014-09-17T20:56:40"/>
    <n v="2014"/>
    <n v="0"/>
    <n v="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1"/>
    <s v="plays"/>
    <x v="4087"/>
    <d v="2015-12-01T05:59:00"/>
    <n v="2015"/>
    <n v="0"/>
    <n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88"/>
    <d v="2014-05-09T06:53:00"/>
    <n v="2014"/>
    <n v="0"/>
    <n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1"/>
    <s v="plays"/>
    <x v="4089"/>
    <d v="2014-11-15T20:00:00"/>
    <n v="2014"/>
    <n v="0"/>
    <n v="0"/>
    <x v="3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1"/>
    <s v="plays"/>
    <x v="4090"/>
    <d v="2016-05-15T20:21:13"/>
    <n v="2016"/>
    <n v="0"/>
    <n v="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091"/>
    <d v="2015-11-29T13:56:44"/>
    <n v="2015"/>
    <n v="0"/>
    <n v="0"/>
    <x v="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1"/>
    <s v="plays"/>
    <x v="4092"/>
    <d v="2014-05-16T22:11:30"/>
    <n v="2014"/>
    <n v="0"/>
    <n v="0"/>
    <x v="3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1"/>
    <s v="musical"/>
    <x v="4093"/>
    <d v="2015-07-11T03:59:00"/>
    <n v="2015"/>
    <n v="0"/>
    <n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1"/>
    <s v="plays"/>
    <x v="4094"/>
    <d v="2016-05-31T16:33:14"/>
    <n v="2016"/>
    <n v="0"/>
    <n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1"/>
    <s v="plays"/>
    <x v="4095"/>
    <d v="2016-02-18T21:30:00"/>
    <n v="2016"/>
    <n v="0"/>
    <n v="0"/>
    <x v="2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1"/>
    <s v="plays"/>
    <x v="4096"/>
    <d v="2015-07-05T15:38:37"/>
    <n v="2015"/>
    <n v="0"/>
    <n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97"/>
    <d v="2014-11-20T22:58:45"/>
    <n v="2014"/>
    <n v="0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1"/>
    <s v="plays"/>
    <x v="4098"/>
    <d v="2016-07-21T15:02:31"/>
    <n v="2016"/>
    <n v="0"/>
    <n v="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099"/>
    <d v="2014-10-25T02:59:50"/>
    <n v="2014"/>
    <n v="0"/>
    <n v="0"/>
    <x v="3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1"/>
    <s v="plays"/>
    <x v="4100"/>
    <d v="2016-05-31T11:00:00"/>
    <n v="2016"/>
    <n v="0"/>
    <n v="0"/>
    <x v="2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1"/>
    <s v="plays"/>
    <x v="4101"/>
    <d v="2015-03-12T19:13:02"/>
    <n v="2015"/>
    <n v="0"/>
    <n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1"/>
    <s v="plays"/>
    <x v="4102"/>
    <d v="2016-08-01T13:41:00"/>
    <n v="2016"/>
    <n v="0"/>
    <n v="0"/>
    <x v="2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1"/>
    <s v="plays"/>
    <x v="4103"/>
    <d v="2015-01-28T13:04:38"/>
    <n v="2014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104"/>
    <d v="2017-01-27T18:54:02"/>
    <n v="2016"/>
    <n v="0"/>
    <n v="0"/>
    <x v="2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1"/>
    <s v="plays"/>
    <x v="4105"/>
    <d v="2015-06-22T17:31:06"/>
    <n v="2015"/>
    <n v="0"/>
    <n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1"/>
    <s v="plays"/>
    <x v="4106"/>
    <d v="2016-04-21T22:36:48"/>
    <n v="2016"/>
    <n v="0"/>
    <n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1"/>
    <s v="plays"/>
    <x v="4107"/>
    <d v="2015-02-14T11:27:00"/>
    <n v="2015"/>
    <n v="0"/>
    <n v="0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1"/>
    <s v="plays"/>
    <x v="4108"/>
    <d v="2015-05-28T16:38:09"/>
    <n v="2015"/>
    <n v="0"/>
    <n v="0"/>
    <x v="0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1"/>
    <s v="plays"/>
    <x v="4109"/>
    <d v="2014-07-30T20:53:59"/>
    <n v="2014"/>
    <n v="0"/>
    <n v="0"/>
    <x v="3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1"/>
    <s v="plays"/>
    <x v="4110"/>
    <d v="2015-11-14T23:00:00"/>
    <n v="2015"/>
    <n v="0"/>
    <n v="0"/>
    <x v="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1"/>
    <s v="plays"/>
    <x v="4111"/>
    <d v="2014-08-10T16:45:02"/>
    <n v="2014"/>
    <n v="0"/>
    <n v="0"/>
    <x v="3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1"/>
    <s v="plays"/>
    <x v="4112"/>
    <d v="2016-05-27T17:46:51"/>
    <n v="2016"/>
    <n v="0"/>
    <n v="0"/>
    <x v="2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1"/>
    <s v="plays"/>
    <x v="4113"/>
    <d v="2016-03-28T15:50:29"/>
    <n v="2016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F6E86-0B20-48AE-AE28-5D0FBE4864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12480-18AF-4304-9363-91EE8A4E21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5" firstHeaderRow="1" firstDataRow="3" firstDataCol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potlight" fld="12" subtotal="count" baseField="0" baseItem="0"/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D1F15-EA95-4AE7-9C35-13D382842D1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54FD5-2FC7-4647-B336-72AC5F20A6B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86635-E591-4865-AAB1-63AB61FAFCF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8C479-E509-42F9-854C-E8F7250CE6B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119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9"/>
        <item x="772"/>
        <item x="2291"/>
        <item x="429"/>
        <item x="1560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8"/>
        <item x="363"/>
        <item x="252"/>
        <item x="265"/>
        <item x="1272"/>
        <item x="901"/>
        <item x="1890"/>
        <item x="892"/>
        <item x="2475"/>
        <item x="930"/>
        <item x="1673"/>
        <item x="87"/>
        <item x="96"/>
        <item x="260"/>
        <item x="2143"/>
        <item x="249"/>
        <item x="1888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7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8"/>
        <item x="1829"/>
        <item x="290"/>
        <item x="3172"/>
        <item x="1606"/>
        <item x="2493"/>
        <item x="262"/>
        <item x="2091"/>
        <item x="1828"/>
        <item x="2469"/>
        <item x="2116"/>
        <item x="1665"/>
        <item x="1843"/>
        <item x="2299"/>
        <item x="308"/>
        <item x="872"/>
        <item x="1230"/>
        <item x="109"/>
        <item x="1833"/>
        <item x="2284"/>
        <item x="1257"/>
        <item x="73"/>
        <item x="255"/>
        <item x="756"/>
        <item x="1648"/>
        <item x="116"/>
        <item x="104"/>
        <item x="2134"/>
        <item x="91"/>
        <item x="1951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6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3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9"/>
        <item x="728"/>
        <item x="401"/>
        <item x="794"/>
        <item x="2763"/>
        <item x="119"/>
        <item x="1604"/>
        <item x="1633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8"/>
        <item x="2016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9"/>
        <item x="310"/>
        <item x="2558"/>
        <item x="1857"/>
        <item x="2488"/>
        <item x="1246"/>
        <item x="1477"/>
        <item x="76"/>
        <item x="1615"/>
        <item x="1667"/>
        <item x="921"/>
        <item x="1662"/>
        <item x="2303"/>
        <item x="1936"/>
        <item x="729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8"/>
        <item x="3159"/>
        <item x="2101"/>
        <item x="369"/>
        <item x="2471"/>
        <item x="444"/>
        <item x="838"/>
        <item x="1632"/>
        <item x="1965"/>
        <item x="284"/>
        <item x="2222"/>
        <item x="720"/>
        <item x="1932"/>
        <item x="115"/>
        <item x="1894"/>
        <item x="863"/>
        <item x="1256"/>
        <item x="3175"/>
        <item x="253"/>
        <item x="817"/>
        <item x="1837"/>
        <item x="1821"/>
        <item x="2766"/>
        <item x="827"/>
        <item x="2296"/>
        <item x="1467"/>
        <item x="302"/>
        <item x="1270"/>
        <item x="424"/>
        <item x="95"/>
        <item x="2276"/>
        <item x="915"/>
        <item x="2744"/>
        <item x="2094"/>
        <item x="1664"/>
        <item x="1631"/>
        <item x="1234"/>
        <item x="1473"/>
        <item x="1953"/>
        <item x="1639"/>
        <item x="1605"/>
        <item x="2098"/>
        <item x="2208"/>
        <item x="2298"/>
        <item x="2529"/>
        <item x="2306"/>
        <item x="305"/>
        <item x="504"/>
        <item x="1108"/>
        <item x="2211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1"/>
        <item x="455"/>
        <item x="826"/>
        <item x="1677"/>
        <item x="1106"/>
        <item x="2544"/>
        <item x="1655"/>
        <item x="722"/>
        <item x="1886"/>
        <item x="2283"/>
        <item x="929"/>
        <item x="1899"/>
        <item x="884"/>
        <item x="786"/>
        <item x="1229"/>
        <item x="379"/>
        <item x="2292"/>
        <item x="783"/>
        <item x="106"/>
        <item x="477"/>
        <item x="1656"/>
        <item x="2290"/>
        <item x="1580"/>
        <item x="743"/>
        <item x="395"/>
        <item x="2486"/>
        <item x="508"/>
        <item x="831"/>
        <item x="799"/>
        <item x="797"/>
        <item x="77"/>
        <item x="2207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6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4"/>
        <item x="3155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1"/>
        <item x="1607"/>
        <item x="1577"/>
        <item x="2525"/>
        <item x="788"/>
        <item x="1937"/>
        <item x="2285"/>
        <item x="93"/>
        <item x="1249"/>
        <item x="2288"/>
        <item x="1882"/>
        <item x="2545"/>
        <item x="2048"/>
        <item x="1372"/>
        <item x="828"/>
        <item x="1921"/>
        <item x="2300"/>
        <item x="2104"/>
        <item x="2609"/>
        <item x="67"/>
        <item x="2085"/>
        <item x="2751"/>
        <item x="373"/>
        <item x="413"/>
        <item x="813"/>
        <item x="909"/>
        <item x="1613"/>
        <item x="396"/>
        <item x="381"/>
        <item x="2478"/>
        <item x="2462"/>
        <item x="1360"/>
        <item x="1881"/>
        <item x="412"/>
        <item x="2024"/>
        <item x="81"/>
        <item x="1082"/>
        <item x="245"/>
        <item x="2119"/>
        <item x="2479"/>
        <item x="2532"/>
        <item x="1236"/>
        <item x="730"/>
        <item x="2555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7"/>
        <item x="466"/>
        <item x="296"/>
        <item x="309"/>
        <item x="2108"/>
        <item x="467"/>
        <item x="1625"/>
        <item x="2115"/>
        <item x="1482"/>
        <item x="2613"/>
        <item x="2624"/>
        <item x="382"/>
        <item x="839"/>
        <item x="2466"/>
        <item x="1641"/>
        <item x="1961"/>
        <item x="903"/>
        <item x="263"/>
        <item x="2601"/>
        <item x="2293"/>
        <item x="2167"/>
        <item x="507"/>
        <item x="2135"/>
        <item x="746"/>
        <item x="822"/>
        <item x="3022"/>
        <item x="1901"/>
        <item x="481"/>
        <item x="1070"/>
        <item x="278"/>
        <item x="1630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097"/>
        <item x="2096"/>
        <item x="275"/>
        <item x="2473"/>
        <item x="912"/>
        <item x="2765"/>
        <item x="1616"/>
        <item x="100"/>
        <item x="1489"/>
        <item x="1973"/>
        <item x="1885"/>
        <item x="1627"/>
        <item x="2093"/>
        <item x="72"/>
        <item x="897"/>
        <item x="2030"/>
        <item x="1355"/>
        <item x="98"/>
        <item x="519"/>
        <item x="1110"/>
        <item x="2559"/>
        <item x="1658"/>
        <item x="3142"/>
        <item x="2500"/>
        <item x="1654"/>
        <item x="744"/>
        <item x="919"/>
        <item x="1846"/>
        <item x="1887"/>
        <item x="1610"/>
        <item x="865"/>
        <item x="3156"/>
        <item x="757"/>
        <item x="3002"/>
        <item x="483"/>
        <item x="1626"/>
        <item x="1612"/>
        <item x="727"/>
        <item x="2761"/>
        <item x="1036"/>
        <item x="754"/>
        <item x="1091"/>
        <item x="1470"/>
        <item x="2140"/>
        <item x="2771"/>
        <item x="2476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89"/>
        <item x="1891"/>
        <item x="750"/>
        <item x="1618"/>
        <item x="1832"/>
        <item x="785"/>
        <item x="2533"/>
        <item x="314"/>
        <item x="1357"/>
        <item x="1836"/>
        <item x="2309"/>
        <item x="1353"/>
        <item x="932"/>
        <item x="2776"/>
        <item x="62"/>
        <item x="2204"/>
        <item x="301"/>
        <item x="2015"/>
        <item x="1976"/>
        <item x="286"/>
        <item x="1939"/>
        <item x="2734"/>
        <item x="2185"/>
        <item x="256"/>
        <item x="1284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4"/>
        <item x="815"/>
        <item x="869"/>
        <item x="1462"/>
        <item x="726"/>
        <item x="2491"/>
        <item x="312"/>
        <item x="2728"/>
        <item x="2056"/>
        <item x="240"/>
        <item x="367"/>
        <item x="1244"/>
        <item x="75"/>
        <item x="417"/>
        <item x="2133"/>
        <item x="108"/>
        <item x="1500"/>
        <item x="2112"/>
        <item x="745"/>
        <item x="3035"/>
        <item x="874"/>
        <item x="1247"/>
        <item x="1381"/>
        <item x="1928"/>
        <item x="2463"/>
        <item x="2762"/>
        <item x="2489"/>
        <item x="38"/>
        <item x="3178"/>
        <item x="291"/>
        <item x="458"/>
        <item x="330"/>
        <item x="485"/>
        <item x="1840"/>
        <item x="755"/>
        <item x="2047"/>
        <item x="2046"/>
        <item x="1854"/>
        <item x="2063"/>
        <item x="1569"/>
        <item x="2730"/>
        <item x="2550"/>
        <item x="2710"/>
        <item x="2103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59"/>
        <item x="2301"/>
        <item x="939"/>
        <item x="1064"/>
        <item x="1346"/>
        <item x="834"/>
        <item x="2231"/>
        <item x="2038"/>
        <item x="1938"/>
        <item x="1356"/>
        <item x="2713"/>
        <item x="64"/>
        <item x="1977"/>
        <item x="792"/>
        <item x="811"/>
        <item x="1825"/>
        <item x="1497"/>
        <item x="1974"/>
        <item x="1066"/>
        <item x="3158"/>
        <item x="1267"/>
        <item x="2075"/>
        <item x="1403"/>
        <item x="2220"/>
        <item x="2090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8"/>
        <item x="732"/>
        <item x="1095"/>
        <item x="1258"/>
        <item x="870"/>
        <item x="2154"/>
        <item x="3185"/>
        <item x="2721"/>
        <item x="2286"/>
        <item x="2173"/>
        <item x="2144"/>
        <item x="1475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6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0"/>
        <item x="787"/>
        <item x="289"/>
        <item x="441"/>
        <item x="3154"/>
        <item x="1481"/>
        <item x="937"/>
        <item x="1557"/>
        <item x="793"/>
        <item x="2138"/>
        <item x="791"/>
        <item x="110"/>
        <item x="862"/>
        <item x="1971"/>
        <item x="1271"/>
        <item x="2226"/>
        <item x="920"/>
        <item x="698"/>
        <item x="2206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4"/>
        <item x="80"/>
        <item x="1235"/>
        <item x="1282"/>
        <item x="317"/>
        <item x="1922"/>
        <item x="3170"/>
        <item x="2120"/>
        <item x="2321"/>
        <item x="768"/>
        <item x="1659"/>
        <item x="877"/>
        <item x="411"/>
        <item x="733"/>
        <item x="1067"/>
        <item x="1855"/>
        <item x="2065"/>
        <item x="2052"/>
        <item x="769"/>
        <item x="470"/>
        <item x="2302"/>
        <item x="1608"/>
        <item x="3038"/>
        <item x="2736"/>
        <item x="271"/>
        <item x="63"/>
        <item x="1074"/>
        <item x="1488"/>
        <item x="2277"/>
        <item x="868"/>
        <item x="2603"/>
        <item x="819"/>
        <item x="1266"/>
        <item x="2755"/>
        <item x="496"/>
        <item x="1924"/>
        <item x="1824"/>
        <item x="809"/>
        <item x="99"/>
        <item x="451"/>
        <item x="1822"/>
        <item x="1261"/>
        <item x="910"/>
        <item x="761"/>
        <item x="2132"/>
        <item x="1071"/>
        <item x="1629"/>
        <item x="404"/>
        <item x="2214"/>
        <item x="2156"/>
        <item x="416"/>
        <item x="443"/>
        <item x="1559"/>
        <item x="450"/>
        <item x="1863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4"/>
        <item x="365"/>
        <item x="1567"/>
        <item x="389"/>
        <item x="405"/>
        <item x="784"/>
        <item x="931"/>
        <item x="1896"/>
        <item x="906"/>
        <item x="1668"/>
        <item x="1279"/>
        <item x="420"/>
        <item x="103"/>
        <item x="2153"/>
        <item x="2770"/>
        <item x="1946"/>
        <item x="742"/>
        <item x="1263"/>
        <item x="1105"/>
        <item x="846"/>
        <item x="2297"/>
        <item x="2258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2"/>
        <item x="112"/>
        <item x="1123"/>
        <item x="833"/>
        <item x="53"/>
        <item x="293"/>
        <item x="2739"/>
        <item x="2737"/>
        <item x="1119"/>
        <item x="1088"/>
        <item x="1146"/>
        <item x="79"/>
        <item x="2230"/>
        <item x="2033"/>
        <item x="2606"/>
        <item x="778"/>
        <item x="3553"/>
        <item x="1944"/>
        <item x="1968"/>
        <item x="2616"/>
        <item x="837"/>
        <item x="2054"/>
        <item x="2084"/>
        <item x="2209"/>
        <item x="1864"/>
        <item x="934"/>
        <item x="2311"/>
        <item x="1224"/>
        <item x="1827"/>
        <item x="2020"/>
        <item x="1649"/>
        <item x="2036"/>
        <item x="3837"/>
        <item x="1080"/>
        <item x="3846"/>
        <item x="1962"/>
        <item x="1941"/>
        <item x="280"/>
        <item x="2557"/>
        <item x="400"/>
        <item x="2769"/>
        <item x="1841"/>
        <item x="3860"/>
        <item x="2871"/>
        <item x="3997"/>
        <item x="3767"/>
        <item x="2750"/>
        <item x="3414"/>
        <item x="3531"/>
        <item x="3645"/>
        <item x="3489"/>
        <item x="448"/>
        <item x="39"/>
        <item x="2930"/>
        <item x="1479"/>
        <item x="383"/>
        <item x="2916"/>
        <item x="476"/>
        <item x="3019"/>
        <item x="2829"/>
        <item x="2812"/>
        <item x="460"/>
        <item x="2110"/>
        <item x="1215"/>
        <item x="2413"/>
        <item x="16"/>
        <item x="1518"/>
        <item x="3093"/>
        <item x="3518"/>
        <item x="3028"/>
        <item x="4088"/>
        <item x="486"/>
        <item x="3399"/>
        <item x="3379"/>
        <item x="4092"/>
        <item x="3979"/>
        <item x="3847"/>
        <item x="3791"/>
        <item x="3999"/>
        <item x="1772"/>
        <item x="3164"/>
        <item x="1259"/>
        <item x="1912"/>
        <item x="2335"/>
        <item x="1248"/>
        <item x="820"/>
        <item x="1104"/>
        <item x="2333"/>
        <item x="2654"/>
        <item x="3874"/>
        <item x="3168"/>
        <item x="1504"/>
        <item x="3663"/>
        <item x="3881"/>
        <item x="1862"/>
        <item x="1877"/>
        <item x="987"/>
        <item x="1935"/>
        <item x="1245"/>
        <item x="3730"/>
        <item x="1628"/>
        <item x="2936"/>
        <item x="1087"/>
        <item x="3161"/>
        <item x="3675"/>
        <item x="3411"/>
        <item x="1876"/>
        <item x="2998"/>
        <item x="3017"/>
        <item x="3212"/>
        <item x="428"/>
        <item x="130"/>
        <item x="3981"/>
        <item x="3181"/>
        <item x="3869"/>
        <item x="1584"/>
        <item x="3716"/>
        <item x="3789"/>
        <item x="4075"/>
        <item x="1595"/>
        <item x="10"/>
        <item x="3180"/>
        <item x="2795"/>
        <item x="3688"/>
        <item x="2711"/>
        <item x="3773"/>
        <item x="364"/>
        <item x="2852"/>
        <item x="3515"/>
        <item x="3177"/>
        <item x="1361"/>
        <item x="1180"/>
        <item x="3480"/>
        <item x="1519"/>
        <item x="2060"/>
        <item x="2863"/>
        <item x="2845"/>
        <item x="267"/>
        <item x="4031"/>
        <item x="3015"/>
        <item x="1278"/>
        <item x="1507"/>
        <item x="2339"/>
        <item x="88"/>
        <item x="3671"/>
        <item x="3754"/>
        <item x="3646"/>
        <item x="3793"/>
        <item x="2698"/>
        <item x="3771"/>
        <item x="135"/>
        <item x="3552"/>
        <item x="3610"/>
        <item x="1724"/>
        <item x="3174"/>
        <item x="40"/>
        <item x="759"/>
        <item x="3603"/>
        <item x="3932"/>
        <item x="2338"/>
        <item x="1600"/>
        <item x="3408"/>
        <item x="12"/>
        <item x="3183"/>
        <item x="1165"/>
        <item x="3923"/>
        <item x="3427"/>
        <item x="2287"/>
        <item x="161"/>
        <item x="2681"/>
        <item x="3775"/>
        <item x="3989"/>
        <item x="1083"/>
        <item x="3473"/>
        <item x="3947"/>
        <item x="4022"/>
        <item x="6"/>
        <item x="156"/>
        <item x="3509"/>
        <item x="1614"/>
        <item x="2796"/>
        <item x="3939"/>
        <item x="2585"/>
        <item x="3421"/>
        <item x="1437"/>
        <item x="3474"/>
        <item x="2797"/>
        <item x="3805"/>
        <item x="1575"/>
        <item x="3163"/>
        <item x="1981"/>
        <item x="1345"/>
        <item x="494"/>
        <item x="3410"/>
        <item x="1949"/>
        <item x="3958"/>
        <item x="2004"/>
        <item x="1995"/>
        <item x="1850"/>
        <item x="465"/>
        <item x="3808"/>
        <item x="3638"/>
        <item x="3540"/>
        <item x="1680"/>
        <item x="43"/>
        <item x="917"/>
        <item x="674"/>
        <item x="2937"/>
        <item x="628"/>
        <item x="2076"/>
        <item x="3826"/>
        <item x="2683"/>
        <item x="1333"/>
        <item x="3349"/>
        <item x="3179"/>
        <item x="1513"/>
        <item x="2927"/>
        <item x="2232"/>
        <item x="1998"/>
        <item x="721"/>
        <item x="2328"/>
        <item x="4003"/>
        <item x="52"/>
        <item x="14"/>
        <item x="2787"/>
        <item x="3557"/>
        <item x="2970"/>
        <item x="3927"/>
        <item x="3430"/>
        <item x="3440"/>
        <item x="2519"/>
        <item x="1510"/>
        <item x="3975"/>
        <item x="684"/>
        <item x="2597"/>
        <item x="3334"/>
        <item x="4061"/>
        <item x="3759"/>
        <item x="2895"/>
        <item x="29"/>
        <item x="4048"/>
        <item x="700"/>
        <item x="2162"/>
        <item x="1107"/>
        <item x="3996"/>
        <item x="3797"/>
        <item x="1506"/>
        <item x="2786"/>
        <item x="3390"/>
        <item x="3807"/>
        <item x="696"/>
        <item x="1319"/>
        <item x="3970"/>
        <item x="3401"/>
        <item x="1856"/>
        <item x="996"/>
        <item x="1452"/>
        <item x="3652"/>
        <item x="3454"/>
        <item x="1819"/>
        <item x="3810"/>
        <item x="4109"/>
        <item x="2675"/>
        <item x="3423"/>
        <item x="2670"/>
        <item x="3452"/>
        <item x="1134"/>
        <item x="3456"/>
        <item x="2562"/>
        <item x="3359"/>
        <item x="3327"/>
        <item x="3678"/>
        <item x="1767"/>
        <item x="3064"/>
        <item x="1764"/>
        <item x="184"/>
        <item x="2919"/>
        <item x="3310"/>
        <item x="3208"/>
        <item x="3336"/>
        <item x="1852"/>
        <item x="2964"/>
        <item x="1227"/>
        <item x="469"/>
        <item x="2705"/>
        <item x="3"/>
        <item x="26"/>
        <item x="3695"/>
        <item x="1128"/>
        <item x="2596"/>
        <item x="3626"/>
        <item x="1914"/>
        <item x="2906"/>
        <item x="2594"/>
        <item x="3723"/>
        <item x="739"/>
        <item x="2574"/>
        <item x="3506"/>
        <item x="3512"/>
        <item x="3849"/>
        <item x="3664"/>
        <item x="3157"/>
        <item x="3215"/>
        <item x="1814"/>
        <item x="2699"/>
        <item x="1084"/>
        <item x="3059"/>
        <item x="902"/>
        <item x="3186"/>
        <item x="1910"/>
        <item x="2900"/>
        <item x="3938"/>
        <item x="3391"/>
        <item x="514"/>
        <item x="1163"/>
        <item x="2578"/>
        <item x="4017"/>
        <item x="981"/>
        <item x="1041"/>
        <item x="2862"/>
        <item x="4111"/>
        <item x="1458"/>
        <item x="620"/>
        <item x="3713"/>
        <item x="2893"/>
        <item x="748"/>
        <item x="1054"/>
        <item x="2417"/>
        <item x="2130"/>
        <item x="1454"/>
        <item x="646"/>
        <item x="3951"/>
        <item x="1646"/>
        <item x="3821"/>
        <item x="3884"/>
        <item x="4059"/>
        <item x="2693"/>
        <item x="3210"/>
        <item x="2305"/>
        <item x="3061"/>
        <item x="3395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7"/>
        <item x="1340"/>
        <item x="2443"/>
        <item x="968"/>
        <item x="362"/>
        <item x="3331"/>
        <item x="457"/>
        <item x="2577"/>
        <item x="1178"/>
        <item x="710"/>
        <item x="1076"/>
        <item x="1496"/>
        <item x="1407"/>
        <item x="666"/>
        <item x="673"/>
        <item x="2332"/>
        <item x="3167"/>
        <item x="1546"/>
        <item x="3424"/>
        <item x="1498"/>
        <item x="3162"/>
        <item x="34"/>
        <item x="1711"/>
        <item x="3944"/>
        <item x="1172"/>
        <item x="164"/>
        <item x="3482"/>
        <item x="3016"/>
        <item x="891"/>
        <item x="3867"/>
        <item x="30"/>
        <item x="2834"/>
        <item x="3814"/>
        <item x="2327"/>
        <item x="2567"/>
        <item x="3047"/>
        <item x="3113"/>
        <item x="1250"/>
        <item x="3715"/>
        <item x="2128"/>
        <item x="3778"/>
        <item x="3108"/>
        <item x="2066"/>
        <item x="1045"/>
        <item x="472"/>
        <item x="2939"/>
        <item x="1086"/>
        <item x="1726"/>
        <item x="2252"/>
        <item x="3619"/>
        <item x="2778"/>
        <item x="1997"/>
        <item x="2029"/>
        <item x="3123"/>
        <item x="3977"/>
        <item x="3709"/>
        <item x="3498"/>
        <item x="604"/>
        <item x="1768"/>
        <item x="3706"/>
        <item x="1051"/>
        <item x="525"/>
        <item x="2746"/>
        <item x="2892"/>
        <item x="3337"/>
        <item x="3436"/>
        <item x="3056"/>
        <item x="1042"/>
        <item x="3985"/>
        <item x="3355"/>
        <item x="2308"/>
        <item x="3459"/>
        <item x="1704"/>
        <item x="2973"/>
        <item x="1190"/>
        <item x="1273"/>
        <item x="2842"/>
        <item x="3082"/>
        <item x="2514"/>
        <item x="3750"/>
        <item x="1145"/>
        <item x="3371"/>
        <item x="175"/>
        <item x="1253"/>
        <item x="990"/>
        <item x="1766"/>
        <item x="3519"/>
        <item x="3785"/>
        <item x="3588"/>
        <item x="972"/>
        <item x="188"/>
        <item x="717"/>
        <item x="2850"/>
        <item x="3834"/>
        <item x="3385"/>
        <item x="3198"/>
        <item x="2502"/>
        <item x="1905"/>
        <item x="1810"/>
        <item x="2021"/>
        <item x="3444"/>
        <item x="3202"/>
        <item x="3053"/>
        <item x="3045"/>
        <item x="3152"/>
        <item x="3173"/>
        <item x="422"/>
        <item x="3714"/>
        <item x="1963"/>
        <item x="800"/>
        <item x="3891"/>
        <item x="2925"/>
        <item x="2754"/>
        <item x="1167"/>
        <item x="2956"/>
        <item x="1918"/>
        <item x="680"/>
        <item x="1858"/>
        <item x="639"/>
        <item x="3851"/>
        <item x="3915"/>
        <item x="3875"/>
        <item x="3356"/>
        <item x="3788"/>
        <item x="3590"/>
        <item x="699"/>
        <item x="200"/>
        <item x="4041"/>
        <item x="3184"/>
        <item x="1719"/>
        <item x="18"/>
        <item x="473"/>
        <item x="2889"/>
        <item x="3565"/>
        <item x="3941"/>
        <item x="4086"/>
        <item x="2113"/>
        <item x="2700"/>
        <item x="1561"/>
        <item x="3238"/>
        <item x="1959"/>
        <item x="1147"/>
        <item x="2932"/>
        <item x="2727"/>
        <item x="2950"/>
        <item x="3913"/>
        <item x="2223"/>
        <item x="44"/>
        <item x="152"/>
        <item x="2822"/>
        <item x="1619"/>
        <item x="1811"/>
        <item x="1162"/>
        <item x="3105"/>
        <item x="3687"/>
        <item x="3630"/>
        <item x="1806"/>
        <item x="2921"/>
        <item x="1583"/>
        <item x="649"/>
        <item x="2694"/>
        <item x="922"/>
        <item x="21"/>
        <item x="3169"/>
        <item x="3756"/>
        <item x="3661"/>
        <item x="4020"/>
        <item x="1933"/>
        <item x="2181"/>
        <item x="3991"/>
        <item x="3417"/>
        <item x="2972"/>
        <item x="1807"/>
        <item x="3617"/>
        <item x="3504"/>
        <item x="4027"/>
        <item x="2640"/>
        <item x="3547"/>
        <item x="2804"/>
        <item x="3696"/>
        <item x="798"/>
        <item x="129"/>
        <item x="3984"/>
        <item x="3415"/>
        <item x="3539"/>
        <item x="3406"/>
        <item x="1738"/>
        <item x="3812"/>
        <item x="2996"/>
        <item x="1096"/>
        <item x="3110"/>
        <item x="3955"/>
        <item x="3634"/>
        <item x="198"/>
        <item x="41"/>
        <item x="889"/>
        <item x="1713"/>
        <item x="2591"/>
        <item x="3005"/>
        <item x="1399"/>
        <item x="3257"/>
        <item x="3983"/>
        <item x="4085"/>
        <item x="352"/>
        <item x="1909"/>
        <item x="3139"/>
        <item x="648"/>
        <item x="1770"/>
        <item x="3685"/>
        <item x="1775"/>
        <item x="1552"/>
        <item x="2686"/>
        <item x="2420"/>
        <item x="3239"/>
        <item x="3529"/>
        <item x="2983"/>
        <item x="341"/>
        <item x="3426"/>
        <item x="1785"/>
        <item x="3165"/>
        <item x="3667"/>
        <item x="1177"/>
        <item x="2341"/>
        <item x="3230"/>
        <item x="644"/>
        <item x="2707"/>
        <item x="3657"/>
        <item x="1461"/>
        <item x="192"/>
        <item x="1522"/>
        <item x="2802"/>
        <item x="169"/>
        <item x="3342"/>
        <item x="765"/>
        <item x="554"/>
        <item x="2449"/>
        <item x="3573"/>
        <item x="3098"/>
        <item x="2618"/>
        <item x="3786"/>
        <item x="158"/>
        <item x="479"/>
        <item x="3827"/>
        <item x="123"/>
        <item x="415"/>
        <item x="1027"/>
        <item x="1911"/>
        <item x="4012"/>
        <item x="844"/>
        <item x="4064"/>
        <item x="132"/>
        <item x="1776"/>
        <item x="1771"/>
        <item x="4043"/>
        <item x="619"/>
        <item x="1131"/>
        <item x="2424"/>
        <item x="3132"/>
        <item x="2741"/>
        <item x="193"/>
        <item x="2673"/>
        <item x="2938"/>
        <item x="3585"/>
        <item x="1725"/>
        <item x="2477"/>
        <item x="695"/>
        <item x="1984"/>
        <item x="1789"/>
        <item x="543"/>
        <item x="3324"/>
        <item x="3649"/>
        <item x="3963"/>
        <item x="816"/>
        <item x="2237"/>
        <item x="3856"/>
        <item x="3273"/>
        <item x="2602"/>
        <item x="3492"/>
        <item x="1460"/>
        <item x="2880"/>
        <item x="17"/>
        <item x="1157"/>
        <item x="2334"/>
        <item x="3250"/>
        <item x="1047"/>
        <item x="3483"/>
        <item x="2409"/>
        <item x="439"/>
        <item x="3014"/>
        <item x="2784"/>
        <item x="4009"/>
        <item x="994"/>
        <item x="3484"/>
        <item x="3576"/>
        <item x="3809"/>
        <item x="2645"/>
        <item x="2887"/>
        <item x="2979"/>
        <item x="660"/>
        <item x="1720"/>
        <item x="3541"/>
        <item x="1871"/>
        <item x="1241"/>
        <item x="841"/>
        <item x="2680"/>
        <item x="3393"/>
        <item x="1366"/>
        <item x="1884"/>
        <item x="999"/>
        <item x="1999"/>
        <item x="3906"/>
        <item x="2263"/>
        <item x="2518"/>
        <item x="343"/>
        <item x="1127"/>
        <item x="3571"/>
        <item x="2384"/>
        <item x="4099"/>
        <item x="2141"/>
        <item x="2146"/>
        <item x="553"/>
        <item x="4081"/>
        <item x="3528"/>
        <item x="3832"/>
        <item x="2504"/>
        <item x="3476"/>
        <item x="4089"/>
        <item x="3004"/>
        <item x="980"/>
        <item x="27"/>
        <item x="1917"/>
        <item x="2901"/>
        <item x="1774"/>
        <item x="2524"/>
        <item x="3283"/>
        <item x="1451"/>
        <item x="650"/>
        <item x="3353"/>
        <item x="3026"/>
        <item x="58"/>
        <item x="47"/>
        <item x="2684"/>
        <item x="3224"/>
        <item x="153"/>
        <item x="2166"/>
        <item x="385"/>
        <item x="2107"/>
        <item x="1799"/>
        <item x="2716"/>
        <item x="923"/>
        <item x="359"/>
        <item x="1330"/>
        <item x="1543"/>
        <item x="361"/>
        <item x="1562"/>
        <item x="1339"/>
        <item x="3380"/>
        <item x="2832"/>
        <item x="454"/>
        <item x="1171"/>
        <item x="142"/>
        <item x="1541"/>
        <item x="3009"/>
        <item x="183"/>
        <item x="3800"/>
        <item x="3078"/>
        <item x="3830"/>
        <item x="3676"/>
        <item x="716"/>
        <item x="3160"/>
        <item x="1793"/>
        <item x="2913"/>
        <item x="997"/>
        <item x="1596"/>
        <item x="2005"/>
        <item x="3865"/>
        <item x="1405"/>
        <item x="2969"/>
        <item x="3396"/>
        <item x="1532"/>
        <item x="2516"/>
        <item x="3623"/>
        <item x="2450"/>
        <item x="355"/>
        <item x="738"/>
        <item x="3873"/>
        <item x="2535"/>
        <item x="3845"/>
        <item x="2724"/>
        <item x="918"/>
        <item x="497"/>
        <item x="1410"/>
        <item x="735"/>
        <item x="592"/>
        <item x="3388"/>
        <item x="2055"/>
        <item x="1011"/>
        <item x="3692"/>
        <item x="1412"/>
        <item x="1306"/>
        <item x="3387"/>
        <item x="995"/>
        <item x="598"/>
        <item x="709"/>
        <item x="2801"/>
        <item x="1517"/>
        <item x="2884"/>
        <item x="2137"/>
        <item x="4097"/>
        <item x="241"/>
        <item x="2865"/>
        <item x="3911"/>
        <item x="1622"/>
        <item x="3513"/>
        <item x="316"/>
        <item x="1364"/>
        <item x="2105"/>
        <item x="2126"/>
        <item x="1158"/>
        <item x="2526"/>
        <item x="2652"/>
        <item x="2890"/>
        <item x="3383"/>
        <item x="3057"/>
        <item x="2628"/>
        <item x="3777"/>
        <item x="2859"/>
        <item x="2370"/>
        <item x="2354"/>
        <item x="2386"/>
        <item x="3889"/>
        <item x="1017"/>
        <item x="1520"/>
        <item x="1336"/>
        <item x="651"/>
        <item x="1788"/>
        <item x="2398"/>
        <item x="1587"/>
        <item x="3006"/>
        <item x="3073"/>
        <item x="1133"/>
        <item x="1786"/>
        <item x="208"/>
        <item x="3442"/>
        <item x="1474"/>
        <item x="560"/>
        <item x="2366"/>
        <item x="3857"/>
        <item x="2523"/>
        <item x="1430"/>
        <item x="1568"/>
        <item x="808"/>
        <item x="1642"/>
        <item x="2671"/>
        <item x="573"/>
        <item x="1348"/>
        <item x="1112"/>
        <item x="4025"/>
        <item x="3262"/>
        <item x="1960"/>
        <item x="3575"/>
        <item x="1523"/>
        <item x="2696"/>
        <item x="2275"/>
        <item x="149"/>
        <item x="2390"/>
        <item x="4053"/>
        <item x="2267"/>
        <item x="579"/>
        <item x="3811"/>
        <item x="3370"/>
        <item x="147"/>
        <item x="601"/>
        <item x="3853"/>
        <item x="217"/>
        <item x="3218"/>
        <item x="42"/>
        <item x="685"/>
        <item x="2512"/>
        <item x="3700"/>
        <item x="1791"/>
        <item x="203"/>
        <item x="672"/>
        <item x="2423"/>
        <item x="1540"/>
        <item x="2870"/>
        <item x="3566"/>
        <item x="1326"/>
        <item x="3579"/>
        <item x="2152"/>
        <item x="4039"/>
        <item x="2031"/>
        <item x="1139"/>
        <item x="3973"/>
        <item x="3842"/>
        <item x="3656"/>
        <item x="567"/>
        <item x="3046"/>
        <item x="675"/>
        <item x="3582"/>
        <item x="2396"/>
        <item x="3799"/>
        <item x="1007"/>
        <item x="3121"/>
        <item x="2539"/>
        <item x="207"/>
        <item x="1773"/>
        <item x="2358"/>
        <item x="384"/>
        <item x="4044"/>
        <item x="3086"/>
        <item x="1538"/>
        <item x="2612"/>
        <item x="3572"/>
        <item x="3733"/>
        <item x="2940"/>
        <item x="3933"/>
        <item x="3259"/>
        <item x="2914"/>
        <item x="2406"/>
        <item x="3828"/>
        <item x="671"/>
        <item x="1318"/>
        <item x="2891"/>
        <item x="2575"/>
        <item x="1769"/>
        <item x="747"/>
        <item x="3672"/>
        <item x="3583"/>
        <item x="1834"/>
        <item x="3471"/>
        <item x="1702"/>
        <item x="3945"/>
        <item x="2388"/>
        <item x="22"/>
        <item x="2638"/>
        <item x="662"/>
        <item x="3990"/>
        <item x="3743"/>
        <item x="3323"/>
        <item x="3982"/>
        <item x="3600"/>
        <item x="3868"/>
        <item x="503"/>
        <item x="1491"/>
        <item x="959"/>
        <item x="2419"/>
        <item x="2978"/>
        <item x="3787"/>
        <item x="50"/>
        <item x="3650"/>
        <item x="3010"/>
        <item x="3562"/>
        <item x="953"/>
        <item x="3749"/>
        <item x="1860"/>
        <item x="4103"/>
        <item x="2875"/>
        <item x="1081"/>
        <item x="1784"/>
        <item x="3592"/>
        <item x="2934"/>
        <item x="1588"/>
        <item x="1663"/>
        <item x="3104"/>
        <item x="4066"/>
        <item x="1233"/>
        <item x="3196"/>
        <item x="214"/>
        <item x="540"/>
        <item x="1019"/>
        <item x="1790"/>
        <item x="2012"/>
        <item x="3197"/>
        <item x="3455"/>
        <item x="1794"/>
        <item x="2331"/>
        <item x="1044"/>
        <item x="676"/>
        <item x="1411"/>
        <item x="2924"/>
        <item x="3193"/>
        <item x="1421"/>
        <item x="2262"/>
        <item x="3555"/>
        <item x="3782"/>
        <item x="1035"/>
        <item x="3453"/>
        <item x="3264"/>
        <item x="3445"/>
        <item x="2790"/>
        <item x="3818"/>
        <item x="3201"/>
        <item x="2374"/>
        <item x="3297"/>
        <item x="2904"/>
        <item x="1574"/>
        <item x="2498"/>
        <item x="1803"/>
        <item x="3412"/>
        <item x="3195"/>
        <item x="2781"/>
        <item x="1396"/>
        <item x="753"/>
        <item x="4107"/>
        <item x="2415"/>
        <item x="2583"/>
        <item x="2837"/>
        <item x="3976"/>
        <item x="3635"/>
        <item x="4060"/>
        <item x="2280"/>
        <item x="3543"/>
        <item x="586"/>
        <item x="1709"/>
        <item x="3978"/>
        <item x="766"/>
        <item x="853"/>
        <item x="1142"/>
        <item x="563"/>
        <item x="4021"/>
        <item x="1992"/>
        <item x="2819"/>
        <item x="201"/>
        <item x="3013"/>
        <item x="2641"/>
        <item x="442"/>
        <item x="2931"/>
        <item x="1777"/>
        <item x="866"/>
        <item x="3591"/>
        <item x="2058"/>
        <item x="1744"/>
        <item x="2421"/>
        <item x="2977"/>
        <item x="3400"/>
        <item x="2782"/>
        <item x="2383"/>
        <item x="2547"/>
        <item x="1169"/>
        <item x="3054"/>
        <item x="2515"/>
        <item x="2418"/>
        <item x="2688"/>
        <item x="2809"/>
        <item x="1156"/>
        <item x="3921"/>
        <item x="1809"/>
        <item x="2958"/>
        <item x="3081"/>
        <item x="2394"/>
        <item x="576"/>
        <item x="1842"/>
        <item x="4047"/>
        <item x="222"/>
        <item x="3824"/>
        <item x="221"/>
        <item x="1544"/>
        <item x="634"/>
        <item x="2437"/>
        <item x="1485"/>
        <item x="4042"/>
        <item x="1402"/>
        <item x="37"/>
        <item x="4076"/>
        <item x="232"/>
        <item x="2677"/>
        <item x="1813"/>
        <item x="48"/>
        <item x="173"/>
        <item x="2198"/>
        <item x="1593"/>
        <item x="1181"/>
        <item x="1987"/>
        <item x="2682"/>
        <item x="3126"/>
        <item x="3902"/>
        <item x="2941"/>
        <item x="1880"/>
        <item x="2962"/>
        <item x="3448"/>
        <item x="3888"/>
        <item x="446"/>
        <item x="3523"/>
        <item x="1902"/>
        <item x="3409"/>
        <item x="3618"/>
        <item x="2633"/>
        <item x="2894"/>
        <item x="3422"/>
        <item x="453"/>
        <item x="3707"/>
        <item x="1286"/>
        <item x="1670"/>
        <item x="2560"/>
        <item x="1347"/>
        <item x="1439"/>
        <item x="3520"/>
        <item x="3833"/>
        <item x="2435"/>
        <item x="3946"/>
        <item x="3326"/>
        <item x="3848"/>
        <item x="2967"/>
        <item x="83"/>
        <item x="2589"/>
        <item x="1883"/>
        <item x="368"/>
        <item x="3376"/>
        <item x="2733"/>
        <item x="1029"/>
        <item x="2422"/>
        <item x="2926"/>
        <item x="1727"/>
        <item x="2740"/>
        <item x="2127"/>
        <item x="2428"/>
        <item x="4101"/>
        <item x="1778"/>
        <item x="655"/>
        <item x="1592"/>
        <item x="1059"/>
        <item x="2505"/>
        <item x="2885"/>
        <item x="337"/>
        <item x="172"/>
        <item x="3761"/>
        <item x="144"/>
        <item x="599"/>
        <item x="1058"/>
        <item x="2695"/>
        <item x="3995"/>
        <item x="2027"/>
        <item x="584"/>
        <item x="1365"/>
        <item x="1025"/>
        <item x="3580"/>
        <item x="3952"/>
        <item x="3219"/>
        <item x="849"/>
        <item x="1529"/>
        <item x="2442"/>
        <item x="1751"/>
        <item x="2517"/>
        <item x="168"/>
        <item x="583"/>
        <item x="3625"/>
        <item x="3872"/>
        <item x="1545"/>
        <item x="3346"/>
        <item x="140"/>
        <item x="3468"/>
        <item x="3655"/>
        <item x="3025"/>
        <item x="3971"/>
        <item x="3374"/>
        <item x="3432"/>
        <item x="3478"/>
        <item x="3345"/>
        <item x="2810"/>
        <item x="4001"/>
        <item x="3658"/>
        <item x="2653"/>
        <item x="3079"/>
        <item x="582"/>
        <item x="823"/>
        <item x="2789"/>
        <item x="3363"/>
        <item x="4057"/>
        <item x="3298"/>
        <item x="4069"/>
        <item x="3207"/>
        <item x="3536"/>
        <item x="558"/>
        <item x="327"/>
        <item x="2692"/>
        <item x="3896"/>
        <item x="1056"/>
        <item x="2920"/>
        <item x="2510"/>
        <item x="4002"/>
        <item x="1898"/>
        <item x="3252"/>
        <item x="3753"/>
        <item x="4036"/>
        <item x="3373"/>
        <item x="4040"/>
        <item x="2344"/>
        <item x="2576"/>
        <item x="2843"/>
        <item x="3120"/>
        <item x="2821"/>
        <item x="956"/>
        <item x="984"/>
        <item x="1160"/>
        <item x="2961"/>
        <item x="2676"/>
        <item x="4019"/>
        <item x="2235"/>
        <item x="3335"/>
        <item x="3106"/>
        <item x="3472"/>
        <item x="2363"/>
        <item x="1701"/>
        <item x="1715"/>
        <item x="3640"/>
        <item x="1291"/>
        <item x="3325"/>
        <item x="2391"/>
        <item x="1404"/>
        <item x="1820"/>
        <item x="3774"/>
        <item x="3838"/>
        <item x="3776"/>
        <item x="3089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3760"/>
        <item x="180"/>
        <item x="2187"/>
        <item x="36"/>
        <item x="1787"/>
        <item x="2749"/>
        <item x="1759"/>
        <item x="3247"/>
        <item x="1586"/>
        <item x="3912"/>
        <item x="3825"/>
        <item x="177"/>
        <item x="593"/>
        <item x="3606"/>
        <item x="1194"/>
        <item x="4016"/>
        <item x="259"/>
        <item x="174"/>
        <item x="2757"/>
        <item x="3534"/>
        <item x="600"/>
        <item x="1471"/>
        <item x="1429"/>
        <item x="4070"/>
        <item x="2381"/>
        <item x="2179"/>
        <item x="3549"/>
        <item x="3954"/>
        <item x="3766"/>
        <item x="635"/>
        <item x="2034"/>
        <item x="2572"/>
        <item x="2944"/>
        <item x="664"/>
        <item x="357"/>
        <item x="3894"/>
        <item x="848"/>
        <item x="398"/>
        <item x="2511"/>
        <item x="218"/>
        <item x="858"/>
        <item x="3966"/>
        <item x="1060"/>
        <item x="587"/>
        <item x="3117"/>
        <item x="3112"/>
        <item x="1851"/>
        <item x="2530"/>
        <item x="2045"/>
        <item x="2658"/>
        <item x="2407"/>
        <item x="2172"/>
        <item x="1312"/>
        <item x="958"/>
        <item x="595"/>
        <item x="3043"/>
        <item x="2665"/>
        <item x="3820"/>
        <item x="1290"/>
        <item x="1449"/>
        <item x="610"/>
        <item x="617"/>
        <item x="2073"/>
        <item x="3487"/>
        <item x="3928"/>
        <item x="1389"/>
        <item x="2566"/>
        <item x="2367"/>
        <item x="3457"/>
        <item x="3433"/>
        <item x="3413"/>
        <item x="1200"/>
        <item x="2691"/>
        <item x="297"/>
        <item x="57"/>
        <item x="2592"/>
        <item x="3994"/>
        <item x="150"/>
        <item x="668"/>
        <item x="4000"/>
        <item x="2992"/>
        <item x="516"/>
        <item x="1425"/>
        <item x="1144"/>
        <item x="3980"/>
        <item x="339"/>
        <item x="3593"/>
        <item x="2556"/>
        <item x="821"/>
        <item x="2351"/>
        <item x="1847"/>
        <item x="1124"/>
        <item x="692"/>
        <item x="3779"/>
        <item x="2732"/>
        <item x="3205"/>
        <item x="1714"/>
        <item x="136"/>
        <item x="4072"/>
        <item x="2176"/>
        <item x="228"/>
        <item x="121"/>
        <item x="2357"/>
        <item x="2948"/>
        <item x="3069"/>
        <item x="23"/>
        <item x="2975"/>
        <item x="2922"/>
        <item x="3008"/>
        <item x="35"/>
        <item x="475"/>
        <item x="643"/>
        <item x="3085"/>
        <item x="773"/>
        <item x="3438"/>
        <item x="4068"/>
        <item x="2929"/>
        <item x="2352"/>
        <item x="334"/>
        <item x="335"/>
        <item x="1371"/>
        <item x="3597"/>
        <item x="1734"/>
        <item x="734"/>
        <item x="606"/>
        <item x="3291"/>
        <item x="3878"/>
        <item x="2841"/>
        <item x="3993"/>
        <item x="2077"/>
        <item x="2639"/>
        <item x="2814"/>
        <item x="2783"/>
        <item x="2923"/>
        <item x="2353"/>
        <item x="3768"/>
        <item x="3680"/>
        <item x="1214"/>
        <item x="2507"/>
        <item x="3322"/>
        <item x="226"/>
        <item x="3367"/>
        <item x="3103"/>
        <item x="1287"/>
        <item x="2402"/>
        <item x="452"/>
        <item x="1099"/>
        <item x="2903"/>
        <item x="3717"/>
        <item x="1556"/>
        <item x="2629"/>
        <item x="2840"/>
        <item x="624"/>
        <item x="1152"/>
        <item x="3959"/>
        <item x="3969"/>
        <item x="2213"/>
        <item x="1187"/>
        <item x="141"/>
        <item x="2579"/>
        <item x="1022"/>
        <item x="3066"/>
        <item x="971"/>
        <item x="2855"/>
        <item x="2163"/>
        <item x="4026"/>
        <item x="344"/>
        <item x="390"/>
        <item x="2690"/>
        <item x="151"/>
        <item x="1919"/>
        <item x="410"/>
        <item x="1043"/>
        <item x="493"/>
        <item x="3936"/>
        <item x="3096"/>
        <item x="124"/>
        <item x="345"/>
        <item x="2050"/>
        <item x="2872"/>
        <item x="767"/>
        <item x="154"/>
        <item x="1322"/>
        <item x="2621"/>
        <item x="2067"/>
        <item x="3558"/>
        <item x="1448"/>
        <item x="1783"/>
        <item x="1900"/>
        <item x="3708"/>
        <item x="277"/>
        <item x="2945"/>
        <item x="3189"/>
        <item x="3770"/>
        <item x="1037"/>
        <item x="3670"/>
        <item x="1743"/>
        <item x="3491"/>
        <item x="1558"/>
        <item x="3024"/>
        <item x="3295"/>
        <item x="1551"/>
        <item x="623"/>
        <item x="1161"/>
        <item x="3052"/>
        <item x="4108"/>
        <item x="3871"/>
        <item x="1090"/>
        <item x="2839"/>
        <item x="1327"/>
        <item x="1186"/>
        <item x="4006"/>
        <item x="3450"/>
        <item x="3293"/>
        <item x="1170"/>
        <item x="2553"/>
        <item x="111"/>
        <item x="1203"/>
        <item x="4084"/>
        <item x="3574"/>
        <item x="3514"/>
        <item x="1712"/>
        <item x="3486"/>
        <item x="1387"/>
        <item x="1020"/>
        <item x="4082"/>
        <item x="2881"/>
        <item x="3627"/>
        <item x="2625"/>
        <item x="3479"/>
        <item x="3107"/>
        <item x="859"/>
        <item x="3836"/>
        <item x="1916"/>
        <item x="3677"/>
        <item x="230"/>
        <item x="1723"/>
        <item x="445"/>
        <item x="1379"/>
        <item x="2356"/>
        <item x="1486"/>
        <item x="1183"/>
        <item x="636"/>
        <item x="3495"/>
        <item x="3841"/>
        <item x="4054"/>
        <item x="2943"/>
        <item x="1210"/>
        <item x="3804"/>
        <item x="224"/>
        <item x="126"/>
        <item x="3244"/>
        <item x="195"/>
        <item x="3564"/>
        <item x="234"/>
        <item x="3935"/>
        <item x="2025"/>
        <item x="2001"/>
        <item x="2824"/>
        <item x="2774"/>
        <item x="2023"/>
        <item x="3268"/>
        <item x="3683"/>
        <item x="2259"/>
        <item x="3720"/>
        <item x="3267"/>
        <item x="1205"/>
        <item x="2044"/>
        <item x="575"/>
        <item x="3887"/>
        <item x="3953"/>
        <item x="3049"/>
        <item x="2818"/>
        <item x="1443"/>
        <item x="2329"/>
        <item x="3560"/>
        <item x="2586"/>
        <item x="3639"/>
        <item x="3402"/>
        <item x="1576"/>
        <item x="608"/>
        <item x="3302"/>
        <item x="2955"/>
        <item x="1380"/>
        <item x="2171"/>
        <item x="3702"/>
        <item x="1433"/>
        <item x="2912"/>
        <item x="3903"/>
        <item x="3389"/>
        <item x="1153"/>
        <item x="602"/>
        <item x="4007"/>
        <item x="3607"/>
        <item x="3803"/>
        <item x="3188"/>
        <item x="3253"/>
        <item x="1571"/>
        <item x="3248"/>
        <item x="1023"/>
        <item x="1368"/>
        <item x="3594"/>
        <item x="3256"/>
        <item x="3012"/>
        <item x="4105"/>
        <item x="181"/>
        <item x="3665"/>
        <item x="3339"/>
        <item x="56"/>
        <item x="3488"/>
        <item x="3398"/>
        <item x="1166"/>
        <item x="2079"/>
        <item x="3530"/>
        <item x="2368"/>
        <item x="3844"/>
        <item x="1089"/>
        <item x="3864"/>
        <item x="1598"/>
        <item x="3900"/>
        <item x="1202"/>
        <item x="3403"/>
        <item x="2224"/>
        <item x="3961"/>
        <item x="1731"/>
        <item x="509"/>
        <item x="2687"/>
        <item x="1159"/>
        <item x="3742"/>
        <item x="2807"/>
        <item x="1872"/>
        <item x="2563"/>
        <item x="3962"/>
        <item x="3221"/>
        <item x="528"/>
        <item x="3243"/>
        <item x="1945"/>
        <item x="2963"/>
        <item x="530"/>
        <item x="3191"/>
        <item x="3622"/>
        <item x="2399"/>
        <item x="691"/>
        <item x="2803"/>
        <item x="3769"/>
        <item x="1802"/>
        <item x="2359"/>
        <item x="1285"/>
        <item x="4096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5"/>
        <item x="3926"/>
        <item x="1873"/>
        <item x="1141"/>
        <item x="227"/>
        <item x="235"/>
        <item x="2854"/>
        <item x="3217"/>
        <item x="565"/>
        <item x="847"/>
        <item x="209"/>
        <item x="3899"/>
        <item x="3929"/>
        <item x="3505"/>
        <item x="2131"/>
        <item x="3249"/>
        <item x="3272"/>
        <item x="4093"/>
        <item x="2342"/>
        <item x="1991"/>
        <item x="3578"/>
        <item x="155"/>
        <item x="1299"/>
        <item x="3739"/>
        <item x="3763"/>
        <item x="1175"/>
        <item x="3021"/>
        <item x="3930"/>
        <item x="1542"/>
        <item x="2826"/>
        <item x="3481"/>
        <item x="3100"/>
        <item x="3261"/>
        <item x="2876"/>
        <item x="3751"/>
        <item x="3213"/>
        <item x="1740"/>
        <item x="2830"/>
        <item x="495"/>
        <item x="160"/>
        <item x="3931"/>
        <item x="2866"/>
        <item x="2777"/>
        <item x="3204"/>
        <item x="3265"/>
        <item x="1342"/>
        <item x="1816"/>
        <item x="2767"/>
        <item x="551"/>
        <item x="4079"/>
        <item x="3087"/>
        <item x="2100"/>
        <item x="3643"/>
        <item x="663"/>
        <item x="3660"/>
        <item x="3815"/>
        <item x="1432"/>
        <item x="19"/>
        <item x="1737"/>
        <item x="2793"/>
        <item x="0"/>
        <item x="421"/>
        <item x="591"/>
        <item x="3545"/>
        <item x="3040"/>
        <item x="4046"/>
        <item x="418"/>
        <item x="589"/>
        <item x="3942"/>
        <item x="658"/>
        <item x="1706"/>
        <item x="536"/>
        <item x="2389"/>
        <item x="3381"/>
        <item x="3462"/>
        <item x="3748"/>
        <item x="2434"/>
        <item x="1427"/>
        <item x="1996"/>
        <item x="940"/>
        <item x="3194"/>
        <item x="3880"/>
        <item x="187"/>
        <item x="2792"/>
        <item x="1173"/>
        <item x="4038"/>
        <item x="1295"/>
        <item x="324"/>
        <item x="1386"/>
        <item x="723"/>
        <item x="2607"/>
        <item x="976"/>
        <item x="2806"/>
        <item x="1564"/>
        <item x="3338"/>
        <item x="3682"/>
        <item x="4005"/>
        <item x="138"/>
        <item x="3288"/>
        <item x="2441"/>
        <item x="1703"/>
        <item x="139"/>
        <item x="2697"/>
        <item x="581"/>
        <item x="1554"/>
        <item x="2816"/>
        <item x="1338"/>
        <item x="4051"/>
        <item x="1792"/>
        <item x="686"/>
        <item x="2125"/>
        <item x="3668"/>
        <item x="2385"/>
        <item x="176"/>
        <item x="1140"/>
        <item x="526"/>
        <item x="2800"/>
        <item x="1415"/>
        <item x="571"/>
        <item x="2878"/>
        <item x="3366"/>
        <item x="3934"/>
        <item x="1391"/>
        <item x="3397"/>
        <item x="3282"/>
        <item x="4018"/>
        <item x="1231"/>
        <item x="3559"/>
        <item x="605"/>
        <item x="2393"/>
        <item x="2216"/>
        <item x="954"/>
        <item x="2382"/>
        <item x="220"/>
        <item x="1301"/>
        <item x="3554"/>
        <item x="2909"/>
        <item x="51"/>
        <item x="2195"/>
        <item x="626"/>
        <item x="2731"/>
        <item x="2416"/>
        <item x="2170"/>
        <item x="1441"/>
        <item x="2349"/>
        <item x="2725"/>
        <item x="2018"/>
        <item x="641"/>
        <item x="653"/>
        <item x="2908"/>
        <item x="642"/>
        <item x="1445"/>
        <item x="2647"/>
        <item x="145"/>
        <item x="1352"/>
        <item x="3466"/>
        <item x="2246"/>
        <item x="387"/>
        <item x="20"/>
        <item x="4067"/>
        <item x="2798"/>
        <item x="2229"/>
        <item x="213"/>
        <item x="3611"/>
        <item x="4032"/>
        <item x="3561"/>
        <item x="2408"/>
        <item x="3734"/>
        <item x="3437"/>
        <item x="2219"/>
        <item x="1988"/>
        <item x="3226"/>
        <item x="4037"/>
        <item x="348"/>
        <item x="2662"/>
        <item x="3094"/>
        <item x="964"/>
        <item x="2531"/>
        <item x="2808"/>
        <item x="1761"/>
        <item x="659"/>
        <item x="4050"/>
        <item x="2902"/>
        <item x="1220"/>
        <item x="2410"/>
        <item x="386"/>
        <item x="2614"/>
        <item x="1125"/>
        <item x="2377"/>
        <item x="2805"/>
        <item x="3859"/>
        <item x="1535"/>
        <item x="3544"/>
        <item x="2373"/>
        <item x="170"/>
        <item x="4058"/>
        <item x="2528"/>
        <item x="2630"/>
        <item x="896"/>
        <item x="3284"/>
        <item x="3689"/>
        <item x="1553"/>
        <item x="3209"/>
        <item x="2982"/>
        <item x="1748"/>
        <item x="3601"/>
        <item x="3907"/>
        <item x="1534"/>
        <item x="2247"/>
        <item x="134"/>
        <item x="2663"/>
        <item x="3533"/>
        <item x="1154"/>
        <item x="3538"/>
        <item x="518"/>
        <item x="630"/>
        <item x="1151"/>
        <item x="2411"/>
        <item x="3823"/>
        <item x="3382"/>
        <item x="2981"/>
        <item x="2646"/>
        <item x="3077"/>
        <item x="3632"/>
        <item x="3072"/>
        <item x="764"/>
        <item x="3524"/>
        <item x="2480"/>
        <item x="3034"/>
        <item x="3801"/>
        <item x="433"/>
        <item x="2549"/>
        <item x="24"/>
        <item x="4010"/>
        <item x="59"/>
        <item x="3246"/>
        <item x="578"/>
        <item x="3697"/>
        <item x="1050"/>
        <item x="1417"/>
        <item x="3304"/>
        <item x="2858"/>
        <item x="3855"/>
        <item x="2966"/>
        <item x="3030"/>
        <item x="3499"/>
        <item x="2570"/>
        <item x="1511"/>
        <item x="2278"/>
        <item x="3532"/>
        <item x="3870"/>
        <item x="2666"/>
        <item x="211"/>
        <item x="3206"/>
        <item x="3563"/>
        <item x="2379"/>
        <item x="3080"/>
        <item x="2580"/>
        <item x="523"/>
        <item x="432"/>
        <item x="191"/>
        <item x="137"/>
        <item x="3279"/>
        <item x="2598"/>
        <item x="2161"/>
        <item x="1590"/>
        <item x="3111"/>
        <item x="1555"/>
        <item x="2674"/>
        <item x="2203"/>
        <item x="615"/>
        <item x="3203"/>
        <item x="2445"/>
        <item x="3507"/>
        <item x="3728"/>
        <item x="163"/>
        <item x="2499"/>
        <item x="1710"/>
        <item x="2918"/>
        <item x="3060"/>
        <item x="1582"/>
        <item x="3084"/>
        <item x="613"/>
        <item x="1217"/>
        <item x="1805"/>
        <item x="3062"/>
        <item x="3718"/>
        <item x="205"/>
        <item x="3525"/>
        <item x="3329"/>
        <item x="875"/>
        <item x="2380"/>
        <item x="2465"/>
        <item x="2372"/>
        <item x="210"/>
        <item x="546"/>
        <item x="2817"/>
        <item x="776"/>
        <item x="2619"/>
        <item x="2432"/>
        <item x="3237"/>
        <item x="1755"/>
        <item x="3822"/>
        <item x="3042"/>
        <item x="3311"/>
        <item x="2828"/>
        <item x="2717"/>
        <item x="3090"/>
        <item x="3829"/>
        <item x="2952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0"/>
        <item x="3240"/>
        <item x="688"/>
        <item x="2199"/>
        <item x="2397"/>
        <item x="332"/>
        <item x="3068"/>
        <item x="254"/>
        <item x="3314"/>
        <item x="2355"/>
        <item x="1907"/>
        <item x="3407"/>
        <item x="3854"/>
        <item x="3762"/>
        <item x="2439"/>
        <item x="1895"/>
        <item x="3493"/>
        <item x="2833"/>
        <item x="2364"/>
        <item x="1728"/>
        <item x="561"/>
        <item x="3901"/>
        <item x="2521"/>
        <item x="3222"/>
        <item x="3358"/>
        <item x="534"/>
        <item x="1920"/>
        <item x="49"/>
        <item x="1021"/>
        <item x="1730"/>
        <item x="3443"/>
        <item x="2660"/>
        <item x="484"/>
        <item x="715"/>
        <item x="2620"/>
        <item x="2668"/>
        <item x="1179"/>
        <item x="3377"/>
        <item x="1530"/>
        <item x="425"/>
        <item x="541"/>
        <item x="2392"/>
        <item x="1005"/>
        <item x="548"/>
        <item x="3228"/>
        <item x="3241"/>
        <item x="1294"/>
        <item x="1315"/>
        <item x="2917"/>
        <item x="1218"/>
        <item x="2898"/>
        <item x="328"/>
        <item x="2180"/>
        <item x="3858"/>
        <item x="2615"/>
        <item x="1549"/>
        <item x="998"/>
        <item x="3883"/>
        <item x="1804"/>
        <item x="572"/>
        <item x="537"/>
        <item x="3305"/>
        <item x="585"/>
        <item x="3925"/>
        <item x="545"/>
        <item x="3609"/>
        <item x="3266"/>
        <item x="3263"/>
        <item x="3960"/>
        <item x="3637"/>
        <item x="427"/>
        <item x="2438"/>
        <item x="33"/>
        <item x="3910"/>
        <item x="1736"/>
        <item x="1547"/>
        <item x="1014"/>
        <item x="3546"/>
        <item x="1457"/>
        <item x="3784"/>
        <item x="2080"/>
        <item x="2117"/>
        <item x="1979"/>
        <item x="3394"/>
        <item x="329"/>
        <item x="86"/>
        <item x="857"/>
        <item x="336"/>
        <item x="2847"/>
        <item x="3616"/>
        <item x="1408"/>
        <item x="1367"/>
        <item x="3375"/>
        <item x="377"/>
        <item x="1747"/>
        <item x="347"/>
        <item x="2197"/>
        <item x="402"/>
        <item x="1293"/>
        <item x="3817"/>
        <item x="3199"/>
        <item x="3083"/>
        <item x="3441"/>
        <item x="2581"/>
        <item x="3691"/>
        <item x="1072"/>
        <item x="3850"/>
        <item x="3783"/>
        <item x="438"/>
        <item x="1512"/>
        <item x="2253"/>
        <item x="239"/>
        <item x="1406"/>
        <item x="4062"/>
        <item x="1204"/>
        <item x="3535"/>
        <item x="353"/>
        <item x="3690"/>
        <item x="2951"/>
        <item x="1195"/>
        <item x="3063"/>
        <item x="2218"/>
        <item x="1416"/>
        <item x="2779"/>
        <item x="607"/>
        <item x="3351"/>
        <item x="2053"/>
        <item x="632"/>
        <item x="3260"/>
        <item x="1018"/>
        <item x="1431"/>
        <item x="2627"/>
        <item x="4049"/>
        <item x="178"/>
        <item x="4087"/>
        <item x="3986"/>
        <item x="609"/>
        <item x="4110"/>
        <item x="4091"/>
        <item x="2836"/>
        <item x="3780"/>
        <item x="3698"/>
        <item x="3299"/>
        <item x="3893"/>
        <item x="1975"/>
        <item x="4015"/>
        <item x="2035"/>
        <item x="3270"/>
        <item x="3294"/>
        <item x="1459"/>
        <item x="2825"/>
        <item x="3372"/>
        <item x="2664"/>
        <item x="2835"/>
        <item x="1335"/>
        <item x="2272"/>
        <item x="1349"/>
        <item x="618"/>
        <item x="3904"/>
        <item x="1150"/>
        <item x="25"/>
        <item x="505"/>
        <item x="3624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1"/>
        <item x="3738"/>
        <item x="2712"/>
        <item x="2282"/>
        <item x="3419"/>
        <item x="3225"/>
        <item x="1889"/>
        <item x="46"/>
        <item x="1031"/>
        <item x="986"/>
        <item x="28"/>
        <item x="1143"/>
        <item x="1581"/>
        <item x="1732"/>
        <item x="1002"/>
        <item x="3735"/>
        <item x="1903"/>
        <item x="1196"/>
        <item x="515"/>
        <item x="1136"/>
        <item x="2651"/>
        <item x="2343"/>
        <item x="4"/>
        <item x="611"/>
        <item x="3550"/>
        <item x="1868"/>
        <item x="1993"/>
        <item x="3843"/>
        <item x="2233"/>
        <item x="320"/>
        <item x="2042"/>
        <item x="657"/>
        <item x="2330"/>
        <item x="1130"/>
        <item x="2587"/>
        <item x="1117"/>
        <item x="2729"/>
        <item x="1198"/>
        <item x="3711"/>
        <item x="54"/>
        <item x="1350"/>
        <item x="3011"/>
        <item x="2942"/>
        <item x="2989"/>
        <item x="3211"/>
        <item x="2433"/>
        <item x="2584"/>
        <item x="2279"/>
        <item x="2452"/>
        <item x="3613"/>
        <item x="1526"/>
        <item x="1013"/>
        <item x="985"/>
        <item x="1466"/>
        <item x="1423"/>
        <item x="2142"/>
        <item x="569"/>
        <item x="2069"/>
        <item x="3890"/>
        <item x="2990"/>
        <item x="1708"/>
        <item x="2971"/>
        <item x="231"/>
        <item x="2648"/>
        <item x="2404"/>
        <item x="904"/>
        <item x="3909"/>
        <item x="1660"/>
        <item x="1798"/>
        <item x="3790"/>
        <item x="2672"/>
        <item x="556"/>
        <item x="2000"/>
        <item x="3125"/>
        <item x="2369"/>
        <item x="1111"/>
        <item x="2011"/>
        <item x="568"/>
        <item x="771"/>
        <item x="165"/>
        <item x="1077"/>
        <item x="3895"/>
        <item x="2905"/>
        <item x="950"/>
        <item x="4014"/>
        <item x="3852"/>
        <item x="2879"/>
        <item x="3095"/>
        <item x="3039"/>
        <item x="3007"/>
        <item x="1413"/>
        <item x="74"/>
        <item x="4055"/>
        <item x="2347"/>
        <item x="949"/>
        <item x="2059"/>
        <item x="2949"/>
        <item x="1897"/>
        <item x="491"/>
        <item x="380"/>
        <item x="935"/>
        <item x="2856"/>
        <item x="378"/>
        <item x="1024"/>
        <item x="2882"/>
        <item x="1870"/>
        <item x="2509"/>
        <item x="2236"/>
        <item x="883"/>
        <item x="3885"/>
        <item x="3485"/>
        <item x="3041"/>
        <item x="963"/>
        <item x="3722"/>
        <item x="3684"/>
        <item x="3940"/>
        <item x="2401"/>
        <item x="3439"/>
        <item x="2051"/>
        <item x="4024"/>
        <item x="215"/>
        <item x="194"/>
        <item x="31"/>
        <item x="590"/>
        <item x="237"/>
        <item x="2360"/>
        <item x="3405"/>
        <item x="3300"/>
        <item x="3425"/>
        <item x="2184"/>
        <item x="547"/>
        <item x="2365"/>
        <item x="3289"/>
        <item x="2667"/>
        <item x="3694"/>
        <item x="3992"/>
        <item x="2980"/>
        <item x="2225"/>
        <item x="2655"/>
        <item x="2431"/>
        <item x="3101"/>
        <item x="3317"/>
        <item x="1049"/>
        <item x="1351"/>
        <item x="942"/>
        <item x="2593"/>
        <item x="3614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5"/>
        <item x="1436"/>
        <item x="1531"/>
        <item x="3725"/>
        <item x="977"/>
        <item x="1316"/>
        <item x="1954"/>
        <item x="2600"/>
        <item x="978"/>
        <item x="1418"/>
        <item x="3835"/>
        <item x="2057"/>
        <item x="1363"/>
        <item x="157"/>
        <item x="1093"/>
        <item x="148"/>
        <item x="2147"/>
        <item x="2436"/>
        <item x="1990"/>
        <item x="3003"/>
        <item x="3974"/>
        <item x="2403"/>
        <item x="510"/>
        <item x="3275"/>
        <item x="426"/>
        <item x="3943"/>
        <item x="1392"/>
        <item x="2820"/>
        <item x="3988"/>
        <item x="3647"/>
        <item x="4095"/>
        <item x="1314"/>
        <item x="3446"/>
        <item x="3964"/>
        <item x="4033"/>
        <item x="179"/>
        <item x="3764"/>
        <item x="2928"/>
        <item x="1572"/>
        <item x="3429"/>
        <item x="1760"/>
        <item x="2"/>
        <item x="1055"/>
        <item x="2459"/>
        <item x="2650"/>
        <item x="3816"/>
        <item x="2129"/>
        <item x="719"/>
        <item x="3642"/>
        <item x="3074"/>
        <item x="1193"/>
        <item x="3404"/>
        <item x="1334"/>
        <item x="3772"/>
        <item x="1762"/>
        <item x="948"/>
        <item x="3522"/>
        <item x="564"/>
        <item x="2427"/>
        <item x="1121"/>
        <item x="1986"/>
        <item x="1878"/>
        <item x="1085"/>
        <item x="3972"/>
        <item x="1505"/>
        <item x="3765"/>
        <item x="1515"/>
        <item x="2915"/>
        <item x="356"/>
        <item x="2888"/>
        <item x="1676"/>
        <item x="2794"/>
        <item x="647"/>
        <item x="212"/>
        <item x="3581"/>
        <item x="2190"/>
        <item x="3892"/>
        <item x="656"/>
        <item x="394"/>
        <item x="2719"/>
        <item x="1038"/>
        <item x="3577"/>
        <item x="3794"/>
        <item x="1191"/>
        <item x="3500"/>
        <item x="3465"/>
        <item x="4023"/>
        <item x="1753"/>
        <item x="4074"/>
        <item x="1015"/>
        <item x="967"/>
        <item x="2588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46"/>
        <item x="2194"/>
        <item x="1722"/>
        <item x="2362"/>
        <item x="1026"/>
        <item x="1502"/>
        <item x="3286"/>
        <item x="3130"/>
        <item x="1707"/>
        <item x="351"/>
        <item x="219"/>
        <item x="1115"/>
        <item x="900"/>
        <item x="3608"/>
        <item x="522"/>
        <item x="1207"/>
        <item x="1879"/>
        <item x="1835"/>
        <item x="1222"/>
        <item x="2155"/>
        <item x="3595"/>
        <item x="3508"/>
        <item x="3281"/>
        <item x="3318"/>
        <item x="2986"/>
        <item x="1061"/>
        <item x="1428"/>
        <item x="4113"/>
        <item x="3781"/>
        <item x="3055"/>
        <item x="1385"/>
        <item x="1591"/>
        <item x="542"/>
        <item x="3568"/>
        <item x="3705"/>
        <item x="1739"/>
        <item x="3119"/>
        <item x="2679"/>
        <item x="3745"/>
        <item x="3615"/>
        <item x="3344"/>
        <item x="333"/>
        <item x="3802"/>
        <item x="991"/>
        <item x="1599"/>
        <item x="2165"/>
        <item x="2957"/>
        <item x="1570"/>
        <item x="354"/>
        <item x="225"/>
        <item x="3882"/>
        <item x="1068"/>
        <item x="3674"/>
        <item x="2565"/>
        <item x="1092"/>
        <item x="3516"/>
        <item x="1533"/>
        <item x="3490"/>
        <item x="3048"/>
        <item x="2400"/>
        <item x="944"/>
        <item x="2911"/>
        <item x="3274"/>
        <item x="4029"/>
        <item x="1594"/>
        <item x="1269"/>
        <item x="4073"/>
        <item x="3886"/>
        <item x="594"/>
        <item x="3392"/>
        <item x="3231"/>
        <item x="9"/>
        <item x="3755"/>
        <item x="3599"/>
        <item x="3659"/>
        <item x="482"/>
        <item x="3420"/>
        <item x="2571"/>
        <item x="577"/>
        <item x="3651"/>
        <item x="3589"/>
        <item x="2811"/>
        <item x="1323"/>
        <item x="1705"/>
        <item x="1964"/>
        <item x="2726"/>
        <item x="2221"/>
        <item x="2455"/>
        <item x="3861"/>
        <item x="2240"/>
        <item x="850"/>
        <item x="3308"/>
        <item x="3343"/>
        <item x="2849"/>
        <item x="2617"/>
        <item x="2844"/>
        <item x="1138"/>
        <item x="1750"/>
        <item x="45"/>
        <item x="1438"/>
        <item x="3831"/>
        <item x="4077"/>
        <item x="3469"/>
        <item x="1298"/>
        <item x="3496"/>
        <item x="1661"/>
        <item x="342"/>
        <item x="3192"/>
        <item x="3511"/>
        <item x="3058"/>
        <item x="2522"/>
        <item x="1718"/>
        <item x="3586"/>
        <item x="3628"/>
        <item x="4106"/>
        <item x="1717"/>
        <item x="1446"/>
        <item x="2883"/>
        <item x="32"/>
        <item x="4094"/>
        <item x="1297"/>
        <item x="1669"/>
        <item x="4052"/>
        <item x="3521"/>
        <item x="3232"/>
        <item x="1455"/>
        <item x="2960"/>
        <item x="2873"/>
        <item x="3051"/>
        <item x="3877"/>
        <item x="2174"/>
        <item x="2718"/>
        <item x="3312"/>
        <item x="3348"/>
        <item x="3171"/>
        <item x="2074"/>
        <item x="2371"/>
        <item x="3434"/>
        <item x="3863"/>
        <item x="2072"/>
        <item x="2189"/>
        <item x="2254"/>
        <item x="3328"/>
        <item x="1174"/>
        <item x="8"/>
        <item x="3862"/>
        <item x="2266"/>
        <item x="3704"/>
        <item x="1729"/>
        <item x="1550"/>
        <item x="2064"/>
        <item x="532"/>
        <item x="322"/>
        <item x="1948"/>
        <item x="538"/>
        <item x="629"/>
        <item x="2773"/>
        <item x="3307"/>
        <item x="4090"/>
        <item x="3551"/>
        <item x="3757"/>
        <item x="1103"/>
        <item x="1409"/>
        <item x="3362"/>
        <item x="3673"/>
        <item x="1079"/>
        <item x="257"/>
        <item x="3502"/>
        <item x="3458"/>
        <item x="951"/>
        <item x="2860"/>
        <item x="678"/>
        <item x="223"/>
        <item x="533"/>
        <item x="2685"/>
        <item x="3604"/>
        <item x="1300"/>
        <item x="1052"/>
        <item x="3347"/>
        <item x="1537"/>
        <item x="1442"/>
        <item x="105"/>
        <item x="2444"/>
        <item x="1440"/>
        <item x="3819"/>
        <item x="4100"/>
        <item x="2573"/>
        <item x="464"/>
        <item x="2430"/>
        <item x="3360"/>
        <item x="975"/>
        <item x="631"/>
        <item x="3654"/>
        <item x="947"/>
        <item x="133"/>
        <item x="3503"/>
        <item x="524"/>
        <item x="2846"/>
        <item x="4008"/>
        <item x="1521"/>
        <item x="3306"/>
        <item x="4045"/>
        <item x="3703"/>
        <item x="1779"/>
        <item x="4034"/>
        <item x="2632"/>
        <item x="3968"/>
        <item x="3386"/>
        <item x="2827"/>
        <item x="2831"/>
        <item x="3712"/>
        <item x="2458"/>
        <item x="2933"/>
        <item x="3350"/>
        <item x="1129"/>
        <item x="3115"/>
        <item x="713"/>
        <item x="2264"/>
        <item x="55"/>
        <item x="894"/>
        <item x="4063"/>
        <item x="3948"/>
        <item x="2959"/>
        <item x="1400"/>
        <item x="2503"/>
        <item x="3320"/>
        <item x="3669"/>
        <item x="2907"/>
        <item x="3998"/>
        <item x="2013"/>
        <item x="3416"/>
        <item x="2177"/>
        <item x="2022"/>
        <item x="1354"/>
        <item x="1635"/>
        <item x="2426"/>
        <item x="555"/>
        <item x="3596"/>
        <item x="3227"/>
        <item x="1197"/>
        <item x="4112"/>
        <item x="677"/>
        <item x="829"/>
        <item x="3949"/>
        <item x="3278"/>
        <item x="2257"/>
        <item x="1758"/>
        <item x="979"/>
        <item x="3612"/>
        <item x="670"/>
        <item x="3475"/>
        <item x="2799"/>
        <item x="633"/>
        <item x="331"/>
        <item x="1149"/>
        <item x="358"/>
        <item x="3724"/>
        <item x="2605"/>
        <item x="13"/>
        <item x="3116"/>
        <item x="1164"/>
        <item x="3965"/>
        <item x="2599"/>
        <item x="1009"/>
        <item x="3340"/>
        <item x="3916"/>
        <item x="2988"/>
        <item x="3917"/>
        <item x="3497"/>
        <item x="3319"/>
        <item x="4098"/>
        <item x="2708"/>
        <item x="3316"/>
        <item x="3352"/>
        <item x="3727"/>
        <item x="159"/>
        <item x="1032"/>
        <item x="1908"/>
        <item x="614"/>
        <item x="2899"/>
        <item x="1796"/>
        <item x="2164"/>
        <item x="2345"/>
        <item x="1211"/>
        <item x="7"/>
        <item x="3548"/>
        <item x="2070"/>
        <item x="1317"/>
        <item x="2151"/>
        <item x="3313"/>
        <item x="3449"/>
        <item x="3537"/>
        <item x="1331"/>
        <item x="3234"/>
        <item x="1344"/>
        <item x="851"/>
        <item x="3097"/>
        <item x="3686"/>
        <item x="1845"/>
        <item x="3740"/>
        <item x="2631"/>
        <item x="1812"/>
        <item x="2760"/>
        <item x="3666"/>
        <item x="1420"/>
        <item x="3384"/>
        <item x="1563"/>
        <item x="544"/>
        <item x="431"/>
        <item x="1398"/>
        <item x="1499"/>
        <item x="3798"/>
        <item x="669"/>
        <item x="190"/>
        <item x="3091"/>
        <item x="2387"/>
        <item x="1875"/>
        <item x="621"/>
        <item x="3470"/>
        <item x="2678"/>
        <item x="1447"/>
        <item x="1874"/>
        <item x="1189"/>
        <item x="3122"/>
        <item x="2867"/>
        <item x="3067"/>
        <item x="4035"/>
        <item x="3447"/>
        <item x="622"/>
        <item x="171"/>
        <item x="2150"/>
        <item x="3922"/>
        <item x="3118"/>
        <item x="4065"/>
        <item x="3001"/>
        <item x="4013"/>
        <item x="539"/>
        <item x="1126"/>
        <item x="1016"/>
        <item x="566"/>
        <item x="1216"/>
        <item x="3461"/>
        <item x="2642"/>
        <item x="1201"/>
        <item x="3361"/>
        <item x="2414"/>
        <item x="3292"/>
        <item x="3792"/>
        <item x="3200"/>
        <item x="992"/>
        <item x="1101"/>
        <item x="3813"/>
        <item x="66"/>
        <item x="2869"/>
        <item x="3477"/>
        <item x="131"/>
        <item x="1343"/>
        <item x="1305"/>
        <item x="3710"/>
        <item x="409"/>
        <item x="3431"/>
        <item x="855"/>
        <item x="3517"/>
        <item x="597"/>
        <item x="3621"/>
        <item x="3956"/>
        <item x="1483"/>
        <item x="1943"/>
        <item x="3879"/>
        <item x="3957"/>
        <item x="1815"/>
        <item x="388"/>
        <item x="3333"/>
        <item x="1972"/>
        <item x="1566"/>
        <item x="3744"/>
        <item x="2788"/>
        <item x="3075"/>
        <item x="2657"/>
        <item x="2659"/>
        <item x="2689"/>
        <item x="4030"/>
        <item x="1536"/>
        <item x="513"/>
        <item x="1671"/>
        <item x="2935"/>
        <item x="1393"/>
        <item x="4056"/>
        <item x="1487"/>
        <item x="1034"/>
        <item x="3102"/>
        <item x="3567"/>
        <item x="1985"/>
        <item x="3679"/>
        <item x="204"/>
        <item x="1311"/>
        <item x="189"/>
        <item x="679"/>
        <item x="1062"/>
        <item x="3648"/>
        <item x="1969"/>
        <item x="2785"/>
        <item x="1135"/>
        <item x="143"/>
        <item x="3378"/>
        <item x="3866"/>
        <item x="338"/>
        <item x="2815"/>
        <item x="1735"/>
        <item x="1288"/>
        <item x="3569"/>
        <item x="1010"/>
        <item x="5"/>
        <item x="645"/>
        <item x="2610"/>
        <item x="3020"/>
        <item x="2175"/>
        <item x="1390"/>
        <item x="1303"/>
        <item x="3605"/>
        <item x="3092"/>
        <item x="206"/>
        <item x="3027"/>
        <item x="2947"/>
        <item x="3276"/>
        <item x="1378"/>
        <item x="1329"/>
        <item x="1674"/>
        <item x="3033"/>
        <item x="1525"/>
        <item x="3876"/>
        <item x="185"/>
        <item x="2010"/>
        <item x="1756"/>
        <item x="3526"/>
        <item x="4102"/>
        <item x="3428"/>
        <item x="11"/>
        <item x="2251"/>
        <item x="2756"/>
        <item x="983"/>
        <item x="3464"/>
        <item x="2984"/>
        <item x="376"/>
        <item x="3570"/>
        <item x="2348"/>
        <item x="845"/>
        <item x="690"/>
        <item x="1040"/>
        <item x="3510"/>
        <item x="1063"/>
        <item x="2186"/>
        <item x="199"/>
        <item x="2568"/>
        <item x="3494"/>
        <item x="612"/>
        <item x="2968"/>
        <item x="1780"/>
        <item x="2748"/>
        <item x="350"/>
        <item x="955"/>
        <item x="1741"/>
        <item x="3254"/>
        <item x="3636"/>
        <item x="3271"/>
        <item x="437"/>
        <item x="2791"/>
        <item x="3584"/>
        <item x="946"/>
        <item x="2375"/>
        <item x="1983"/>
        <item x="122"/>
        <item x="4080"/>
        <item x="2564"/>
        <item x="2405"/>
        <item x="492"/>
        <item x="3699"/>
        <item x="1781"/>
        <item x="3031"/>
        <item x="1048"/>
        <item x="3693"/>
        <item x="861"/>
        <item x="2071"/>
        <item x="3542"/>
        <item x="3736"/>
        <item x="1426"/>
        <item x="3924"/>
        <item x="3251"/>
        <item x="1597"/>
        <item x="886"/>
        <item x="1422"/>
        <item x="1313"/>
        <item x="78"/>
        <item x="1168"/>
        <item x="2019"/>
        <item x="3467"/>
        <item x="580"/>
        <item x="2910"/>
        <item x="1503"/>
        <item x="840"/>
        <item x="2448"/>
        <item x="3321"/>
        <item x="856"/>
        <item x="3301"/>
        <item x="3806"/>
        <item x="1030"/>
        <item x="1308"/>
        <item x="3269"/>
        <item x="988"/>
        <item x="2706"/>
        <item x="2520"/>
        <item x="1341"/>
        <item x="1328"/>
        <item x="2636"/>
        <item x="233"/>
        <item x="3463"/>
        <item x="3795"/>
        <item x="3731"/>
        <item x="989"/>
        <item x="1733"/>
        <item x="1839"/>
        <item x="3258"/>
        <item x="3114"/>
        <item x="3908"/>
        <item x="3721"/>
        <item x="982"/>
        <item x="2346"/>
        <item x="120"/>
        <item x="2543"/>
        <item x="2868"/>
        <item x="1516"/>
        <item x="966"/>
        <item x="4078"/>
        <item x="3620"/>
        <item x="2738"/>
        <item x="4011"/>
        <item x="3796"/>
        <item x="3918"/>
        <item x="1419"/>
        <item x="2994"/>
        <item x="1800"/>
        <item x="962"/>
        <item x="1324"/>
        <item x="2735"/>
        <item x="3451"/>
        <item x="1752"/>
        <item x="2987"/>
        <item x="3662"/>
        <item x="2864"/>
        <item x="128"/>
        <item x="1795"/>
        <item x="3309"/>
        <item x="2953"/>
        <item x="3602"/>
        <item x="3099"/>
        <item x="2714"/>
        <item x="3065"/>
        <item x="588"/>
        <item x="2743"/>
        <item x="3950"/>
        <item x="667"/>
        <item x="574"/>
        <item x="3653"/>
        <item x="1219"/>
        <item x="2188"/>
        <item x="2068"/>
        <item x="1388"/>
        <item x="683"/>
        <item x="2635"/>
        <item x="661"/>
        <item x="1763"/>
        <item x="965"/>
        <item x="752"/>
        <item x="2758"/>
        <item x="2637"/>
        <item x="681"/>
        <item x="3919"/>
        <item x="1397"/>
        <item x="2582"/>
        <item x="3460"/>
        <item x="2340"/>
        <item x="3032"/>
        <item x="2227"/>
        <item x="1865"/>
        <item x="521"/>
        <item x="596"/>
        <item x="321"/>
        <item x="2139"/>
        <item x="2244"/>
        <item x="3214"/>
        <item x="3598"/>
        <item x="2946"/>
        <item x="3641"/>
        <item x="512"/>
        <item x="1867"/>
        <item x="1994"/>
        <item x="1950"/>
        <item x="993"/>
        <item x="1223"/>
        <item x="2447"/>
        <item x="2041"/>
        <item x="2985"/>
        <item x="2720"/>
        <item x="2412"/>
        <item x="3840"/>
        <item x="1915"/>
        <item x="852"/>
        <item x="1184"/>
        <item x="3937"/>
        <item x="3070"/>
        <item x="2626"/>
        <item x="957"/>
        <item x="3023"/>
        <item x="3629"/>
        <item x="2043"/>
        <item x="2009"/>
        <item x="3556"/>
        <item x="3435"/>
        <item x="952"/>
        <item x="1109"/>
        <item x="3905"/>
        <item x="2192"/>
        <item x="3315"/>
        <item x="3088"/>
        <item x="3701"/>
        <item x="3681"/>
        <item x="3747"/>
        <item x="1745"/>
        <item x="702"/>
        <item x="487"/>
        <item x="1310"/>
        <item x="2378"/>
        <item x="2446"/>
        <item x="760"/>
        <item x="2877"/>
        <item x="1716"/>
        <item x="1434"/>
        <item x="943"/>
        <item x="1302"/>
        <item x="1148"/>
        <item x="3737"/>
        <item x="2039"/>
        <item x="2196"/>
        <item x="689"/>
        <item x="652"/>
        <item x="3245"/>
        <item x="3418"/>
        <item x="531"/>
        <item x="1006"/>
        <item x="1967"/>
        <item x="1424"/>
        <item x="557"/>
        <item x="706"/>
        <item x="2250"/>
        <item x="1376"/>
        <item x="711"/>
        <item x="1982"/>
        <item x="1057"/>
        <item x="3124"/>
        <item x="3752"/>
        <item x="1221"/>
        <item x="3280"/>
        <item x="2256"/>
        <item x="3839"/>
        <item x="3729"/>
        <item x="3190"/>
        <item x="640"/>
        <item x="2271"/>
        <item x="1989"/>
        <item x="3341"/>
        <item x="399"/>
        <item x="665"/>
        <item x="1033"/>
        <item x="2248"/>
        <item x="3732"/>
        <item x="325"/>
        <item x="3501"/>
        <item x="2032"/>
        <item x="1797"/>
        <item x="2643"/>
        <item x="2622"/>
        <item x="2265"/>
        <item x="3368"/>
        <item x="1746"/>
        <item x="3369"/>
        <item x="3071"/>
        <item x="762"/>
        <item x="2193"/>
        <item x="1039"/>
        <item x="2623"/>
        <item x="562"/>
        <item x="2078"/>
        <item x="2337"/>
        <item x="146"/>
        <item x="3726"/>
        <item x="2813"/>
        <item x="2974"/>
        <item x="2157"/>
        <item x="843"/>
        <item x="2649"/>
        <item x="3758"/>
        <item x="693"/>
        <item x="3277"/>
        <item x="707"/>
        <item x="3719"/>
        <item x="3354"/>
        <item x="323"/>
        <item x="1321"/>
        <item x="3223"/>
        <item x="3741"/>
        <item x="3633"/>
        <item x="2896"/>
        <item x="854"/>
        <item x="1904"/>
        <item x="2260"/>
        <item x="1008"/>
        <item x="3233"/>
        <item x="1382"/>
        <item x="1913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4"/>
        <item x="1414"/>
        <item x="1456"/>
        <item x="2350"/>
        <item x="1869"/>
        <item x="1289"/>
        <item x="2848"/>
        <item x="125"/>
        <item x="2234"/>
        <item x="1742"/>
        <item x="535"/>
        <item x="1188"/>
        <item x="687"/>
        <item x="370"/>
        <item x="703"/>
        <item x="182"/>
        <item x="1283"/>
        <item x="2122"/>
        <item x="885"/>
        <item x="238"/>
        <item x="488"/>
        <item x="1012"/>
        <item x="701"/>
        <item x="2121"/>
        <item x="2395"/>
        <item x="3898"/>
        <item x="1394"/>
        <item x="1375"/>
        <item x="1001"/>
        <item x="166"/>
        <item x="92"/>
        <item x="970"/>
        <item x="2874"/>
        <item x="3229"/>
        <item x="2178"/>
        <item x="2993"/>
        <item x="529"/>
        <item x="2270"/>
        <item x="704"/>
        <item x="705"/>
        <item x="2857"/>
        <item x="2002"/>
        <item x="1185"/>
        <item x="4071"/>
        <item x="1213"/>
        <item x="2513"/>
        <item x="1332"/>
        <item x="4104"/>
        <item x="945"/>
        <item x="3527"/>
        <item x="1757"/>
        <item x="749"/>
        <item x="714"/>
        <item x="3236"/>
        <item x="2429"/>
        <item x="1528"/>
        <item x="1137"/>
        <item x="911"/>
        <item x="694"/>
        <item x="3644"/>
        <item x="517"/>
        <item x="2454"/>
        <item x="961"/>
        <item x="2991"/>
        <item x="1182"/>
        <item x="1514"/>
        <item x="197"/>
        <item x="1866"/>
        <item x="969"/>
        <item x="1808"/>
        <item x="3050"/>
        <item x="2569"/>
        <item x="3109"/>
        <item x="2183"/>
        <item x="2168"/>
        <item x="2723"/>
        <item x="1176"/>
        <item x="3357"/>
        <item x="941"/>
        <item x="2838"/>
        <item x="1906"/>
        <item x="1304"/>
        <item x="1377"/>
        <item x="1192"/>
        <item x="1000"/>
        <item x="3897"/>
        <item x="1509"/>
        <item x="1395"/>
        <item x="2255"/>
        <item x="3000"/>
        <item x="718"/>
        <item x="527"/>
        <item x="474"/>
        <item x="550"/>
        <item x="3242"/>
        <item x="1861"/>
        <item x="1028"/>
        <item x="4083"/>
        <item x="1524"/>
        <item x="2703"/>
        <item x="269"/>
        <item x="3303"/>
        <item x="3255"/>
        <item x="1749"/>
        <item x="279"/>
        <item x="638"/>
        <item x="807"/>
        <item x="2261"/>
        <item x="2595"/>
        <item x="349"/>
        <item x="616"/>
        <item x="1209"/>
        <item x="2456"/>
        <item x="3131"/>
        <item x="3967"/>
        <item x="3285"/>
        <item x="637"/>
        <item x="4004"/>
        <item x="1"/>
        <item x="960"/>
        <item x="3235"/>
        <item x="2241"/>
        <item x="3076"/>
        <item x="3920"/>
        <item x="1337"/>
        <item x="2656"/>
        <item x="2608"/>
        <item x="186"/>
        <item x="3287"/>
        <item x="2191"/>
        <item x="3914"/>
        <item x="3332"/>
        <item x="2552"/>
        <item x="2453"/>
        <item x="3987"/>
        <item x="340"/>
        <item x="1206"/>
        <item x="3220"/>
        <item x="2182"/>
        <item x="2709"/>
        <item x="1681"/>
        <item x="2780"/>
        <item x="2238"/>
        <item x="2644"/>
        <item x="1053"/>
        <item x="326"/>
        <item x="3296"/>
        <item x="2997"/>
        <item x="4028"/>
        <item x="2268"/>
        <item x="2269"/>
        <item x="682"/>
        <item x="1682"/>
        <item x="3631"/>
        <item x="2451"/>
        <item x="1527"/>
        <item x="1003"/>
        <item x="2999"/>
        <item x="3133"/>
        <item x="1689"/>
        <item x="2273"/>
        <item x="1548"/>
        <item x="3029"/>
        <item x="3138"/>
        <item x="1684"/>
        <item x="3127"/>
        <item x="1573"/>
        <item x="3129"/>
        <item x="2704"/>
        <item x="1692"/>
        <item x="1685"/>
        <item x="3146"/>
        <item x="3147"/>
        <item x="2954"/>
        <item x="2324"/>
        <item x="625"/>
        <item x="1694"/>
        <item x="1686"/>
        <item x="2169"/>
        <item x="2325"/>
        <item x="1453"/>
        <item x="1690"/>
        <item x="1696"/>
        <item x="1699"/>
        <item x="1698"/>
        <item x="3136"/>
        <item x="3128"/>
        <item x="2318"/>
        <item x="3143"/>
        <item x="2243"/>
        <item x="3148"/>
        <item x="2701"/>
        <item x="1695"/>
        <item x="1691"/>
        <item x="2702"/>
        <item x="1687"/>
        <item x="3135"/>
        <item x="3137"/>
        <item x="3141"/>
        <item x="1693"/>
        <item x="2323"/>
        <item x="1688"/>
        <item x="2322"/>
        <item x="1697"/>
        <item x="1700"/>
        <item x="3144"/>
        <item x="2326"/>
        <item x="3140"/>
        <item x="3145"/>
        <item x="3134"/>
        <item x="1683"/>
        <item x="3149"/>
        <item x="4114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D5A31-A962-44F3-9FBA-1A3960DEDF1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45D8AA-5AB5-4AF0-AD17-492836A4D66E}" name="Table1" displayName="Table1" ref="A1:U55" totalsRowShown="0">
  <autoFilter ref="A1:U55" xr:uid="{7762D179-5F1A-4F72-98C9-A2860ACB2208}"/>
  <tableColumns count="21">
    <tableColumn id="1" xr3:uid="{4BDBF7E2-6D3F-4525-9386-FE188C626A68}" name="id"/>
    <tableColumn id="2" xr3:uid="{D21BAAB4-75E8-404C-A8BF-A3B6950ACF9C}" name="name"/>
    <tableColumn id="3" xr3:uid="{63397D2D-83CA-404C-94F0-758A3977CFEB}" name="blurb"/>
    <tableColumn id="4" xr3:uid="{AB6BFABB-BB96-468F-89F6-59C2A3229FEB}" name="goal"/>
    <tableColumn id="5" xr3:uid="{9D96BDB7-9FBB-4511-BF9E-E17E32080BA2}" name="pledged"/>
    <tableColumn id="6" xr3:uid="{BD2C1686-1591-4F89-BCFE-242D7DBF2E54}" name="outcomes"/>
    <tableColumn id="7" xr3:uid="{25CDBCEE-7500-455C-B660-784D8D414384}" name="country"/>
    <tableColumn id="8" xr3:uid="{1CC835B4-73D8-420B-8B2C-767A2C2DF5A7}" name="currency"/>
    <tableColumn id="9" xr3:uid="{0B79FB0A-9EEE-4973-8AC9-2F0A519D9EF6}" name="deadline"/>
    <tableColumn id="10" xr3:uid="{EEF9FE38-E362-4AF3-92BE-4253FE0887FB}" name="launched_at"/>
    <tableColumn id="11" xr3:uid="{917C85EE-21D8-4BF5-B99B-EB759192D49F}" name="staff_pick"/>
    <tableColumn id="12" xr3:uid="{BB86DD93-F876-4B1C-A338-6E8AB9F809B8}" name="backers_count"/>
    <tableColumn id="13" xr3:uid="{6DA7E904-5D3B-49EE-A4BB-41C9D9ED6358}" name="spotlight"/>
    <tableColumn id="14" xr3:uid="{5DA91199-07C3-42D2-B8E2-6EA03D5A31AC}" name="Parent Category"/>
    <tableColumn id="15" xr3:uid="{677FF0C8-CBDD-4CC1-9F15-DE35B14EE539}" name="Subcategory "/>
    <tableColumn id="16" xr3:uid="{973E4104-275E-45AC-B885-2991F9678B4A}" name="Launch/Date Created Conversion" dataDxfId="6"/>
    <tableColumn id="17" xr3:uid="{1E9A4ED8-C6C1-4C3D-B6B7-0ACB7BB2809B}" name="Date Ended Conversion" dataDxfId="5"/>
    <tableColumn id="18" xr3:uid="{7A087D74-424A-4E0B-9469-F18A00B6CC53}" name="Launch Years "/>
    <tableColumn id="19" xr3:uid="{D06D4427-5489-43C7-B097-DA0AA1FC4E40}" name="Percentage Funded"/>
    <tableColumn id="20" xr3:uid="{6E6DEB4A-8A24-48DE-AD4F-2549BBAD1B29}" name="Average Donation"/>
    <tableColumn id="21" xr3:uid="{B76F5F99-DB65-458F-8562-F2B4CE5F2FA4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E18FD-872A-425E-9654-F9002C1F27D8}">
  <dimension ref="A1:F14"/>
  <sheetViews>
    <sheetView topLeftCell="A2"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8327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35">
      <c r="A6" s="17" t="s">
        <v>8290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35">
      <c r="A7" s="17" t="s">
        <v>8287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35">
      <c r="A8" s="17" t="s">
        <v>8285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8279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35">
      <c r="A10" s="17" t="s">
        <v>8292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35">
      <c r="A11" s="17" t="s">
        <v>8276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35">
      <c r="A12" s="17" t="s">
        <v>8273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35">
      <c r="A13" s="17" t="s">
        <v>8271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35">
      <c r="A14" s="17" t="s">
        <v>8320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A2B0A-6E4E-4123-A69E-63355F560BD6}">
  <dimension ref="A3:K15"/>
  <sheetViews>
    <sheetView topLeftCell="A3" workbookViewId="0">
      <selection activeCell="A26" sqref="A26"/>
    </sheetView>
  </sheetViews>
  <sheetFormatPr defaultRowHeight="14.5" x14ac:dyDescent="0.35"/>
  <cols>
    <col min="1" max="1" width="12.36328125" bestFit="1" customWidth="1"/>
    <col min="2" max="2" width="16" bestFit="1" customWidth="1"/>
    <col min="3" max="3" width="16.81640625" bestFit="1" customWidth="1"/>
    <col min="4" max="4" width="16" bestFit="1" customWidth="1"/>
    <col min="5" max="5" width="16.81640625" bestFit="1" customWidth="1"/>
    <col min="6" max="6" width="16" bestFit="1" customWidth="1"/>
    <col min="7" max="7" width="16.81640625" bestFit="1" customWidth="1"/>
    <col min="8" max="8" width="16" bestFit="1" customWidth="1"/>
    <col min="9" max="9" width="16.81640625" bestFit="1" customWidth="1"/>
    <col min="10" max="10" width="20.81640625" bestFit="1" customWidth="1"/>
    <col min="11" max="11" width="21.7265625" bestFit="1" customWidth="1"/>
  </cols>
  <sheetData>
    <row r="3" spans="1:11" x14ac:dyDescent="0.35">
      <c r="B3" s="16" t="s">
        <v>8319</v>
      </c>
    </row>
    <row r="4" spans="1:11" x14ac:dyDescent="0.35">
      <c r="B4" t="s">
        <v>8219</v>
      </c>
      <c r="D4" t="s">
        <v>8220</v>
      </c>
      <c r="F4" t="s">
        <v>8221</v>
      </c>
      <c r="H4" t="s">
        <v>8218</v>
      </c>
      <c r="J4" t="s">
        <v>8324</v>
      </c>
      <c r="K4" t="s">
        <v>8325</v>
      </c>
    </row>
    <row r="5" spans="1:11" x14ac:dyDescent="0.35">
      <c r="A5" s="16" t="s">
        <v>8321</v>
      </c>
      <c r="B5" t="s">
        <v>8323</v>
      </c>
      <c r="C5" t="s">
        <v>8326</v>
      </c>
      <c r="D5" t="s">
        <v>8323</v>
      </c>
      <c r="E5" t="s">
        <v>8326</v>
      </c>
      <c r="F5" t="s">
        <v>8323</v>
      </c>
      <c r="G5" t="s">
        <v>8326</v>
      </c>
      <c r="H5" t="s">
        <v>8323</v>
      </c>
      <c r="I5" t="s">
        <v>8326</v>
      </c>
    </row>
    <row r="6" spans="1:11" x14ac:dyDescent="0.35">
      <c r="A6" s="17">
        <v>2009</v>
      </c>
      <c r="B6" s="18">
        <v>1</v>
      </c>
      <c r="C6" s="18">
        <v>1</v>
      </c>
      <c r="D6" s="18">
        <v>4</v>
      </c>
      <c r="E6" s="18">
        <v>4</v>
      </c>
      <c r="F6" s="18"/>
      <c r="G6" s="18"/>
      <c r="H6" s="18">
        <v>9</v>
      </c>
      <c r="I6" s="18">
        <v>9</v>
      </c>
      <c r="J6" s="18">
        <v>14</v>
      </c>
      <c r="K6" s="18">
        <v>14</v>
      </c>
    </row>
    <row r="7" spans="1:11" x14ac:dyDescent="0.35">
      <c r="A7" s="17">
        <v>2010</v>
      </c>
      <c r="B7" s="18">
        <v>1</v>
      </c>
      <c r="C7" s="18">
        <v>1</v>
      </c>
      <c r="D7" s="18">
        <v>15</v>
      </c>
      <c r="E7" s="18">
        <v>15</v>
      </c>
      <c r="F7" s="18"/>
      <c r="G7" s="18"/>
      <c r="H7" s="18">
        <v>49</v>
      </c>
      <c r="I7" s="18">
        <v>49</v>
      </c>
      <c r="J7" s="18">
        <v>65</v>
      </c>
      <c r="K7" s="18">
        <v>65</v>
      </c>
    </row>
    <row r="8" spans="1:11" x14ac:dyDescent="0.35">
      <c r="A8" s="17">
        <v>2011</v>
      </c>
      <c r="B8" s="18">
        <v>7</v>
      </c>
      <c r="C8" s="18">
        <v>7</v>
      </c>
      <c r="D8" s="18">
        <v>28</v>
      </c>
      <c r="E8" s="18">
        <v>28</v>
      </c>
      <c r="F8" s="18"/>
      <c r="G8" s="18"/>
      <c r="H8" s="18">
        <v>136</v>
      </c>
      <c r="I8" s="18">
        <v>136</v>
      </c>
      <c r="J8" s="18">
        <v>171</v>
      </c>
      <c r="K8" s="18">
        <v>171</v>
      </c>
    </row>
    <row r="9" spans="1:11" x14ac:dyDescent="0.35">
      <c r="A9" s="17">
        <v>2012</v>
      </c>
      <c r="B9" s="18">
        <v>6</v>
      </c>
      <c r="C9" s="18">
        <v>6</v>
      </c>
      <c r="D9" s="18">
        <v>60</v>
      </c>
      <c r="E9" s="18">
        <v>60</v>
      </c>
      <c r="F9" s="18"/>
      <c r="G9" s="18"/>
      <c r="H9" s="18">
        <v>216</v>
      </c>
      <c r="I9" s="18">
        <v>216</v>
      </c>
      <c r="J9" s="18">
        <v>282</v>
      </c>
      <c r="K9" s="18">
        <v>282</v>
      </c>
    </row>
    <row r="10" spans="1:11" x14ac:dyDescent="0.35">
      <c r="A10" s="17">
        <v>2013</v>
      </c>
      <c r="B10" s="18">
        <v>7</v>
      </c>
      <c r="C10" s="18">
        <v>7</v>
      </c>
      <c r="D10" s="18">
        <v>67</v>
      </c>
      <c r="E10" s="18">
        <v>67</v>
      </c>
      <c r="F10" s="18"/>
      <c r="G10" s="18"/>
      <c r="H10" s="18">
        <v>200</v>
      </c>
      <c r="I10" s="18">
        <v>200</v>
      </c>
      <c r="J10" s="18">
        <v>274</v>
      </c>
      <c r="K10" s="18">
        <v>274</v>
      </c>
    </row>
    <row r="11" spans="1:11" x14ac:dyDescent="0.35">
      <c r="A11" s="17">
        <v>2014</v>
      </c>
      <c r="B11" s="18">
        <v>80</v>
      </c>
      <c r="C11" s="18">
        <v>80</v>
      </c>
      <c r="D11" s="18">
        <v>422</v>
      </c>
      <c r="E11" s="18">
        <v>422</v>
      </c>
      <c r="F11" s="18"/>
      <c r="G11" s="18"/>
      <c r="H11" s="18">
        <v>474</v>
      </c>
      <c r="I11" s="18">
        <v>474</v>
      </c>
      <c r="J11" s="18">
        <v>976</v>
      </c>
      <c r="K11" s="18">
        <v>976</v>
      </c>
    </row>
    <row r="12" spans="1:11" x14ac:dyDescent="0.35">
      <c r="A12" s="17">
        <v>2015</v>
      </c>
      <c r="B12" s="18">
        <v>131</v>
      </c>
      <c r="C12" s="18">
        <v>131</v>
      </c>
      <c r="D12" s="18">
        <v>527</v>
      </c>
      <c r="E12" s="18">
        <v>527</v>
      </c>
      <c r="F12" s="18"/>
      <c r="G12" s="18"/>
      <c r="H12" s="18">
        <v>567</v>
      </c>
      <c r="I12" s="18">
        <v>567</v>
      </c>
      <c r="J12" s="18">
        <v>1225</v>
      </c>
      <c r="K12" s="18">
        <v>1225</v>
      </c>
    </row>
    <row r="13" spans="1:11" x14ac:dyDescent="0.35">
      <c r="A13" s="17">
        <v>2016</v>
      </c>
      <c r="B13" s="18">
        <v>99</v>
      </c>
      <c r="C13" s="18">
        <v>99</v>
      </c>
      <c r="D13" s="18">
        <v>376</v>
      </c>
      <c r="E13" s="18">
        <v>376</v>
      </c>
      <c r="F13" s="18"/>
      <c r="G13" s="18"/>
      <c r="H13" s="18">
        <v>475</v>
      </c>
      <c r="I13" s="18">
        <v>475</v>
      </c>
      <c r="J13" s="18">
        <v>950</v>
      </c>
      <c r="K13" s="18">
        <v>950</v>
      </c>
    </row>
    <row r="14" spans="1:11" x14ac:dyDescent="0.35">
      <c r="A14" s="17">
        <v>2017</v>
      </c>
      <c r="B14" s="18">
        <v>17</v>
      </c>
      <c r="C14" s="18">
        <v>17</v>
      </c>
      <c r="D14" s="18">
        <v>31</v>
      </c>
      <c r="E14" s="18">
        <v>31</v>
      </c>
      <c r="F14" s="18">
        <v>50</v>
      </c>
      <c r="G14" s="18">
        <v>50</v>
      </c>
      <c r="H14" s="18">
        <v>59</v>
      </c>
      <c r="I14" s="18">
        <v>59</v>
      </c>
      <c r="J14" s="18">
        <v>157</v>
      </c>
      <c r="K14" s="18">
        <v>157</v>
      </c>
    </row>
    <row r="15" spans="1:11" x14ac:dyDescent="0.35">
      <c r="A15" s="17" t="s">
        <v>8320</v>
      </c>
      <c r="B15" s="18">
        <v>349</v>
      </c>
      <c r="C15" s="18">
        <v>349</v>
      </c>
      <c r="D15" s="18">
        <v>1530</v>
      </c>
      <c r="E15" s="18">
        <v>1530</v>
      </c>
      <c r="F15" s="18">
        <v>50</v>
      </c>
      <c r="G15" s="18">
        <v>50</v>
      </c>
      <c r="H15" s="18">
        <v>2185</v>
      </c>
      <c r="I15" s="18">
        <v>2185</v>
      </c>
      <c r="J15" s="18">
        <v>4114</v>
      </c>
      <c r="K15" s="1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7492-C7DF-4AA3-8587-044FF33581D9}">
  <dimension ref="A2:F15"/>
  <sheetViews>
    <sheetView workbookViewId="0">
      <selection activeCell="C6" sqref="C6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6" t="s">
        <v>8314</v>
      </c>
      <c r="B2" t="s">
        <v>8327</v>
      </c>
    </row>
    <row r="4" spans="1:6" x14ac:dyDescent="0.35"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>
        <v>2009</v>
      </c>
    </row>
    <row r="7" spans="1:6" x14ac:dyDescent="0.35">
      <c r="A7" s="17">
        <v>2010</v>
      </c>
    </row>
    <row r="8" spans="1:6" x14ac:dyDescent="0.35">
      <c r="A8" s="17">
        <v>2011</v>
      </c>
    </row>
    <row r="9" spans="1:6" x14ac:dyDescent="0.35">
      <c r="A9" s="17">
        <v>2012</v>
      </c>
    </row>
    <row r="10" spans="1:6" x14ac:dyDescent="0.35">
      <c r="A10" s="17">
        <v>2013</v>
      </c>
    </row>
    <row r="11" spans="1:6" x14ac:dyDescent="0.35">
      <c r="A11" s="17">
        <v>2014</v>
      </c>
    </row>
    <row r="12" spans="1:6" x14ac:dyDescent="0.35">
      <c r="A12" s="17">
        <v>2015</v>
      </c>
    </row>
    <row r="13" spans="1:6" x14ac:dyDescent="0.35">
      <c r="A13" s="17">
        <v>2016</v>
      </c>
    </row>
    <row r="14" spans="1:6" x14ac:dyDescent="0.35">
      <c r="A14" s="17">
        <v>2017</v>
      </c>
    </row>
    <row r="15" spans="1:6" x14ac:dyDescent="0.35">
      <c r="A15" s="17" t="s">
        <v>8320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A1D6F-CDEA-4449-8EF6-DD6363A5FE82}">
  <dimension ref="A1:F14"/>
  <sheetViews>
    <sheetView topLeftCell="H3" zoomScale="104" zoomScaleNormal="100" workbookViewId="0">
      <selection activeCell="K11" sqref="K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31</v>
      </c>
      <c r="C5" s="18">
        <v>130</v>
      </c>
      <c r="D5" s="18"/>
      <c r="E5" s="18">
        <v>261</v>
      </c>
      <c r="F5" s="18">
        <v>422</v>
      </c>
    </row>
    <row r="6" spans="1:6" x14ac:dyDescent="0.35">
      <c r="A6" s="17" t="s">
        <v>8290</v>
      </c>
      <c r="B6" s="18">
        <v>15</v>
      </c>
      <c r="C6" s="18">
        <v>115</v>
      </c>
      <c r="D6" s="18">
        <v>4</v>
      </c>
      <c r="E6" s="18">
        <v>34</v>
      </c>
      <c r="F6" s="18">
        <v>168</v>
      </c>
    </row>
    <row r="7" spans="1:6" x14ac:dyDescent="0.35">
      <c r="A7" s="17" t="s">
        <v>8287</v>
      </c>
      <c r="B7" s="18"/>
      <c r="C7" s="18">
        <v>96</v>
      </c>
      <c r="D7" s="18"/>
      <c r="E7" s="18">
        <v>52</v>
      </c>
      <c r="F7" s="18">
        <v>148</v>
      </c>
    </row>
    <row r="8" spans="1:6" x14ac:dyDescent="0.35">
      <c r="A8" s="17" t="s">
        <v>8285</v>
      </c>
      <c r="B8" s="18">
        <v>23</v>
      </c>
      <c r="C8" s="18"/>
      <c r="D8" s="18"/>
      <c r="E8" s="18"/>
      <c r="F8" s="18">
        <v>23</v>
      </c>
    </row>
    <row r="9" spans="1:6" x14ac:dyDescent="0.35">
      <c r="A9" s="17" t="s">
        <v>8279</v>
      </c>
      <c r="B9" s="18">
        <v>19</v>
      </c>
      <c r="C9" s="18">
        <v>110</v>
      </c>
      <c r="D9" s="18">
        <v>17</v>
      </c>
      <c r="E9" s="18">
        <v>490</v>
      </c>
      <c r="F9" s="18">
        <v>636</v>
      </c>
    </row>
    <row r="10" spans="1:6" x14ac:dyDescent="0.35">
      <c r="A10" s="17" t="s">
        <v>8292</v>
      </c>
      <c r="B10" s="18"/>
      <c r="C10" s="18">
        <v>72</v>
      </c>
      <c r="D10" s="18"/>
      <c r="E10" s="18">
        <v>62</v>
      </c>
      <c r="F10" s="18">
        <v>134</v>
      </c>
    </row>
    <row r="11" spans="1:6" x14ac:dyDescent="0.35">
      <c r="A11" s="17" t="s">
        <v>8276</v>
      </c>
      <c r="B11" s="18">
        <v>22</v>
      </c>
      <c r="C11" s="18">
        <v>87</v>
      </c>
      <c r="D11" s="18"/>
      <c r="E11" s="18">
        <v>69</v>
      </c>
      <c r="F11" s="18">
        <v>178</v>
      </c>
    </row>
    <row r="12" spans="1:6" x14ac:dyDescent="0.35">
      <c r="A12" s="17" t="s">
        <v>8273</v>
      </c>
      <c r="B12" s="18">
        <v>121</v>
      </c>
      <c r="C12" s="18">
        <v>138</v>
      </c>
      <c r="D12" s="18"/>
      <c r="E12" s="18">
        <v>158</v>
      </c>
      <c r="F12" s="18">
        <v>417</v>
      </c>
    </row>
    <row r="13" spans="1:6" x14ac:dyDescent="0.35">
      <c r="A13" s="17" t="s">
        <v>8271</v>
      </c>
      <c r="B13" s="18">
        <v>26</v>
      </c>
      <c r="C13" s="18">
        <v>349</v>
      </c>
      <c r="D13" s="18">
        <v>12</v>
      </c>
      <c r="E13" s="18">
        <v>525</v>
      </c>
      <c r="F13" s="18">
        <v>912</v>
      </c>
    </row>
    <row r="14" spans="1:6" x14ac:dyDescent="0.35">
      <c r="A14" s="17" t="s">
        <v>8320</v>
      </c>
      <c r="B14" s="18">
        <v>257</v>
      </c>
      <c r="C14" s="18">
        <v>1097</v>
      </c>
      <c r="D14" s="18">
        <v>33</v>
      </c>
      <c r="E14" s="18">
        <v>1651</v>
      </c>
      <c r="F14" s="1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E619-D457-4FDC-99E0-9CA8F73FB46D}">
  <dimension ref="A1"/>
  <sheetViews>
    <sheetView workbookViewId="0">
      <selection activeCell="D4" sqref="D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E5D96-3D98-4F2F-AF86-843BE6CDF93A}">
  <dimension ref="A1:F47"/>
  <sheetViews>
    <sheetView workbookViewId="0">
      <selection activeCell="G2" sqref="G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6" t="s">
        <v>8314</v>
      </c>
      <c r="B1" t="s">
        <v>8327</v>
      </c>
    </row>
    <row r="2" spans="1:6" x14ac:dyDescent="0.35">
      <c r="A2" s="16" t="s">
        <v>8222</v>
      </c>
      <c r="B2" t="s">
        <v>8327</v>
      </c>
    </row>
    <row r="4" spans="1:6" x14ac:dyDescent="0.35">
      <c r="A4" s="16" t="s">
        <v>8322</v>
      </c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 t="s">
        <v>8270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7" t="s">
        <v>8298</v>
      </c>
      <c r="B7" s="18">
        <v>20</v>
      </c>
      <c r="C7" s="18"/>
      <c r="D7" s="18"/>
      <c r="E7" s="18"/>
      <c r="F7" s="18">
        <v>20</v>
      </c>
    </row>
    <row r="8" spans="1:6" x14ac:dyDescent="0.35">
      <c r="A8" s="17" t="s">
        <v>8286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8312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7" t="s">
        <v>8308</v>
      </c>
      <c r="B10" s="18"/>
      <c r="C10" s="18"/>
      <c r="D10" s="18"/>
      <c r="E10" s="18">
        <v>40</v>
      </c>
      <c r="F10" s="18">
        <v>40</v>
      </c>
    </row>
    <row r="11" spans="1:6" x14ac:dyDescent="0.35">
      <c r="A11" s="17" t="s">
        <v>8269</v>
      </c>
      <c r="B11" s="18"/>
      <c r="C11" s="18"/>
      <c r="D11" s="18"/>
      <c r="E11" s="18">
        <v>180</v>
      </c>
      <c r="F11" s="18">
        <v>180</v>
      </c>
    </row>
    <row r="12" spans="1:6" x14ac:dyDescent="0.35">
      <c r="A12" s="17" t="s">
        <v>8268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7" t="s">
        <v>8284</v>
      </c>
      <c r="B13" s="18"/>
      <c r="C13" s="18"/>
      <c r="D13" s="18"/>
      <c r="E13" s="18">
        <v>40</v>
      </c>
      <c r="F13" s="18">
        <v>40</v>
      </c>
    </row>
    <row r="14" spans="1:6" x14ac:dyDescent="0.35">
      <c r="A14" s="17" t="s">
        <v>8301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35">
      <c r="A15" s="17" t="s">
        <v>8278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7" t="s">
        <v>8291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5">
      <c r="A17" s="17" t="s">
        <v>8302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7" t="s">
        <v>8303</v>
      </c>
      <c r="B18" s="18"/>
      <c r="C18" s="18"/>
      <c r="D18" s="18"/>
      <c r="E18" s="18">
        <v>140</v>
      </c>
      <c r="F18" s="18">
        <v>140</v>
      </c>
    </row>
    <row r="19" spans="1:6" x14ac:dyDescent="0.35">
      <c r="A19" s="17" t="s">
        <v>8283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5">
      <c r="A20" s="17" t="s">
        <v>8282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7" t="s">
        <v>8310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5">
      <c r="A22" s="17" t="s">
        <v>8281</v>
      </c>
      <c r="B22" s="18"/>
      <c r="C22" s="18"/>
      <c r="D22" s="18"/>
      <c r="E22" s="18">
        <v>20</v>
      </c>
      <c r="F22" s="18">
        <v>20</v>
      </c>
    </row>
    <row r="23" spans="1:6" x14ac:dyDescent="0.35">
      <c r="A23" s="17" t="s">
        <v>8289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7" t="s">
        <v>8313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5">
      <c r="A25" s="17" t="s">
        <v>8297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7" t="s">
        <v>8277</v>
      </c>
      <c r="B26" s="18"/>
      <c r="C26" s="18"/>
      <c r="D26" s="18"/>
      <c r="E26" s="18">
        <v>60</v>
      </c>
      <c r="F26" s="18">
        <v>60</v>
      </c>
    </row>
    <row r="27" spans="1:6" x14ac:dyDescent="0.35">
      <c r="A27" s="17" t="s">
        <v>8304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7" t="s">
        <v>8293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5">
      <c r="A29" s="17" t="s">
        <v>8299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7" t="s">
        <v>8272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35">
      <c r="A31" s="17" t="s">
        <v>8300</v>
      </c>
      <c r="B31" s="18"/>
      <c r="C31" s="18"/>
      <c r="D31" s="18"/>
      <c r="E31" s="18">
        <v>40</v>
      </c>
      <c r="F31" s="18">
        <v>40</v>
      </c>
    </row>
    <row r="32" spans="1:6" x14ac:dyDescent="0.35">
      <c r="A32" s="17" t="s">
        <v>8296</v>
      </c>
      <c r="B32" s="18"/>
      <c r="C32" s="18"/>
      <c r="D32" s="18"/>
      <c r="E32" s="18">
        <v>20</v>
      </c>
      <c r="F32" s="18">
        <v>20</v>
      </c>
    </row>
    <row r="33" spans="1:6" x14ac:dyDescent="0.35">
      <c r="A33" s="17" t="s">
        <v>8307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7" t="s">
        <v>8280</v>
      </c>
      <c r="B34" s="18"/>
      <c r="C34" s="18"/>
      <c r="D34" s="18"/>
      <c r="E34" s="18">
        <v>260</v>
      </c>
      <c r="F34" s="18">
        <v>260</v>
      </c>
    </row>
    <row r="35" spans="1:6" x14ac:dyDescent="0.35">
      <c r="A35" s="17" t="s">
        <v>8267</v>
      </c>
      <c r="B35" s="18">
        <v>40</v>
      </c>
      <c r="C35" s="18"/>
      <c r="D35" s="18"/>
      <c r="E35" s="18"/>
      <c r="F35" s="18">
        <v>40</v>
      </c>
    </row>
    <row r="36" spans="1:6" x14ac:dyDescent="0.35">
      <c r="A36" s="17" t="s">
        <v>8266</v>
      </c>
      <c r="B36" s="18"/>
      <c r="C36" s="18"/>
      <c r="D36" s="18"/>
      <c r="E36" s="18">
        <v>60</v>
      </c>
      <c r="F36" s="18">
        <v>60</v>
      </c>
    </row>
    <row r="37" spans="1:6" x14ac:dyDescent="0.35">
      <c r="A37" s="17" t="s">
        <v>8306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5">
      <c r="A38" s="17" t="s">
        <v>8309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5">
      <c r="A39" s="17" t="s">
        <v>8311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35">
      <c r="A40" s="17" t="s">
        <v>8305</v>
      </c>
      <c r="B40" s="18"/>
      <c r="C40" s="18"/>
      <c r="D40" s="18"/>
      <c r="E40" s="18">
        <v>80</v>
      </c>
      <c r="F40" s="18">
        <v>80</v>
      </c>
    </row>
    <row r="41" spans="1:6" x14ac:dyDescent="0.35">
      <c r="A41" s="17" t="s">
        <v>8265</v>
      </c>
      <c r="B41" s="18"/>
      <c r="C41" s="18"/>
      <c r="D41" s="18"/>
      <c r="E41" s="18">
        <v>60</v>
      </c>
      <c r="F41" s="18">
        <v>60</v>
      </c>
    </row>
    <row r="42" spans="1:6" x14ac:dyDescent="0.35">
      <c r="A42" s="17" t="s">
        <v>8295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5">
      <c r="A43" s="17" t="s">
        <v>8288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7" t="s">
        <v>8275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35">
      <c r="A45" s="17" t="s">
        <v>8274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5">
      <c r="A46" s="17" t="s">
        <v>8294</v>
      </c>
      <c r="B46" s="18">
        <v>20</v>
      </c>
      <c r="C46" s="18"/>
      <c r="D46" s="18"/>
      <c r="E46" s="18"/>
      <c r="F46" s="18">
        <v>20</v>
      </c>
    </row>
    <row r="47" spans="1:6" x14ac:dyDescent="0.35">
      <c r="A47" s="17" t="s">
        <v>8320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BE27-0C73-4687-8162-8369EE770FD7}">
  <dimension ref="A3:A4119"/>
  <sheetViews>
    <sheetView workbookViewId="0">
      <selection activeCell="N18" sqref="N18"/>
    </sheetView>
  </sheetViews>
  <sheetFormatPr defaultRowHeight="14.5" x14ac:dyDescent="0.35"/>
  <cols>
    <col min="1" max="1" width="15.54296875" bestFit="1" customWidth="1"/>
  </cols>
  <sheetData>
    <row r="3" spans="1:1" x14ac:dyDescent="0.35">
      <c r="A3" s="16" t="s">
        <v>8321</v>
      </c>
    </row>
    <row r="4" spans="1:1" x14ac:dyDescent="0.35">
      <c r="A4" s="23">
        <v>39950.163344907407</v>
      </c>
    </row>
    <row r="5" spans="1:1" x14ac:dyDescent="0.35">
      <c r="A5" s="23">
        <v>40007.704247685186</v>
      </c>
    </row>
    <row r="6" spans="1:1" x14ac:dyDescent="0.35">
      <c r="A6" s="23">
        <v>40043.895462962966</v>
      </c>
    </row>
    <row r="7" spans="1:1" x14ac:dyDescent="0.35">
      <c r="A7" s="23">
        <v>40050.643680555557</v>
      </c>
    </row>
    <row r="8" spans="1:1" x14ac:dyDescent="0.35">
      <c r="A8" s="23">
        <v>40068.056932870371</v>
      </c>
    </row>
    <row r="9" spans="1:1" x14ac:dyDescent="0.35">
      <c r="A9" s="23">
        <v>40070.253819444442</v>
      </c>
    </row>
    <row r="10" spans="1:1" x14ac:dyDescent="0.35">
      <c r="A10" s="23">
        <v>40070.901412037034</v>
      </c>
    </row>
    <row r="11" spans="1:1" x14ac:dyDescent="0.35">
      <c r="A11" s="23">
        <v>40079.566157407404</v>
      </c>
    </row>
    <row r="12" spans="1:1" x14ac:dyDescent="0.35">
      <c r="A12" s="23">
        <v>40079.725115740737</v>
      </c>
    </row>
    <row r="13" spans="1:1" x14ac:dyDescent="0.35">
      <c r="A13" s="23">
        <v>40088.105393518519</v>
      </c>
    </row>
    <row r="14" spans="1:1" x14ac:dyDescent="0.35">
      <c r="A14" s="23">
        <v>40102.918055555558</v>
      </c>
    </row>
    <row r="15" spans="1:1" x14ac:dyDescent="0.35">
      <c r="A15" s="23">
        <v>40122.751620370371</v>
      </c>
    </row>
    <row r="16" spans="1:1" x14ac:dyDescent="0.35">
      <c r="A16" s="23">
        <v>40123.83829861111</v>
      </c>
    </row>
    <row r="17" spans="1:1" x14ac:dyDescent="0.35">
      <c r="A17" s="23">
        <v>40127.700370370374</v>
      </c>
    </row>
    <row r="18" spans="1:1" x14ac:dyDescent="0.35">
      <c r="A18" s="23">
        <v>40192.542233796295</v>
      </c>
    </row>
    <row r="19" spans="1:1" x14ac:dyDescent="0.35">
      <c r="A19" s="23">
        <v>40194.920046296298</v>
      </c>
    </row>
    <row r="20" spans="1:1" x14ac:dyDescent="0.35">
      <c r="A20" s="23">
        <v>40198.424849537034</v>
      </c>
    </row>
    <row r="21" spans="1:1" x14ac:dyDescent="0.35">
      <c r="A21" s="23">
        <v>40205.174849537034</v>
      </c>
    </row>
    <row r="22" spans="1:1" x14ac:dyDescent="0.35">
      <c r="A22" s="23">
        <v>40213.323599537034</v>
      </c>
    </row>
    <row r="23" spans="1:1" x14ac:dyDescent="0.35">
      <c r="A23" s="23">
        <v>40215.919050925928</v>
      </c>
    </row>
    <row r="24" spans="1:1" x14ac:dyDescent="0.35">
      <c r="A24" s="23">
        <v>40235.900358796294</v>
      </c>
    </row>
    <row r="25" spans="1:1" x14ac:dyDescent="0.35">
      <c r="A25" s="23">
        <v>40247.886006944442</v>
      </c>
    </row>
    <row r="26" spans="1:1" x14ac:dyDescent="0.35">
      <c r="A26" s="23">
        <v>40248.834999999999</v>
      </c>
    </row>
    <row r="27" spans="1:1" x14ac:dyDescent="0.35">
      <c r="A27" s="23">
        <v>40250.242106481484</v>
      </c>
    </row>
    <row r="28" spans="1:1" x14ac:dyDescent="0.35">
      <c r="A28" s="23">
        <v>40254.450335648151</v>
      </c>
    </row>
    <row r="29" spans="1:1" x14ac:dyDescent="0.35">
      <c r="A29" s="23">
        <v>40255.744629629633</v>
      </c>
    </row>
    <row r="30" spans="1:1" x14ac:dyDescent="0.35">
      <c r="A30" s="23">
        <v>40266.662708333337</v>
      </c>
    </row>
    <row r="31" spans="1:1" x14ac:dyDescent="0.35">
      <c r="A31" s="23">
        <v>40267.245717592596</v>
      </c>
    </row>
    <row r="32" spans="1:1" x14ac:dyDescent="0.35">
      <c r="A32" s="23">
        <v>40274.745127314818</v>
      </c>
    </row>
    <row r="33" spans="1:1" x14ac:dyDescent="0.35">
      <c r="A33" s="23">
        <v>40291.81150462963</v>
      </c>
    </row>
    <row r="34" spans="1:1" x14ac:dyDescent="0.35">
      <c r="A34" s="23">
        <v>40299.239953703705</v>
      </c>
    </row>
    <row r="35" spans="1:1" x14ac:dyDescent="0.35">
      <c r="A35" s="23">
        <v>40304.20003472222</v>
      </c>
    </row>
    <row r="36" spans="1:1" x14ac:dyDescent="0.35">
      <c r="A36" s="23">
        <v>40310.287673611114</v>
      </c>
    </row>
    <row r="37" spans="1:1" x14ac:dyDescent="0.35">
      <c r="A37" s="23">
        <v>40312.915578703702</v>
      </c>
    </row>
    <row r="38" spans="1:1" x14ac:dyDescent="0.35">
      <c r="A38" s="23">
        <v>40313.930543981478</v>
      </c>
    </row>
    <row r="39" spans="1:1" x14ac:dyDescent="0.35">
      <c r="A39" s="23">
        <v>40322.539386574077</v>
      </c>
    </row>
    <row r="40" spans="1:1" x14ac:dyDescent="0.35">
      <c r="A40" s="23">
        <v>40324.662511574075</v>
      </c>
    </row>
    <row r="41" spans="1:1" x14ac:dyDescent="0.35">
      <c r="A41" s="23">
        <v>40330.755543981482</v>
      </c>
    </row>
    <row r="42" spans="1:1" x14ac:dyDescent="0.35">
      <c r="A42" s="23">
        <v>40332.886712962965</v>
      </c>
    </row>
    <row r="43" spans="1:1" x14ac:dyDescent="0.35">
      <c r="A43" s="23">
        <v>40332.923842592594</v>
      </c>
    </row>
    <row r="44" spans="1:1" x14ac:dyDescent="0.35">
      <c r="A44" s="23">
        <v>40335.798078703701</v>
      </c>
    </row>
    <row r="45" spans="1:1" x14ac:dyDescent="0.35">
      <c r="A45" s="23">
        <v>40338.02002314815</v>
      </c>
    </row>
    <row r="46" spans="1:1" x14ac:dyDescent="0.35">
      <c r="A46" s="23">
        <v>40340.801562499997</v>
      </c>
    </row>
    <row r="47" spans="1:1" x14ac:dyDescent="0.35">
      <c r="A47" s="23">
        <v>40343.084421296298</v>
      </c>
    </row>
    <row r="48" spans="1:1" x14ac:dyDescent="0.35">
      <c r="A48" s="23">
        <v>40347.125601851854</v>
      </c>
    </row>
    <row r="49" spans="1:1" x14ac:dyDescent="0.35">
      <c r="A49" s="23">
        <v>40347.837800925925</v>
      </c>
    </row>
    <row r="50" spans="1:1" x14ac:dyDescent="0.35">
      <c r="A50" s="23">
        <v>40354.11550925926</v>
      </c>
    </row>
    <row r="51" spans="1:1" x14ac:dyDescent="0.35">
      <c r="A51" s="23">
        <v>40355.024953703702</v>
      </c>
    </row>
    <row r="52" spans="1:1" x14ac:dyDescent="0.35">
      <c r="A52" s="23">
        <v>40357.227939814817</v>
      </c>
    </row>
    <row r="53" spans="1:1" x14ac:dyDescent="0.35">
      <c r="A53" s="23">
        <v>40378.893206018518</v>
      </c>
    </row>
    <row r="54" spans="1:1" x14ac:dyDescent="0.35">
      <c r="A54" s="23">
        <v>40379.23096064815</v>
      </c>
    </row>
    <row r="55" spans="1:1" x14ac:dyDescent="0.35">
      <c r="A55" s="23">
        <v>40379.776435185187</v>
      </c>
    </row>
    <row r="56" spans="1:1" x14ac:dyDescent="0.35">
      <c r="A56" s="23">
        <v>40395.714722222219</v>
      </c>
    </row>
    <row r="57" spans="1:1" x14ac:dyDescent="0.35">
      <c r="A57" s="23">
        <v>40399.065868055557</v>
      </c>
    </row>
    <row r="58" spans="1:1" x14ac:dyDescent="0.35">
      <c r="A58" s="23">
        <v>40417.011296296296</v>
      </c>
    </row>
    <row r="59" spans="1:1" x14ac:dyDescent="0.35">
      <c r="A59" s="23">
        <v>40429.836435185185</v>
      </c>
    </row>
    <row r="60" spans="1:1" x14ac:dyDescent="0.35">
      <c r="A60" s="23">
        <v>40430.604328703703</v>
      </c>
    </row>
    <row r="61" spans="1:1" x14ac:dyDescent="0.35">
      <c r="A61" s="23">
        <v>40431.127650462964</v>
      </c>
    </row>
    <row r="62" spans="1:1" x14ac:dyDescent="0.35">
      <c r="A62" s="23">
        <v>40434.853402777779</v>
      </c>
    </row>
    <row r="63" spans="1:1" x14ac:dyDescent="0.35">
      <c r="A63" s="23">
        <v>40436.68408564815</v>
      </c>
    </row>
    <row r="64" spans="1:1" x14ac:dyDescent="0.35">
      <c r="A64" s="23">
        <v>40456.954351851855</v>
      </c>
    </row>
    <row r="65" spans="1:1" x14ac:dyDescent="0.35">
      <c r="A65" s="23">
        <v>40458.815625000003</v>
      </c>
    </row>
    <row r="66" spans="1:1" x14ac:dyDescent="0.35">
      <c r="A66" s="23">
        <v>40464.028182870374</v>
      </c>
    </row>
    <row r="67" spans="1:1" x14ac:dyDescent="0.35">
      <c r="A67" s="23">
        <v>40465.655266203707</v>
      </c>
    </row>
    <row r="68" spans="1:1" x14ac:dyDescent="0.35">
      <c r="A68" s="23">
        <v>40469.225231481483</v>
      </c>
    </row>
    <row r="69" spans="1:1" x14ac:dyDescent="0.35">
      <c r="A69" s="23">
        <v>40478.263923611114</v>
      </c>
    </row>
    <row r="70" spans="1:1" x14ac:dyDescent="0.35">
      <c r="A70" s="23">
        <v>40480.363483796296</v>
      </c>
    </row>
    <row r="71" spans="1:1" x14ac:dyDescent="0.35">
      <c r="A71" s="23">
        <v>40487.621365740742</v>
      </c>
    </row>
    <row r="72" spans="1:1" x14ac:dyDescent="0.35">
      <c r="A72" s="23">
        <v>40502.815868055557</v>
      </c>
    </row>
    <row r="73" spans="1:1" x14ac:dyDescent="0.35">
      <c r="A73" s="23">
        <v>40505.131168981483</v>
      </c>
    </row>
    <row r="74" spans="1:1" x14ac:dyDescent="0.35">
      <c r="A74" s="23">
        <v>40505.232916666668</v>
      </c>
    </row>
    <row r="75" spans="1:1" x14ac:dyDescent="0.35">
      <c r="A75" s="23">
        <v>40507.239884259259</v>
      </c>
    </row>
    <row r="76" spans="1:1" x14ac:dyDescent="0.35">
      <c r="A76" s="23">
        <v>40513.757569444446</v>
      </c>
    </row>
    <row r="77" spans="1:1" x14ac:dyDescent="0.35">
      <c r="A77" s="23">
        <v>40514.107615740744</v>
      </c>
    </row>
    <row r="78" spans="1:1" x14ac:dyDescent="0.35">
      <c r="A78" s="23">
        <v>40516.087627314817</v>
      </c>
    </row>
    <row r="79" spans="1:1" x14ac:dyDescent="0.35">
      <c r="A79" s="23">
        <v>40526.36917824074</v>
      </c>
    </row>
    <row r="80" spans="1:1" x14ac:dyDescent="0.35">
      <c r="A80" s="23">
        <v>40531.886886574073</v>
      </c>
    </row>
    <row r="81" spans="1:1" x14ac:dyDescent="0.35">
      <c r="A81" s="23">
        <v>40536.111550925925</v>
      </c>
    </row>
    <row r="82" spans="1:1" x14ac:dyDescent="0.35">
      <c r="A82" s="23">
        <v>40542.839282407411</v>
      </c>
    </row>
    <row r="83" spans="1:1" x14ac:dyDescent="0.35">
      <c r="A83" s="23">
        <v>40555.24800925926</v>
      </c>
    </row>
    <row r="84" spans="1:1" x14ac:dyDescent="0.35">
      <c r="A84" s="23">
        <v>40555.322662037041</v>
      </c>
    </row>
    <row r="85" spans="1:1" x14ac:dyDescent="0.35">
      <c r="A85" s="23">
        <v>40555.325937499998</v>
      </c>
    </row>
    <row r="86" spans="1:1" x14ac:dyDescent="0.35">
      <c r="A86" s="23">
        <v>40557.4297337963</v>
      </c>
    </row>
    <row r="87" spans="1:1" x14ac:dyDescent="0.35">
      <c r="A87" s="23">
        <v>40564.081030092595</v>
      </c>
    </row>
    <row r="88" spans="1:1" x14ac:dyDescent="0.35">
      <c r="A88" s="23">
        <v>40564.649456018517</v>
      </c>
    </row>
    <row r="89" spans="1:1" x14ac:dyDescent="0.35">
      <c r="A89" s="23">
        <v>40564.994837962964</v>
      </c>
    </row>
    <row r="90" spans="1:1" x14ac:dyDescent="0.35">
      <c r="A90" s="23">
        <v>40565.032511574071</v>
      </c>
    </row>
    <row r="91" spans="1:1" x14ac:dyDescent="0.35">
      <c r="A91" s="23">
        <v>40567.694560185184</v>
      </c>
    </row>
    <row r="92" spans="1:1" x14ac:dyDescent="0.35">
      <c r="A92" s="23">
        <v>40567.825543981482</v>
      </c>
    </row>
    <row r="93" spans="1:1" x14ac:dyDescent="0.35">
      <c r="A93" s="23">
        <v>40568.972569444442</v>
      </c>
    </row>
    <row r="94" spans="1:1" x14ac:dyDescent="0.35">
      <c r="A94" s="23">
        <v>40570.025810185187</v>
      </c>
    </row>
    <row r="95" spans="1:1" x14ac:dyDescent="0.35">
      <c r="A95" s="23">
        <v>40576.539664351854</v>
      </c>
    </row>
    <row r="96" spans="1:1" x14ac:dyDescent="0.35">
      <c r="A96" s="23">
        <v>40585.796817129631</v>
      </c>
    </row>
    <row r="97" spans="1:1" x14ac:dyDescent="0.35">
      <c r="A97" s="23">
        <v>40587.085532407407</v>
      </c>
    </row>
    <row r="98" spans="1:1" x14ac:dyDescent="0.35">
      <c r="A98" s="23">
        <v>40587.75675925926</v>
      </c>
    </row>
    <row r="99" spans="1:1" x14ac:dyDescent="0.35">
      <c r="A99" s="23">
        <v>40588.526412037034</v>
      </c>
    </row>
    <row r="100" spans="1:1" x14ac:dyDescent="0.35">
      <c r="A100" s="23">
        <v>40590.766886574071</v>
      </c>
    </row>
    <row r="101" spans="1:1" x14ac:dyDescent="0.35">
      <c r="A101" s="23">
        <v>40592.704652777778</v>
      </c>
    </row>
    <row r="102" spans="1:1" x14ac:dyDescent="0.35">
      <c r="A102" s="23">
        <v>40595.497164351851</v>
      </c>
    </row>
    <row r="103" spans="1:1" x14ac:dyDescent="0.35">
      <c r="A103" s="23">
        <v>40612.695208333331</v>
      </c>
    </row>
    <row r="104" spans="1:1" x14ac:dyDescent="0.35">
      <c r="A104" s="23">
        <v>40619.097210648149</v>
      </c>
    </row>
    <row r="105" spans="1:1" x14ac:dyDescent="0.35">
      <c r="A105" s="23">
        <v>40619.402361111112</v>
      </c>
    </row>
    <row r="106" spans="1:1" x14ac:dyDescent="0.35">
      <c r="A106" s="23">
        <v>40624.181400462963</v>
      </c>
    </row>
    <row r="107" spans="1:1" x14ac:dyDescent="0.35">
      <c r="A107" s="23">
        <v>40625.900694444441</v>
      </c>
    </row>
    <row r="108" spans="1:1" x14ac:dyDescent="0.35">
      <c r="A108" s="23">
        <v>40626.834444444445</v>
      </c>
    </row>
    <row r="109" spans="1:1" x14ac:dyDescent="0.35">
      <c r="A109" s="23">
        <v>40626.959930555553</v>
      </c>
    </row>
    <row r="110" spans="1:1" x14ac:dyDescent="0.35">
      <c r="A110" s="23">
        <v>40632.94195601852</v>
      </c>
    </row>
    <row r="111" spans="1:1" x14ac:dyDescent="0.35">
      <c r="A111" s="23">
        <v>40633.154363425929</v>
      </c>
    </row>
    <row r="112" spans="1:1" x14ac:dyDescent="0.35">
      <c r="A112" s="23">
        <v>40635.982488425929</v>
      </c>
    </row>
    <row r="113" spans="1:1" x14ac:dyDescent="0.35">
      <c r="A113" s="23">
        <v>40636.673900462964</v>
      </c>
    </row>
    <row r="114" spans="1:1" x14ac:dyDescent="0.35">
      <c r="A114" s="23">
        <v>40637.866550925923</v>
      </c>
    </row>
    <row r="115" spans="1:1" x14ac:dyDescent="0.35">
      <c r="A115" s="23">
        <v>40638.092974537038</v>
      </c>
    </row>
    <row r="116" spans="1:1" x14ac:dyDescent="0.35">
      <c r="A116" s="23">
        <v>40638.162465277775</v>
      </c>
    </row>
    <row r="117" spans="1:1" x14ac:dyDescent="0.35">
      <c r="A117" s="23">
        <v>40638.828009259261</v>
      </c>
    </row>
    <row r="118" spans="1:1" x14ac:dyDescent="0.35">
      <c r="A118" s="23">
        <v>40638.868611111109</v>
      </c>
    </row>
    <row r="119" spans="1:1" x14ac:dyDescent="0.35">
      <c r="A119" s="23">
        <v>40644.159259259257</v>
      </c>
    </row>
    <row r="120" spans="1:1" x14ac:dyDescent="0.35">
      <c r="A120" s="23">
        <v>40646.014456018522</v>
      </c>
    </row>
    <row r="121" spans="1:1" x14ac:dyDescent="0.35">
      <c r="A121" s="23">
        <v>40646.099097222221</v>
      </c>
    </row>
    <row r="122" spans="1:1" x14ac:dyDescent="0.35">
      <c r="A122" s="23">
        <v>40648.757939814815</v>
      </c>
    </row>
    <row r="123" spans="1:1" x14ac:dyDescent="0.35">
      <c r="A123" s="23">
        <v>40658.189826388887</v>
      </c>
    </row>
    <row r="124" spans="1:1" x14ac:dyDescent="0.35">
      <c r="A124" s="23">
        <v>40663.08666666667</v>
      </c>
    </row>
    <row r="125" spans="1:1" x14ac:dyDescent="0.35">
      <c r="A125" s="23">
        <v>40665.949976851851</v>
      </c>
    </row>
    <row r="126" spans="1:1" x14ac:dyDescent="0.35">
      <c r="A126" s="23">
        <v>40666.973541666666</v>
      </c>
    </row>
    <row r="127" spans="1:1" x14ac:dyDescent="0.35">
      <c r="A127" s="23">
        <v>40668.814699074072</v>
      </c>
    </row>
    <row r="128" spans="1:1" x14ac:dyDescent="0.35">
      <c r="A128" s="23">
        <v>40670.507326388892</v>
      </c>
    </row>
    <row r="129" spans="1:1" x14ac:dyDescent="0.35">
      <c r="A129" s="23">
        <v>40671.637511574074</v>
      </c>
    </row>
    <row r="130" spans="1:1" x14ac:dyDescent="0.35">
      <c r="A130" s="23">
        <v>40671.879293981481</v>
      </c>
    </row>
    <row r="131" spans="1:1" x14ac:dyDescent="0.35">
      <c r="A131" s="23">
        <v>40672.729872685188</v>
      </c>
    </row>
    <row r="132" spans="1:1" x14ac:dyDescent="0.35">
      <c r="A132" s="23">
        <v>40675.71</v>
      </c>
    </row>
    <row r="133" spans="1:1" x14ac:dyDescent="0.35">
      <c r="A133" s="23">
        <v>40679.743067129632</v>
      </c>
    </row>
    <row r="134" spans="1:1" x14ac:dyDescent="0.35">
      <c r="A134" s="23">
        <v>40682.051689814813</v>
      </c>
    </row>
    <row r="135" spans="1:1" x14ac:dyDescent="0.35">
      <c r="A135" s="23">
        <v>40682.884791666664</v>
      </c>
    </row>
    <row r="136" spans="1:1" x14ac:dyDescent="0.35">
      <c r="A136" s="23">
        <v>40687.021597222221</v>
      </c>
    </row>
    <row r="137" spans="1:1" x14ac:dyDescent="0.35">
      <c r="A137" s="23">
        <v>40687.285844907405</v>
      </c>
    </row>
    <row r="138" spans="1:1" x14ac:dyDescent="0.35">
      <c r="A138" s="23">
        <v>40688.024618055555</v>
      </c>
    </row>
    <row r="139" spans="1:1" x14ac:dyDescent="0.35">
      <c r="A139" s="23">
        <v>40689.570868055554</v>
      </c>
    </row>
    <row r="140" spans="1:1" x14ac:dyDescent="0.35">
      <c r="A140" s="23">
        <v>40690.823055555556</v>
      </c>
    </row>
    <row r="141" spans="1:1" x14ac:dyDescent="0.35">
      <c r="A141" s="23">
        <v>40691.788055555553</v>
      </c>
    </row>
    <row r="142" spans="1:1" x14ac:dyDescent="0.35">
      <c r="A142" s="23">
        <v>40694.638460648152</v>
      </c>
    </row>
    <row r="143" spans="1:1" x14ac:dyDescent="0.35">
      <c r="A143" s="23">
        <v>40695.795370370368</v>
      </c>
    </row>
    <row r="144" spans="1:1" x14ac:dyDescent="0.35">
      <c r="A144" s="23">
        <v>40696.648784722223</v>
      </c>
    </row>
    <row r="145" spans="1:1" x14ac:dyDescent="0.35">
      <c r="A145" s="23">
        <v>40697.498449074075</v>
      </c>
    </row>
    <row r="146" spans="1:1" x14ac:dyDescent="0.35">
      <c r="A146" s="23">
        <v>40701.195844907408</v>
      </c>
    </row>
    <row r="147" spans="1:1" x14ac:dyDescent="0.35">
      <c r="A147" s="23">
        <v>40703.197048611109</v>
      </c>
    </row>
    <row r="148" spans="1:1" x14ac:dyDescent="0.35">
      <c r="A148" s="23">
        <v>40703.234386574077</v>
      </c>
    </row>
    <row r="149" spans="1:1" x14ac:dyDescent="0.35">
      <c r="A149" s="23">
        <v>40705.126631944448</v>
      </c>
    </row>
    <row r="150" spans="1:1" x14ac:dyDescent="0.35">
      <c r="A150" s="23">
        <v>40706.135208333333</v>
      </c>
    </row>
    <row r="151" spans="1:1" x14ac:dyDescent="0.35">
      <c r="A151" s="23">
        <v>40706.297442129631</v>
      </c>
    </row>
    <row r="152" spans="1:1" x14ac:dyDescent="0.35">
      <c r="A152" s="23">
        <v>40710.731180555558</v>
      </c>
    </row>
    <row r="153" spans="1:1" x14ac:dyDescent="0.35">
      <c r="A153" s="23">
        <v>40711.782210648147</v>
      </c>
    </row>
    <row r="154" spans="1:1" x14ac:dyDescent="0.35">
      <c r="A154" s="23">
        <v>40713.630497685182</v>
      </c>
    </row>
    <row r="155" spans="1:1" x14ac:dyDescent="0.35">
      <c r="A155" s="23">
        <v>40718.310659722221</v>
      </c>
    </row>
    <row r="156" spans="1:1" x14ac:dyDescent="0.35">
      <c r="A156" s="23">
        <v>40718.839537037034</v>
      </c>
    </row>
    <row r="157" spans="1:1" x14ac:dyDescent="0.35">
      <c r="A157" s="23">
        <v>40723.053657407407</v>
      </c>
    </row>
    <row r="158" spans="1:1" x14ac:dyDescent="0.35">
      <c r="A158" s="23">
        <v>40723.068807870368</v>
      </c>
    </row>
    <row r="159" spans="1:1" x14ac:dyDescent="0.35">
      <c r="A159" s="23">
        <v>40730.105624999997</v>
      </c>
    </row>
    <row r="160" spans="1:1" x14ac:dyDescent="0.35">
      <c r="A160" s="23">
        <v>40730.878912037035</v>
      </c>
    </row>
    <row r="161" spans="1:1" x14ac:dyDescent="0.35">
      <c r="A161" s="23">
        <v>40730.896354166667</v>
      </c>
    </row>
    <row r="162" spans="1:1" x14ac:dyDescent="0.35">
      <c r="A162" s="23">
        <v>40731.61037037037</v>
      </c>
    </row>
    <row r="163" spans="1:1" x14ac:dyDescent="0.35">
      <c r="A163" s="23">
        <v>40731.837465277778</v>
      </c>
    </row>
    <row r="164" spans="1:1" x14ac:dyDescent="0.35">
      <c r="A164" s="23">
        <v>40732.842245370368</v>
      </c>
    </row>
    <row r="165" spans="1:1" x14ac:dyDescent="0.35">
      <c r="A165" s="23">
        <v>40736.115011574075</v>
      </c>
    </row>
    <row r="166" spans="1:1" x14ac:dyDescent="0.35">
      <c r="A166" s="23">
        <v>40736.668032407404</v>
      </c>
    </row>
    <row r="167" spans="1:1" x14ac:dyDescent="0.35">
      <c r="A167" s="23">
        <v>40739.069282407407</v>
      </c>
    </row>
    <row r="168" spans="1:1" x14ac:dyDescent="0.35">
      <c r="A168" s="23">
        <v>40747.012881944444</v>
      </c>
    </row>
    <row r="169" spans="1:1" x14ac:dyDescent="0.35">
      <c r="A169" s="23">
        <v>40750.340902777774</v>
      </c>
    </row>
    <row r="170" spans="1:1" x14ac:dyDescent="0.35">
      <c r="A170" s="23">
        <v>40750.710104166668</v>
      </c>
    </row>
    <row r="171" spans="1:1" x14ac:dyDescent="0.35">
      <c r="A171" s="23">
        <v>40751.753298611111</v>
      </c>
    </row>
    <row r="172" spans="1:1" x14ac:dyDescent="0.35">
      <c r="A172" s="23">
        <v>40751.814432870371</v>
      </c>
    </row>
    <row r="173" spans="1:1" x14ac:dyDescent="0.35">
      <c r="A173" s="23">
        <v>40752.789710648147</v>
      </c>
    </row>
    <row r="174" spans="1:1" x14ac:dyDescent="0.35">
      <c r="A174" s="23">
        <v>40753.758425925924</v>
      </c>
    </row>
    <row r="175" spans="1:1" x14ac:dyDescent="0.35">
      <c r="A175" s="23">
        <v>40754.729259259257</v>
      </c>
    </row>
    <row r="176" spans="1:1" x14ac:dyDescent="0.35">
      <c r="A176" s="23">
        <v>40757.889247685183</v>
      </c>
    </row>
    <row r="177" spans="1:1" x14ac:dyDescent="0.35">
      <c r="A177" s="23">
        <v>40758.733483796299</v>
      </c>
    </row>
    <row r="178" spans="1:1" x14ac:dyDescent="0.35">
      <c r="A178" s="23">
        <v>40759.860532407409</v>
      </c>
    </row>
    <row r="179" spans="1:1" x14ac:dyDescent="0.35">
      <c r="A179" s="23">
        <v>40761.604421296295</v>
      </c>
    </row>
    <row r="180" spans="1:1" x14ac:dyDescent="0.35">
      <c r="A180" s="23">
        <v>40763.691423611112</v>
      </c>
    </row>
    <row r="181" spans="1:1" x14ac:dyDescent="0.35">
      <c r="A181" s="23">
        <v>40763.707546296297</v>
      </c>
    </row>
    <row r="182" spans="1:1" x14ac:dyDescent="0.35">
      <c r="A182" s="23">
        <v>40763.717256944445</v>
      </c>
    </row>
    <row r="183" spans="1:1" x14ac:dyDescent="0.35">
      <c r="A183" s="23">
        <v>40764.204375000001</v>
      </c>
    </row>
    <row r="184" spans="1:1" x14ac:dyDescent="0.35">
      <c r="A184" s="23">
        <v>40765.876886574071</v>
      </c>
    </row>
    <row r="185" spans="1:1" x14ac:dyDescent="0.35">
      <c r="A185" s="23">
        <v>40766.041921296295</v>
      </c>
    </row>
    <row r="186" spans="1:1" x14ac:dyDescent="0.35">
      <c r="A186" s="23">
        <v>40767.192395833335</v>
      </c>
    </row>
    <row r="187" spans="1:1" x14ac:dyDescent="0.35">
      <c r="A187" s="23">
        <v>40771.916701388887</v>
      </c>
    </row>
    <row r="188" spans="1:1" x14ac:dyDescent="0.35">
      <c r="A188" s="23">
        <v>40772.848749999997</v>
      </c>
    </row>
    <row r="189" spans="1:1" x14ac:dyDescent="0.35">
      <c r="A189" s="23">
        <v>40778.770011574074</v>
      </c>
    </row>
    <row r="190" spans="1:1" x14ac:dyDescent="0.35">
      <c r="A190" s="23">
        <v>40779.125428240739</v>
      </c>
    </row>
    <row r="191" spans="1:1" x14ac:dyDescent="0.35">
      <c r="A191" s="23">
        <v>40782.165532407409</v>
      </c>
    </row>
    <row r="192" spans="1:1" x14ac:dyDescent="0.35">
      <c r="A192" s="23">
        <v>40784.012696759259</v>
      </c>
    </row>
    <row r="193" spans="1:1" x14ac:dyDescent="0.35">
      <c r="A193" s="23">
        <v>40785.675011574072</v>
      </c>
    </row>
    <row r="194" spans="1:1" x14ac:dyDescent="0.35">
      <c r="A194" s="23">
        <v>40786.187789351854</v>
      </c>
    </row>
    <row r="195" spans="1:1" x14ac:dyDescent="0.35">
      <c r="A195" s="23">
        <v>40788.297650462962</v>
      </c>
    </row>
    <row r="196" spans="1:1" x14ac:dyDescent="0.35">
      <c r="A196" s="23">
        <v>40788.786539351851</v>
      </c>
    </row>
    <row r="197" spans="1:1" x14ac:dyDescent="0.35">
      <c r="A197" s="23">
        <v>40793.998599537037</v>
      </c>
    </row>
    <row r="198" spans="1:1" x14ac:dyDescent="0.35">
      <c r="A198" s="23">
        <v>40795.71334490741</v>
      </c>
    </row>
    <row r="199" spans="1:1" x14ac:dyDescent="0.35">
      <c r="A199" s="23">
        <v>40795.820150462961</v>
      </c>
    </row>
    <row r="200" spans="1:1" x14ac:dyDescent="0.35">
      <c r="A200" s="23">
        <v>40796.001261574071</v>
      </c>
    </row>
    <row r="201" spans="1:1" x14ac:dyDescent="0.35">
      <c r="A201" s="23">
        <v>40799.872685185182</v>
      </c>
    </row>
    <row r="202" spans="1:1" x14ac:dyDescent="0.35">
      <c r="A202" s="23">
        <v>40800.6403587963</v>
      </c>
    </row>
    <row r="203" spans="1:1" x14ac:dyDescent="0.35">
      <c r="A203" s="23">
        <v>40802.733101851853</v>
      </c>
    </row>
    <row r="204" spans="1:1" x14ac:dyDescent="0.35">
      <c r="A204" s="23">
        <v>40802.964594907404</v>
      </c>
    </row>
    <row r="205" spans="1:1" x14ac:dyDescent="0.35">
      <c r="A205" s="23">
        <v>40806.870949074073</v>
      </c>
    </row>
    <row r="206" spans="1:1" x14ac:dyDescent="0.35">
      <c r="A206" s="23">
        <v>40809.15252314815</v>
      </c>
    </row>
    <row r="207" spans="1:1" x14ac:dyDescent="0.35">
      <c r="A207" s="23">
        <v>40811.120324074072</v>
      </c>
    </row>
    <row r="208" spans="1:1" x14ac:dyDescent="0.35">
      <c r="A208" s="23">
        <v>40812.803229166668</v>
      </c>
    </row>
    <row r="209" spans="1:1" x14ac:dyDescent="0.35">
      <c r="A209" s="23">
        <v>40818.58489583333</v>
      </c>
    </row>
    <row r="210" spans="1:1" x14ac:dyDescent="0.35">
      <c r="A210" s="23">
        <v>40821.183136574073</v>
      </c>
    </row>
    <row r="211" spans="1:1" x14ac:dyDescent="0.35">
      <c r="A211" s="23">
        <v>40829.873657407406</v>
      </c>
    </row>
    <row r="212" spans="1:1" x14ac:dyDescent="0.35">
      <c r="A212" s="23">
        <v>40833.200474537036</v>
      </c>
    </row>
    <row r="213" spans="1:1" x14ac:dyDescent="0.35">
      <c r="A213" s="23">
        <v>40833.633194444446</v>
      </c>
    </row>
    <row r="214" spans="1:1" x14ac:dyDescent="0.35">
      <c r="A214" s="23">
        <v>40838.043391203704</v>
      </c>
    </row>
    <row r="215" spans="1:1" x14ac:dyDescent="0.35">
      <c r="A215" s="23">
        <v>40840.615787037037</v>
      </c>
    </row>
    <row r="216" spans="1:1" x14ac:dyDescent="0.35">
      <c r="A216" s="23">
        <v>40844.691643518519</v>
      </c>
    </row>
    <row r="217" spans="1:1" x14ac:dyDescent="0.35">
      <c r="A217" s="23">
        <v>40845.050879629627</v>
      </c>
    </row>
    <row r="218" spans="1:1" x14ac:dyDescent="0.35">
      <c r="A218" s="23">
        <v>40845.149756944447</v>
      </c>
    </row>
    <row r="219" spans="1:1" x14ac:dyDescent="0.35">
      <c r="A219" s="23">
        <v>40847.171018518522</v>
      </c>
    </row>
    <row r="220" spans="1:1" x14ac:dyDescent="0.35">
      <c r="A220" s="23">
        <v>40848.198333333334</v>
      </c>
    </row>
    <row r="221" spans="1:1" x14ac:dyDescent="0.35">
      <c r="A221" s="23">
        <v>40850.111064814817</v>
      </c>
    </row>
    <row r="222" spans="1:1" x14ac:dyDescent="0.35">
      <c r="A222" s="23">
        <v>40852.889699074076</v>
      </c>
    </row>
    <row r="223" spans="1:1" x14ac:dyDescent="0.35">
      <c r="A223" s="23">
        <v>40854.745266203703</v>
      </c>
    </row>
    <row r="224" spans="1:1" x14ac:dyDescent="0.35">
      <c r="A224" s="23">
        <v>40855.765092592592</v>
      </c>
    </row>
    <row r="225" spans="1:1" x14ac:dyDescent="0.35">
      <c r="A225" s="23">
        <v>40858.762141203704</v>
      </c>
    </row>
    <row r="226" spans="1:1" x14ac:dyDescent="0.35">
      <c r="A226" s="23">
        <v>40860.67050925926</v>
      </c>
    </row>
    <row r="227" spans="1:1" x14ac:dyDescent="0.35">
      <c r="A227" s="23">
        <v>40861.27416666667</v>
      </c>
    </row>
    <row r="228" spans="1:1" x14ac:dyDescent="0.35">
      <c r="A228" s="23">
        <v>40862.492939814816</v>
      </c>
    </row>
    <row r="229" spans="1:1" x14ac:dyDescent="0.35">
      <c r="A229" s="23">
        <v>40863.013356481482</v>
      </c>
    </row>
    <row r="230" spans="1:1" x14ac:dyDescent="0.35">
      <c r="A230" s="23">
        <v>40863.060127314813</v>
      </c>
    </row>
    <row r="231" spans="1:1" x14ac:dyDescent="0.35">
      <c r="A231" s="23">
        <v>40865.042256944442</v>
      </c>
    </row>
    <row r="232" spans="1:1" x14ac:dyDescent="0.35">
      <c r="A232" s="23">
        <v>40865.8671412037</v>
      </c>
    </row>
    <row r="233" spans="1:1" x14ac:dyDescent="0.35">
      <c r="A233" s="23">
        <v>40868.219814814816</v>
      </c>
    </row>
    <row r="234" spans="1:1" x14ac:dyDescent="0.35">
      <c r="A234" s="23">
        <v>40869.675173611111</v>
      </c>
    </row>
    <row r="235" spans="1:1" x14ac:dyDescent="0.35">
      <c r="A235" s="23">
        <v>40870.774409722224</v>
      </c>
    </row>
    <row r="236" spans="1:1" x14ac:dyDescent="0.35">
      <c r="A236" s="23">
        <v>40876.169664351852</v>
      </c>
    </row>
    <row r="237" spans="1:1" x14ac:dyDescent="0.35">
      <c r="A237" s="23">
        <v>40877.25099537037</v>
      </c>
    </row>
    <row r="238" spans="1:1" x14ac:dyDescent="0.35">
      <c r="A238" s="23">
        <v>40878.758217592593</v>
      </c>
    </row>
    <row r="239" spans="1:1" x14ac:dyDescent="0.35">
      <c r="A239" s="23">
        <v>40879.795682870368</v>
      </c>
    </row>
    <row r="240" spans="1:1" x14ac:dyDescent="0.35">
      <c r="A240" s="23">
        <v>40882.481666666667</v>
      </c>
    </row>
    <row r="241" spans="1:1" x14ac:dyDescent="0.35">
      <c r="A241" s="23">
        <v>40883.024178240739</v>
      </c>
    </row>
    <row r="242" spans="1:1" x14ac:dyDescent="0.35">
      <c r="A242" s="23">
        <v>40883.949317129627</v>
      </c>
    </row>
    <row r="243" spans="1:1" x14ac:dyDescent="0.35">
      <c r="A243" s="23">
        <v>40883.962581018517</v>
      </c>
    </row>
    <row r="244" spans="1:1" x14ac:dyDescent="0.35">
      <c r="A244" s="23">
        <v>40884.066678240742</v>
      </c>
    </row>
    <row r="245" spans="1:1" x14ac:dyDescent="0.35">
      <c r="A245" s="23">
        <v>40892.149467592593</v>
      </c>
    </row>
    <row r="246" spans="1:1" x14ac:dyDescent="0.35">
      <c r="A246" s="23">
        <v>40893.551724537036</v>
      </c>
    </row>
    <row r="247" spans="1:1" x14ac:dyDescent="0.35">
      <c r="A247" s="23">
        <v>40893.992962962962</v>
      </c>
    </row>
    <row r="248" spans="1:1" x14ac:dyDescent="0.35">
      <c r="A248" s="23">
        <v>40894.906956018516</v>
      </c>
    </row>
    <row r="249" spans="1:1" x14ac:dyDescent="0.35">
      <c r="A249" s="23">
        <v>40895.897974537038</v>
      </c>
    </row>
    <row r="250" spans="1:1" x14ac:dyDescent="0.35">
      <c r="A250" s="23">
        <v>40896.883750000001</v>
      </c>
    </row>
    <row r="251" spans="1:1" x14ac:dyDescent="0.35">
      <c r="A251" s="23">
        <v>40898.089236111111</v>
      </c>
    </row>
    <row r="252" spans="1:1" x14ac:dyDescent="0.35">
      <c r="A252" s="23">
        <v>40904.738194444442</v>
      </c>
    </row>
    <row r="253" spans="1:1" x14ac:dyDescent="0.35">
      <c r="A253" s="23">
        <v>40906.787581018521</v>
      </c>
    </row>
    <row r="254" spans="1:1" x14ac:dyDescent="0.35">
      <c r="A254" s="23">
        <v>40909.649201388886</v>
      </c>
    </row>
    <row r="255" spans="1:1" x14ac:dyDescent="0.35">
      <c r="A255" s="23">
        <v>40911.809872685182</v>
      </c>
    </row>
    <row r="256" spans="1:1" x14ac:dyDescent="0.35">
      <c r="A256" s="23">
        <v>40918.738935185182</v>
      </c>
    </row>
    <row r="257" spans="1:1" x14ac:dyDescent="0.35">
      <c r="A257" s="23">
        <v>40920.904895833337</v>
      </c>
    </row>
    <row r="258" spans="1:1" x14ac:dyDescent="0.35">
      <c r="A258" s="23">
        <v>40921.117662037039</v>
      </c>
    </row>
    <row r="259" spans="1:1" x14ac:dyDescent="0.35">
      <c r="A259" s="23">
        <v>40921.919340277775</v>
      </c>
    </row>
    <row r="260" spans="1:1" x14ac:dyDescent="0.35">
      <c r="A260" s="23">
        <v>40923.729953703703</v>
      </c>
    </row>
    <row r="261" spans="1:1" x14ac:dyDescent="0.35">
      <c r="A261" s="23">
        <v>40924.650868055556</v>
      </c>
    </row>
    <row r="262" spans="1:1" x14ac:dyDescent="0.35">
      <c r="A262" s="23">
        <v>40925.599664351852</v>
      </c>
    </row>
    <row r="263" spans="1:1" x14ac:dyDescent="0.35">
      <c r="A263" s="23">
        <v>40926.047858796293</v>
      </c>
    </row>
    <row r="264" spans="1:1" x14ac:dyDescent="0.35">
      <c r="A264" s="23">
        <v>40926.319062499999</v>
      </c>
    </row>
    <row r="265" spans="1:1" x14ac:dyDescent="0.35">
      <c r="A265" s="23">
        <v>40927.036979166667</v>
      </c>
    </row>
    <row r="266" spans="1:1" x14ac:dyDescent="0.35">
      <c r="A266" s="23">
        <v>40927.473460648151</v>
      </c>
    </row>
    <row r="267" spans="1:1" x14ac:dyDescent="0.35">
      <c r="A267" s="23">
        <v>40927.731782407405</v>
      </c>
    </row>
    <row r="268" spans="1:1" x14ac:dyDescent="0.35">
      <c r="A268" s="23">
        <v>40933.80190972222</v>
      </c>
    </row>
    <row r="269" spans="1:1" x14ac:dyDescent="0.35">
      <c r="A269" s="23">
        <v>40933.856921296298</v>
      </c>
    </row>
    <row r="270" spans="1:1" x14ac:dyDescent="0.35">
      <c r="A270" s="23">
        <v>40933.85696759259</v>
      </c>
    </row>
    <row r="271" spans="1:1" x14ac:dyDescent="0.35">
      <c r="A271" s="23">
        <v>40934.376145833332</v>
      </c>
    </row>
    <row r="272" spans="1:1" x14ac:dyDescent="0.35">
      <c r="A272" s="23">
        <v>40935.005104166667</v>
      </c>
    </row>
    <row r="273" spans="1:1" x14ac:dyDescent="0.35">
      <c r="A273" s="23">
        <v>40936.678506944445</v>
      </c>
    </row>
    <row r="274" spans="1:1" x14ac:dyDescent="0.35">
      <c r="A274" s="23">
        <v>40937.679560185185</v>
      </c>
    </row>
    <row r="275" spans="1:1" x14ac:dyDescent="0.35">
      <c r="A275" s="23">
        <v>40938.062476851854</v>
      </c>
    </row>
    <row r="276" spans="1:1" x14ac:dyDescent="0.35">
      <c r="A276" s="23">
        <v>40939.02002314815</v>
      </c>
    </row>
    <row r="277" spans="1:1" x14ac:dyDescent="0.35">
      <c r="A277" s="23">
        <v>40939.761782407404</v>
      </c>
    </row>
    <row r="278" spans="1:1" x14ac:dyDescent="0.35">
      <c r="A278" s="23">
        <v>40939.837673611109</v>
      </c>
    </row>
    <row r="279" spans="1:1" x14ac:dyDescent="0.35">
      <c r="A279" s="23">
        <v>40939.948773148149</v>
      </c>
    </row>
    <row r="280" spans="1:1" x14ac:dyDescent="0.35">
      <c r="A280" s="23">
        <v>40939.979618055557</v>
      </c>
    </row>
    <row r="281" spans="1:1" x14ac:dyDescent="0.35">
      <c r="A281" s="23">
        <v>40941.199826388889</v>
      </c>
    </row>
    <row r="282" spans="1:1" x14ac:dyDescent="0.35">
      <c r="A282" s="23">
        <v>40941.652372685188</v>
      </c>
    </row>
    <row r="283" spans="1:1" x14ac:dyDescent="0.35">
      <c r="A283" s="23">
        <v>40945.845312500001</v>
      </c>
    </row>
    <row r="284" spans="1:1" x14ac:dyDescent="0.35">
      <c r="A284" s="23">
        <v>40946.11383101852</v>
      </c>
    </row>
    <row r="285" spans="1:1" x14ac:dyDescent="0.35">
      <c r="A285" s="23">
        <v>40946.882245370369</v>
      </c>
    </row>
    <row r="286" spans="1:1" x14ac:dyDescent="0.35">
      <c r="A286" s="23">
        <v>40948.042233796295</v>
      </c>
    </row>
    <row r="287" spans="1:1" x14ac:dyDescent="0.35">
      <c r="A287" s="23">
        <v>40948.080729166664</v>
      </c>
    </row>
    <row r="288" spans="1:1" x14ac:dyDescent="0.35">
      <c r="A288" s="23">
        <v>40948.16815972222</v>
      </c>
    </row>
    <row r="289" spans="1:1" x14ac:dyDescent="0.35">
      <c r="A289" s="23">
        <v>40948.630196759259</v>
      </c>
    </row>
    <row r="290" spans="1:1" x14ac:dyDescent="0.35">
      <c r="A290" s="23">
        <v>40949.98364583333</v>
      </c>
    </row>
    <row r="291" spans="1:1" x14ac:dyDescent="0.35">
      <c r="A291" s="23">
        <v>40952.636979166666</v>
      </c>
    </row>
    <row r="292" spans="1:1" x14ac:dyDescent="0.35">
      <c r="A292" s="23">
        <v>40956.066087962965</v>
      </c>
    </row>
    <row r="293" spans="1:1" x14ac:dyDescent="0.35">
      <c r="A293" s="23">
        <v>40956.553530092591</v>
      </c>
    </row>
    <row r="294" spans="1:1" x14ac:dyDescent="0.35">
      <c r="A294" s="23">
        <v>40958.717268518521</v>
      </c>
    </row>
    <row r="295" spans="1:1" x14ac:dyDescent="0.35">
      <c r="A295" s="23">
        <v>40959.734398148146</v>
      </c>
    </row>
    <row r="296" spans="1:1" x14ac:dyDescent="0.35">
      <c r="A296" s="23">
        <v>40960.861562500002</v>
      </c>
    </row>
    <row r="297" spans="1:1" x14ac:dyDescent="0.35">
      <c r="A297" s="23">
        <v>40961.057349537034</v>
      </c>
    </row>
    <row r="298" spans="1:1" x14ac:dyDescent="0.35">
      <c r="A298" s="23">
        <v>40961.252141203702</v>
      </c>
    </row>
    <row r="299" spans="1:1" x14ac:dyDescent="0.35">
      <c r="A299" s="23">
        <v>40963.613032407404</v>
      </c>
    </row>
    <row r="300" spans="1:1" x14ac:dyDescent="0.35">
      <c r="A300" s="23">
        <v>40967.081875000003</v>
      </c>
    </row>
    <row r="301" spans="1:1" x14ac:dyDescent="0.35">
      <c r="A301" s="23">
        <v>40967.614849537036</v>
      </c>
    </row>
    <row r="302" spans="1:1" x14ac:dyDescent="0.35">
      <c r="A302" s="23">
        <v>40969.912372685183</v>
      </c>
    </row>
    <row r="303" spans="1:1" x14ac:dyDescent="0.35">
      <c r="A303" s="23">
        <v>40970.750034722223</v>
      </c>
    </row>
    <row r="304" spans="1:1" x14ac:dyDescent="0.35">
      <c r="A304" s="23">
        <v>40970.875671296293</v>
      </c>
    </row>
    <row r="305" spans="1:1" x14ac:dyDescent="0.35">
      <c r="A305" s="23">
        <v>40971.002569444441</v>
      </c>
    </row>
    <row r="306" spans="1:1" x14ac:dyDescent="0.35">
      <c r="A306" s="23">
        <v>40973.038541666669</v>
      </c>
    </row>
    <row r="307" spans="1:1" x14ac:dyDescent="0.35">
      <c r="A307" s="23">
        <v>40973.726238425923</v>
      </c>
    </row>
    <row r="308" spans="1:1" x14ac:dyDescent="0.35">
      <c r="A308" s="23">
        <v>40973.740451388891</v>
      </c>
    </row>
    <row r="309" spans="1:1" x14ac:dyDescent="0.35">
      <c r="A309" s="23">
        <v>40973.773182870369</v>
      </c>
    </row>
    <row r="310" spans="1:1" x14ac:dyDescent="0.35">
      <c r="A310" s="23">
        <v>40974.791898148149</v>
      </c>
    </row>
    <row r="311" spans="1:1" x14ac:dyDescent="0.35">
      <c r="A311" s="23">
        <v>40977.805300925924</v>
      </c>
    </row>
    <row r="312" spans="1:1" x14ac:dyDescent="0.35">
      <c r="A312" s="23">
        <v>40977.948009259257</v>
      </c>
    </row>
    <row r="313" spans="1:1" x14ac:dyDescent="0.35">
      <c r="A313" s="23">
        <v>40978.1250462963</v>
      </c>
    </row>
    <row r="314" spans="1:1" x14ac:dyDescent="0.35">
      <c r="A314" s="23">
        <v>40978.238067129627</v>
      </c>
    </row>
    <row r="315" spans="1:1" x14ac:dyDescent="0.35">
      <c r="A315" s="23">
        <v>40981.710243055553</v>
      </c>
    </row>
    <row r="316" spans="1:1" x14ac:dyDescent="0.35">
      <c r="A316" s="23">
        <v>40981.802615740744</v>
      </c>
    </row>
    <row r="317" spans="1:1" x14ac:dyDescent="0.35">
      <c r="A317" s="23">
        <v>40983.055949074071</v>
      </c>
    </row>
    <row r="318" spans="1:1" x14ac:dyDescent="0.35">
      <c r="A318" s="23">
        <v>40985.459803240738</v>
      </c>
    </row>
    <row r="319" spans="1:1" x14ac:dyDescent="0.35">
      <c r="A319" s="23">
        <v>40987.688333333332</v>
      </c>
    </row>
    <row r="320" spans="1:1" x14ac:dyDescent="0.35">
      <c r="A320" s="23">
        <v>40987.697638888887</v>
      </c>
    </row>
    <row r="321" spans="1:1" x14ac:dyDescent="0.35">
      <c r="A321" s="23">
        <v>40987.773715277777</v>
      </c>
    </row>
    <row r="322" spans="1:1" x14ac:dyDescent="0.35">
      <c r="A322" s="23">
        <v>40987.776631944442</v>
      </c>
    </row>
    <row r="323" spans="1:1" x14ac:dyDescent="0.35">
      <c r="A323" s="23">
        <v>40987.83488425926</v>
      </c>
    </row>
    <row r="324" spans="1:1" x14ac:dyDescent="0.35">
      <c r="A324" s="23">
        <v>40987.890740740739</v>
      </c>
    </row>
    <row r="325" spans="1:1" x14ac:dyDescent="0.35">
      <c r="A325" s="23">
        <v>40987.977060185185</v>
      </c>
    </row>
    <row r="326" spans="1:1" x14ac:dyDescent="0.35">
      <c r="A326" s="23">
        <v>40990.050069444442</v>
      </c>
    </row>
    <row r="327" spans="1:1" x14ac:dyDescent="0.35">
      <c r="A327" s="23">
        <v>40990.709317129629</v>
      </c>
    </row>
    <row r="328" spans="1:1" x14ac:dyDescent="0.35">
      <c r="A328" s="23">
        <v>40990.909259259257</v>
      </c>
    </row>
    <row r="329" spans="1:1" x14ac:dyDescent="0.35">
      <c r="A329" s="23">
        <v>40991.708055555559</v>
      </c>
    </row>
    <row r="330" spans="1:1" x14ac:dyDescent="0.35">
      <c r="A330" s="23">
        <v>40995.024317129632</v>
      </c>
    </row>
    <row r="331" spans="1:1" x14ac:dyDescent="0.35">
      <c r="A331" s="23">
        <v>40996.646921296298</v>
      </c>
    </row>
    <row r="332" spans="1:1" x14ac:dyDescent="0.35">
      <c r="A332" s="23">
        <v>40996.667199074072</v>
      </c>
    </row>
    <row r="333" spans="1:1" x14ac:dyDescent="0.35">
      <c r="A333" s="23">
        <v>40996.994074074071</v>
      </c>
    </row>
    <row r="334" spans="1:1" x14ac:dyDescent="0.35">
      <c r="A334" s="23">
        <v>40997.144872685189</v>
      </c>
    </row>
    <row r="335" spans="1:1" x14ac:dyDescent="0.35">
      <c r="A335" s="23">
        <v>40997.257222222222</v>
      </c>
    </row>
    <row r="336" spans="1:1" x14ac:dyDescent="0.35">
      <c r="A336" s="23">
        <v>40997.271493055552</v>
      </c>
    </row>
    <row r="337" spans="1:1" x14ac:dyDescent="0.35">
      <c r="A337" s="23">
        <v>40998.051192129627</v>
      </c>
    </row>
    <row r="338" spans="1:1" x14ac:dyDescent="0.35">
      <c r="A338" s="23">
        <v>40999.645925925928</v>
      </c>
    </row>
    <row r="339" spans="1:1" x14ac:dyDescent="0.35">
      <c r="A339" s="23">
        <v>41002.958634259259</v>
      </c>
    </row>
    <row r="340" spans="1:1" x14ac:dyDescent="0.35">
      <c r="A340" s="23">
        <v>41003.60665509259</v>
      </c>
    </row>
    <row r="341" spans="1:1" x14ac:dyDescent="0.35">
      <c r="A341" s="23">
        <v>41004.139108796298</v>
      </c>
    </row>
    <row r="342" spans="1:1" x14ac:dyDescent="0.35">
      <c r="A342" s="23">
        <v>41004.156886574077</v>
      </c>
    </row>
    <row r="343" spans="1:1" x14ac:dyDescent="0.35">
      <c r="A343" s="23">
        <v>41004.72619212963</v>
      </c>
    </row>
    <row r="344" spans="1:1" x14ac:dyDescent="0.35">
      <c r="A344" s="23">
        <v>41004.802465277775</v>
      </c>
    </row>
    <row r="345" spans="1:1" x14ac:dyDescent="0.35">
      <c r="A345" s="23">
        <v>41005.45784722222</v>
      </c>
    </row>
    <row r="346" spans="1:1" x14ac:dyDescent="0.35">
      <c r="A346" s="23">
        <v>41005.904120370367</v>
      </c>
    </row>
    <row r="347" spans="1:1" x14ac:dyDescent="0.35">
      <c r="A347" s="23">
        <v>41009.847314814811</v>
      </c>
    </row>
    <row r="348" spans="1:1" x14ac:dyDescent="0.35">
      <c r="A348" s="23">
        <v>41010.620312500003</v>
      </c>
    </row>
    <row r="349" spans="1:1" x14ac:dyDescent="0.35">
      <c r="A349" s="23">
        <v>41013.787569444445</v>
      </c>
    </row>
    <row r="350" spans="1:1" x14ac:dyDescent="0.35">
      <c r="A350" s="23">
        <v>41013.822858796295</v>
      </c>
    </row>
    <row r="351" spans="1:1" x14ac:dyDescent="0.35">
      <c r="A351" s="23">
        <v>41013.936562499999</v>
      </c>
    </row>
    <row r="352" spans="1:1" x14ac:dyDescent="0.35">
      <c r="A352" s="23">
        <v>41017.885462962964</v>
      </c>
    </row>
    <row r="353" spans="1:1" x14ac:dyDescent="0.35">
      <c r="A353" s="23">
        <v>41018.711863425924</v>
      </c>
    </row>
    <row r="354" spans="1:1" x14ac:dyDescent="0.35">
      <c r="A354" s="23">
        <v>41019.793032407404</v>
      </c>
    </row>
    <row r="355" spans="1:1" x14ac:dyDescent="0.35">
      <c r="A355" s="23">
        <v>41020.271770833337</v>
      </c>
    </row>
    <row r="356" spans="1:1" x14ac:dyDescent="0.35">
      <c r="A356" s="23">
        <v>41022.645185185182</v>
      </c>
    </row>
    <row r="357" spans="1:1" x14ac:dyDescent="0.35">
      <c r="A357" s="23">
        <v>41023.07471064815</v>
      </c>
    </row>
    <row r="358" spans="1:1" x14ac:dyDescent="0.35">
      <c r="A358" s="23">
        <v>41023.227731481478</v>
      </c>
    </row>
    <row r="359" spans="1:1" x14ac:dyDescent="0.35">
      <c r="A359" s="23">
        <v>41023.782037037039</v>
      </c>
    </row>
    <row r="360" spans="1:1" x14ac:dyDescent="0.35">
      <c r="A360" s="23">
        <v>41024.985972222225</v>
      </c>
    </row>
    <row r="361" spans="1:1" x14ac:dyDescent="0.35">
      <c r="A361" s="23">
        <v>41025.874201388891</v>
      </c>
    </row>
    <row r="362" spans="1:1" x14ac:dyDescent="0.35">
      <c r="A362" s="23">
        <v>41026.083298611113</v>
      </c>
    </row>
    <row r="363" spans="1:1" x14ac:dyDescent="0.35">
      <c r="A363" s="23">
        <v>41026.655011574076</v>
      </c>
    </row>
    <row r="364" spans="1:1" x14ac:dyDescent="0.35">
      <c r="A364" s="23">
        <v>41026.953055555554</v>
      </c>
    </row>
    <row r="365" spans="1:1" x14ac:dyDescent="0.35">
      <c r="A365" s="23">
        <v>41026.958969907406</v>
      </c>
    </row>
    <row r="366" spans="1:1" x14ac:dyDescent="0.35">
      <c r="A366" s="23">
        <v>41026.996099537035</v>
      </c>
    </row>
    <row r="367" spans="1:1" x14ac:dyDescent="0.35">
      <c r="A367" s="23">
        <v>41030.292025462964</v>
      </c>
    </row>
    <row r="368" spans="1:1" x14ac:dyDescent="0.35">
      <c r="A368" s="23">
        <v>41030.719756944447</v>
      </c>
    </row>
    <row r="369" spans="1:1" x14ac:dyDescent="0.35">
      <c r="A369" s="23">
        <v>41031.821631944447</v>
      </c>
    </row>
    <row r="370" spans="1:1" x14ac:dyDescent="0.35">
      <c r="A370" s="23">
        <v>41032.071134259262</v>
      </c>
    </row>
    <row r="371" spans="1:1" x14ac:dyDescent="0.35">
      <c r="A371" s="23">
        <v>41034.656597222223</v>
      </c>
    </row>
    <row r="372" spans="1:1" x14ac:dyDescent="0.35">
      <c r="A372" s="23">
        <v>41034.72216435185</v>
      </c>
    </row>
    <row r="373" spans="1:1" x14ac:dyDescent="0.35">
      <c r="A373" s="23">
        <v>41036.946469907409</v>
      </c>
    </row>
    <row r="374" spans="1:1" x14ac:dyDescent="0.35">
      <c r="A374" s="23">
        <v>41037.551585648151</v>
      </c>
    </row>
    <row r="375" spans="1:1" x14ac:dyDescent="0.35">
      <c r="A375" s="23">
        <v>41037.829918981479</v>
      </c>
    </row>
    <row r="376" spans="1:1" x14ac:dyDescent="0.35">
      <c r="A376" s="23">
        <v>41037.892465277779</v>
      </c>
    </row>
    <row r="377" spans="1:1" x14ac:dyDescent="0.35">
      <c r="A377" s="23">
        <v>41039.225601851853</v>
      </c>
    </row>
    <row r="378" spans="1:1" x14ac:dyDescent="0.35">
      <c r="A378" s="23">
        <v>41039.409456018519</v>
      </c>
    </row>
    <row r="379" spans="1:1" x14ac:dyDescent="0.35">
      <c r="A379" s="23">
        <v>41041.167627314811</v>
      </c>
    </row>
    <row r="380" spans="1:1" x14ac:dyDescent="0.35">
      <c r="A380" s="23">
        <v>41044.648113425923</v>
      </c>
    </row>
    <row r="381" spans="1:1" x14ac:dyDescent="0.35">
      <c r="A381" s="23">
        <v>41044.988055555557</v>
      </c>
    </row>
    <row r="382" spans="1:1" x14ac:dyDescent="0.35">
      <c r="A382" s="23">
        <v>41051.168900462966</v>
      </c>
    </row>
    <row r="383" spans="1:1" x14ac:dyDescent="0.35">
      <c r="A383" s="23">
        <v>41053.200960648152</v>
      </c>
    </row>
    <row r="384" spans="1:1" x14ac:dyDescent="0.35">
      <c r="A384" s="23">
        <v>41053.772858796299</v>
      </c>
    </row>
    <row r="385" spans="1:1" x14ac:dyDescent="0.35">
      <c r="A385" s="23">
        <v>41053.80846064815</v>
      </c>
    </row>
    <row r="386" spans="1:1" x14ac:dyDescent="0.35">
      <c r="A386" s="23">
        <v>41054.847777777781</v>
      </c>
    </row>
    <row r="387" spans="1:1" x14ac:dyDescent="0.35">
      <c r="A387" s="23">
        <v>41058.844571759262</v>
      </c>
    </row>
    <row r="388" spans="1:1" x14ac:dyDescent="0.35">
      <c r="A388" s="23">
        <v>41059.006805555553</v>
      </c>
    </row>
    <row r="389" spans="1:1" x14ac:dyDescent="0.35">
      <c r="A389" s="23">
        <v>41059.118993055556</v>
      </c>
    </row>
    <row r="390" spans="1:1" x14ac:dyDescent="0.35">
      <c r="A390" s="23">
        <v>41059.185682870368</v>
      </c>
    </row>
    <row r="391" spans="1:1" x14ac:dyDescent="0.35">
      <c r="A391" s="23">
        <v>41065.858067129629</v>
      </c>
    </row>
    <row r="392" spans="1:1" x14ac:dyDescent="0.35">
      <c r="A392" s="23">
        <v>41067.740868055553</v>
      </c>
    </row>
    <row r="393" spans="1:1" x14ac:dyDescent="0.35">
      <c r="A393" s="23">
        <v>41067.827418981484</v>
      </c>
    </row>
    <row r="394" spans="1:1" x14ac:dyDescent="0.35">
      <c r="A394" s="23">
        <v>41067.949212962965</v>
      </c>
    </row>
    <row r="395" spans="1:1" x14ac:dyDescent="0.35">
      <c r="A395" s="23">
        <v>41068.520474537036</v>
      </c>
    </row>
    <row r="396" spans="1:1" x14ac:dyDescent="0.35">
      <c r="A396" s="23">
        <v>41069.088506944441</v>
      </c>
    </row>
    <row r="397" spans="1:1" x14ac:dyDescent="0.35">
      <c r="A397" s="23">
        <v>41072.739953703705</v>
      </c>
    </row>
    <row r="398" spans="1:1" x14ac:dyDescent="0.35">
      <c r="A398" s="23">
        <v>41073.050717592596</v>
      </c>
    </row>
    <row r="399" spans="1:1" x14ac:dyDescent="0.35">
      <c r="A399" s="23">
        <v>41074.221562500003</v>
      </c>
    </row>
    <row r="400" spans="1:1" x14ac:dyDescent="0.35">
      <c r="A400" s="23">
        <v>41074.727037037039</v>
      </c>
    </row>
    <row r="401" spans="1:1" x14ac:dyDescent="0.35">
      <c r="A401" s="23">
        <v>41074.834965277776</v>
      </c>
    </row>
    <row r="402" spans="1:1" x14ac:dyDescent="0.35">
      <c r="A402" s="23">
        <v>41075.237858796296</v>
      </c>
    </row>
    <row r="403" spans="1:1" x14ac:dyDescent="0.35">
      <c r="A403" s="23">
        <v>41075.583379629628</v>
      </c>
    </row>
    <row r="404" spans="1:1" x14ac:dyDescent="0.35">
      <c r="A404" s="23">
        <v>41075.835497685184</v>
      </c>
    </row>
    <row r="405" spans="1:1" x14ac:dyDescent="0.35">
      <c r="A405" s="23">
        <v>41078.899826388886</v>
      </c>
    </row>
    <row r="406" spans="1:1" x14ac:dyDescent="0.35">
      <c r="A406" s="23">
        <v>41078.91201388889</v>
      </c>
    </row>
    <row r="407" spans="1:1" x14ac:dyDescent="0.35">
      <c r="A407" s="23">
        <v>41079.877442129633</v>
      </c>
    </row>
    <row r="408" spans="1:1" x14ac:dyDescent="0.35">
      <c r="A408" s="23">
        <v>41080.960243055553</v>
      </c>
    </row>
    <row r="409" spans="1:1" x14ac:dyDescent="0.35">
      <c r="A409" s="23">
        <v>41081.69027777778</v>
      </c>
    </row>
    <row r="410" spans="1:1" x14ac:dyDescent="0.35">
      <c r="A410" s="23">
        <v>41082.069467592592</v>
      </c>
    </row>
    <row r="411" spans="1:1" x14ac:dyDescent="0.35">
      <c r="A411" s="23">
        <v>41082.564884259256</v>
      </c>
    </row>
    <row r="412" spans="1:1" x14ac:dyDescent="0.35">
      <c r="A412" s="23">
        <v>41085.698113425926</v>
      </c>
    </row>
    <row r="413" spans="1:1" x14ac:dyDescent="0.35">
      <c r="A413" s="23">
        <v>41088.691493055558</v>
      </c>
    </row>
    <row r="414" spans="1:1" x14ac:dyDescent="0.35">
      <c r="A414" s="23">
        <v>41089.186296296299</v>
      </c>
    </row>
    <row r="415" spans="1:1" x14ac:dyDescent="0.35">
      <c r="A415" s="23">
        <v>41095.900694444441</v>
      </c>
    </row>
    <row r="416" spans="1:1" x14ac:dyDescent="0.35">
      <c r="A416" s="23">
        <v>41099.093865740739</v>
      </c>
    </row>
    <row r="417" spans="1:1" x14ac:dyDescent="0.35">
      <c r="A417" s="23">
        <v>41099.742800925924</v>
      </c>
    </row>
    <row r="418" spans="1:1" x14ac:dyDescent="0.35">
      <c r="A418" s="23">
        <v>41099.966944444444</v>
      </c>
    </row>
    <row r="419" spans="1:1" x14ac:dyDescent="0.35">
      <c r="A419" s="23">
        <v>41100.158877314818</v>
      </c>
    </row>
    <row r="420" spans="1:1" x14ac:dyDescent="0.35">
      <c r="A420" s="23">
        <v>41101.906111111108</v>
      </c>
    </row>
    <row r="421" spans="1:1" x14ac:dyDescent="0.35">
      <c r="A421" s="23">
        <v>41107.053067129629</v>
      </c>
    </row>
    <row r="422" spans="1:1" x14ac:dyDescent="0.35">
      <c r="A422" s="23">
        <v>41107.130150462966</v>
      </c>
    </row>
    <row r="423" spans="1:1" x14ac:dyDescent="0.35">
      <c r="A423" s="23">
        <v>41107.726782407408</v>
      </c>
    </row>
    <row r="424" spans="1:1" x14ac:dyDescent="0.35">
      <c r="A424" s="23">
        <v>41107.849143518521</v>
      </c>
    </row>
    <row r="425" spans="1:1" x14ac:dyDescent="0.35">
      <c r="A425" s="23">
        <v>41110.680138888885</v>
      </c>
    </row>
    <row r="426" spans="1:1" x14ac:dyDescent="0.35">
      <c r="A426" s="23">
        <v>41111.185891203706</v>
      </c>
    </row>
    <row r="427" spans="1:1" x14ac:dyDescent="0.35">
      <c r="A427" s="23">
        <v>41113.199155092596</v>
      </c>
    </row>
    <row r="428" spans="1:1" x14ac:dyDescent="0.35">
      <c r="A428" s="23">
        <v>41113.77238425926</v>
      </c>
    </row>
    <row r="429" spans="1:1" x14ac:dyDescent="0.35">
      <c r="A429" s="23">
        <v>41113.968576388892</v>
      </c>
    </row>
    <row r="430" spans="1:1" x14ac:dyDescent="0.35">
      <c r="A430" s="23">
        <v>41114.094872685186</v>
      </c>
    </row>
    <row r="431" spans="1:1" x14ac:dyDescent="0.35">
      <c r="A431" s="23">
        <v>41116.690104166664</v>
      </c>
    </row>
    <row r="432" spans="1:1" x14ac:dyDescent="0.35">
      <c r="A432" s="23">
        <v>41116.758125</v>
      </c>
    </row>
    <row r="433" spans="1:1" x14ac:dyDescent="0.35">
      <c r="A433" s="23">
        <v>41116.763275462959</v>
      </c>
    </row>
    <row r="434" spans="1:1" x14ac:dyDescent="0.35">
      <c r="A434" s="23">
        <v>41117.900729166664</v>
      </c>
    </row>
    <row r="435" spans="1:1" x14ac:dyDescent="0.35">
      <c r="A435" s="23">
        <v>41120.882881944446</v>
      </c>
    </row>
    <row r="436" spans="1:1" x14ac:dyDescent="0.35">
      <c r="A436" s="23">
        <v>41121.561886574076</v>
      </c>
    </row>
    <row r="437" spans="1:1" x14ac:dyDescent="0.35">
      <c r="A437" s="23">
        <v>41123.022268518522</v>
      </c>
    </row>
    <row r="438" spans="1:1" x14ac:dyDescent="0.35">
      <c r="A438" s="23">
        <v>41123.056273148148</v>
      </c>
    </row>
    <row r="439" spans="1:1" x14ac:dyDescent="0.35">
      <c r="A439" s="23">
        <v>41124.479722222219</v>
      </c>
    </row>
    <row r="440" spans="1:1" x14ac:dyDescent="0.35">
      <c r="A440" s="23">
        <v>41125.283159722225</v>
      </c>
    </row>
    <row r="441" spans="1:1" x14ac:dyDescent="0.35">
      <c r="A441" s="23">
        <v>41127.812303240738</v>
      </c>
    </row>
    <row r="442" spans="1:1" x14ac:dyDescent="0.35">
      <c r="A442" s="23">
        <v>41129.942870370367</v>
      </c>
    </row>
    <row r="443" spans="1:1" x14ac:dyDescent="0.35">
      <c r="A443" s="23">
        <v>41134.475497685184</v>
      </c>
    </row>
    <row r="444" spans="1:1" x14ac:dyDescent="0.35">
      <c r="A444" s="23">
        <v>41134.751550925925</v>
      </c>
    </row>
    <row r="445" spans="1:1" x14ac:dyDescent="0.35">
      <c r="A445" s="23">
        <v>41135.175694444442</v>
      </c>
    </row>
    <row r="446" spans="1:1" x14ac:dyDescent="0.35">
      <c r="A446" s="23">
        <v>41135.679791666669</v>
      </c>
    </row>
    <row r="447" spans="1:1" x14ac:dyDescent="0.35">
      <c r="A447" s="23">
        <v>41135.699687499997</v>
      </c>
    </row>
    <row r="448" spans="1:1" x14ac:dyDescent="0.35">
      <c r="A448" s="23">
        <v>41136.777812499997</v>
      </c>
    </row>
    <row r="449" spans="1:1" x14ac:dyDescent="0.35">
      <c r="A449" s="23">
        <v>41136.858055555553</v>
      </c>
    </row>
    <row r="450" spans="1:1" x14ac:dyDescent="0.35">
      <c r="A450" s="23">
        <v>41143.81821759259</v>
      </c>
    </row>
    <row r="451" spans="1:1" x14ac:dyDescent="0.35">
      <c r="A451" s="23">
        <v>41144.421550925923</v>
      </c>
    </row>
    <row r="452" spans="1:1" x14ac:dyDescent="0.35">
      <c r="A452" s="23">
        <v>41144.709490740737</v>
      </c>
    </row>
    <row r="453" spans="1:1" x14ac:dyDescent="0.35">
      <c r="A453" s="23">
        <v>41144.763379629629</v>
      </c>
    </row>
    <row r="454" spans="1:1" x14ac:dyDescent="0.35">
      <c r="A454" s="23">
        <v>41145.719305555554</v>
      </c>
    </row>
    <row r="455" spans="1:1" x14ac:dyDescent="0.35">
      <c r="A455" s="23">
        <v>41146.824212962965</v>
      </c>
    </row>
    <row r="456" spans="1:1" x14ac:dyDescent="0.35">
      <c r="A456" s="23">
        <v>41148.194641203707</v>
      </c>
    </row>
    <row r="457" spans="1:1" x14ac:dyDescent="0.35">
      <c r="A457" s="23">
        <v>41149.796064814815</v>
      </c>
    </row>
    <row r="458" spans="1:1" x14ac:dyDescent="0.35">
      <c r="A458" s="23">
        <v>41149.954791666663</v>
      </c>
    </row>
    <row r="459" spans="1:1" x14ac:dyDescent="0.35">
      <c r="A459" s="23">
        <v>41150.902187500003</v>
      </c>
    </row>
    <row r="460" spans="1:1" x14ac:dyDescent="0.35">
      <c r="A460" s="23">
        <v>41151.708321759259</v>
      </c>
    </row>
    <row r="461" spans="1:1" x14ac:dyDescent="0.35">
      <c r="A461" s="23">
        <v>41153.066400462965</v>
      </c>
    </row>
    <row r="462" spans="1:1" x14ac:dyDescent="0.35">
      <c r="A462" s="23">
        <v>41156.958993055552</v>
      </c>
    </row>
    <row r="463" spans="1:1" x14ac:dyDescent="0.35">
      <c r="A463" s="23">
        <v>41156.96334490741</v>
      </c>
    </row>
    <row r="464" spans="1:1" x14ac:dyDescent="0.35">
      <c r="A464" s="23">
        <v>41157.042928240742</v>
      </c>
    </row>
    <row r="465" spans="1:1" x14ac:dyDescent="0.35">
      <c r="A465" s="23">
        <v>41157.947337962964</v>
      </c>
    </row>
    <row r="466" spans="1:1" x14ac:dyDescent="0.35">
      <c r="A466" s="23">
        <v>41158.993923611109</v>
      </c>
    </row>
    <row r="467" spans="1:1" x14ac:dyDescent="0.35">
      <c r="A467" s="23">
        <v>41160.871886574074</v>
      </c>
    </row>
    <row r="468" spans="1:1" x14ac:dyDescent="0.35">
      <c r="A468" s="23">
        <v>41162.672326388885</v>
      </c>
    </row>
    <row r="469" spans="1:1" x14ac:dyDescent="0.35">
      <c r="A469" s="23">
        <v>41163.011828703704</v>
      </c>
    </row>
    <row r="470" spans="1:1" x14ac:dyDescent="0.35">
      <c r="A470" s="23">
        <v>41164.040960648148</v>
      </c>
    </row>
    <row r="471" spans="1:1" x14ac:dyDescent="0.35">
      <c r="A471" s="23">
        <v>41164.859502314815</v>
      </c>
    </row>
    <row r="472" spans="1:1" x14ac:dyDescent="0.35">
      <c r="A472" s="23">
        <v>41169.845590277779</v>
      </c>
    </row>
    <row r="473" spans="1:1" x14ac:dyDescent="0.35">
      <c r="A473" s="23">
        <v>41174.154178240744</v>
      </c>
    </row>
    <row r="474" spans="1:1" x14ac:dyDescent="0.35">
      <c r="A474" s="23">
        <v>41175.05972222222</v>
      </c>
    </row>
    <row r="475" spans="1:1" x14ac:dyDescent="0.35">
      <c r="A475" s="23">
        <v>41176.684907407405</v>
      </c>
    </row>
    <row r="476" spans="1:1" x14ac:dyDescent="0.35">
      <c r="A476" s="23">
        <v>41177.060381944444</v>
      </c>
    </row>
    <row r="477" spans="1:1" x14ac:dyDescent="0.35">
      <c r="A477" s="23">
        <v>41179.098530092589</v>
      </c>
    </row>
    <row r="478" spans="1:1" x14ac:dyDescent="0.35">
      <c r="A478" s="23">
        <v>41179.32104166667</v>
      </c>
    </row>
    <row r="479" spans="1:1" x14ac:dyDescent="0.35">
      <c r="A479" s="23">
        <v>41180.86241898148</v>
      </c>
    </row>
    <row r="480" spans="1:1" x14ac:dyDescent="0.35">
      <c r="A480" s="23">
        <v>41184.167129629626</v>
      </c>
    </row>
    <row r="481" spans="1:1" x14ac:dyDescent="0.35">
      <c r="A481" s="23">
        <v>41184.277986111112</v>
      </c>
    </row>
    <row r="482" spans="1:1" x14ac:dyDescent="0.35">
      <c r="A482" s="23">
        <v>41184.849166666667</v>
      </c>
    </row>
    <row r="483" spans="1:1" x14ac:dyDescent="0.35">
      <c r="A483" s="23">
        <v>41186.306527777779</v>
      </c>
    </row>
    <row r="484" spans="1:1" x14ac:dyDescent="0.35">
      <c r="A484" s="23">
        <v>41192.754942129628</v>
      </c>
    </row>
    <row r="485" spans="1:1" x14ac:dyDescent="0.35">
      <c r="A485" s="23">
        <v>41192.758506944447</v>
      </c>
    </row>
    <row r="486" spans="1:1" x14ac:dyDescent="0.35">
      <c r="A486" s="23">
        <v>41193.032013888886</v>
      </c>
    </row>
    <row r="487" spans="1:1" x14ac:dyDescent="0.35">
      <c r="A487" s="23">
        <v>41193.748483796298</v>
      </c>
    </row>
    <row r="488" spans="1:1" x14ac:dyDescent="0.35">
      <c r="A488" s="23">
        <v>41194.109340277777</v>
      </c>
    </row>
    <row r="489" spans="1:1" x14ac:dyDescent="0.35">
      <c r="A489" s="23">
        <v>41194.579027777778</v>
      </c>
    </row>
    <row r="490" spans="1:1" x14ac:dyDescent="0.35">
      <c r="A490" s="23">
        <v>41194.715520833335</v>
      </c>
    </row>
    <row r="491" spans="1:1" x14ac:dyDescent="0.35">
      <c r="A491" s="23">
        <v>41197.753310185188</v>
      </c>
    </row>
    <row r="492" spans="1:1" x14ac:dyDescent="0.35">
      <c r="A492" s="23">
        <v>41198.611712962964</v>
      </c>
    </row>
    <row r="493" spans="1:1" x14ac:dyDescent="0.35">
      <c r="A493" s="23">
        <v>41201.012083333335</v>
      </c>
    </row>
    <row r="494" spans="1:1" x14ac:dyDescent="0.35">
      <c r="A494" s="23">
        <v>41205.198321759257</v>
      </c>
    </row>
    <row r="495" spans="1:1" x14ac:dyDescent="0.35">
      <c r="A495" s="23">
        <v>41205.707048611112</v>
      </c>
    </row>
    <row r="496" spans="1:1" x14ac:dyDescent="0.35">
      <c r="A496" s="23">
        <v>41205.854537037034</v>
      </c>
    </row>
    <row r="497" spans="1:1" x14ac:dyDescent="0.35">
      <c r="A497" s="23">
        <v>41208.010196759256</v>
      </c>
    </row>
    <row r="498" spans="1:1" x14ac:dyDescent="0.35">
      <c r="A498" s="23">
        <v>41211.688750000001</v>
      </c>
    </row>
    <row r="499" spans="1:1" x14ac:dyDescent="0.35">
      <c r="A499" s="23">
        <v>41212.996481481481</v>
      </c>
    </row>
    <row r="500" spans="1:1" x14ac:dyDescent="0.35">
      <c r="A500" s="23">
        <v>41213.254687499997</v>
      </c>
    </row>
    <row r="501" spans="1:1" x14ac:dyDescent="0.35">
      <c r="A501" s="23">
        <v>41214.79483796296</v>
      </c>
    </row>
    <row r="502" spans="1:1" x14ac:dyDescent="0.35">
      <c r="A502" s="23">
        <v>41218.391446759262</v>
      </c>
    </row>
    <row r="503" spans="1:1" x14ac:dyDescent="0.35">
      <c r="A503" s="23">
        <v>41220.933125000003</v>
      </c>
    </row>
    <row r="504" spans="1:1" x14ac:dyDescent="0.35">
      <c r="A504" s="23">
        <v>41222.991400462961</v>
      </c>
    </row>
    <row r="505" spans="1:1" x14ac:dyDescent="0.35">
      <c r="A505" s="23">
        <v>41223.22184027778</v>
      </c>
    </row>
    <row r="506" spans="1:1" x14ac:dyDescent="0.35">
      <c r="A506" s="23">
        <v>41226.017361111109</v>
      </c>
    </row>
    <row r="507" spans="1:1" x14ac:dyDescent="0.35">
      <c r="A507" s="23">
        <v>41226.648576388892</v>
      </c>
    </row>
    <row r="508" spans="1:1" x14ac:dyDescent="0.35">
      <c r="A508" s="23">
        <v>41226.928842592592</v>
      </c>
    </row>
    <row r="509" spans="1:1" x14ac:dyDescent="0.35">
      <c r="A509" s="23">
        <v>41226.95721064815</v>
      </c>
    </row>
    <row r="510" spans="1:1" x14ac:dyDescent="0.35">
      <c r="A510" s="23">
        <v>41227.641724537039</v>
      </c>
    </row>
    <row r="511" spans="1:1" x14ac:dyDescent="0.35">
      <c r="A511" s="23">
        <v>41228.650196759256</v>
      </c>
    </row>
    <row r="512" spans="1:1" x14ac:dyDescent="0.35">
      <c r="A512" s="23">
        <v>41228.786203703705</v>
      </c>
    </row>
    <row r="513" spans="1:1" x14ac:dyDescent="0.35">
      <c r="A513" s="23">
        <v>41228.924884259257</v>
      </c>
    </row>
    <row r="514" spans="1:1" x14ac:dyDescent="0.35">
      <c r="A514" s="23">
        <v>41230.773113425923</v>
      </c>
    </row>
    <row r="515" spans="1:1" x14ac:dyDescent="0.35">
      <c r="A515" s="23">
        <v>41233.499131944445</v>
      </c>
    </row>
    <row r="516" spans="1:1" x14ac:dyDescent="0.35">
      <c r="A516" s="23">
        <v>41235.054560185185</v>
      </c>
    </row>
    <row r="517" spans="1:1" x14ac:dyDescent="0.35">
      <c r="A517" s="23">
        <v>41239.83625</v>
      </c>
    </row>
    <row r="518" spans="1:1" x14ac:dyDescent="0.35">
      <c r="A518" s="23">
        <v>41243.197592592594</v>
      </c>
    </row>
    <row r="519" spans="1:1" x14ac:dyDescent="0.35">
      <c r="A519" s="23">
        <v>41243.367303240739</v>
      </c>
    </row>
    <row r="520" spans="1:1" x14ac:dyDescent="0.35">
      <c r="A520" s="23">
        <v>41246.874814814815</v>
      </c>
    </row>
    <row r="521" spans="1:1" x14ac:dyDescent="0.35">
      <c r="A521" s="23">
        <v>41247.020243055558</v>
      </c>
    </row>
    <row r="522" spans="1:1" x14ac:dyDescent="0.35">
      <c r="A522" s="23">
        <v>41247.063576388886</v>
      </c>
    </row>
    <row r="523" spans="1:1" x14ac:dyDescent="0.35">
      <c r="A523" s="23">
        <v>41249.448958333334</v>
      </c>
    </row>
    <row r="524" spans="1:1" x14ac:dyDescent="0.35">
      <c r="A524" s="23">
        <v>41249.749085648145</v>
      </c>
    </row>
    <row r="525" spans="1:1" x14ac:dyDescent="0.35">
      <c r="A525" s="23">
        <v>41250.025902777779</v>
      </c>
    </row>
    <row r="526" spans="1:1" x14ac:dyDescent="0.35">
      <c r="A526" s="23">
        <v>41250.827118055553</v>
      </c>
    </row>
    <row r="527" spans="1:1" x14ac:dyDescent="0.35">
      <c r="A527" s="23">
        <v>41255.833611111113</v>
      </c>
    </row>
    <row r="528" spans="1:1" x14ac:dyDescent="0.35">
      <c r="A528" s="23">
        <v>41257.531712962962</v>
      </c>
    </row>
    <row r="529" spans="1:1" x14ac:dyDescent="0.35">
      <c r="A529" s="23">
        <v>41257.950381944444</v>
      </c>
    </row>
    <row r="530" spans="1:1" x14ac:dyDescent="0.35">
      <c r="A530" s="23">
        <v>41261.767812500002</v>
      </c>
    </row>
    <row r="531" spans="1:1" x14ac:dyDescent="0.35">
      <c r="A531" s="23">
        <v>41264.72314814815</v>
      </c>
    </row>
    <row r="532" spans="1:1" x14ac:dyDescent="0.35">
      <c r="A532" s="23">
        <v>41264.853865740741</v>
      </c>
    </row>
    <row r="533" spans="1:1" x14ac:dyDescent="0.35">
      <c r="A533" s="23">
        <v>41270.21497685185</v>
      </c>
    </row>
    <row r="534" spans="1:1" x14ac:dyDescent="0.35">
      <c r="A534" s="23">
        <v>41270.954351851855</v>
      </c>
    </row>
    <row r="535" spans="1:1" x14ac:dyDescent="0.35">
      <c r="A535" s="23">
        <v>41274.776736111111</v>
      </c>
    </row>
    <row r="536" spans="1:1" x14ac:dyDescent="0.35">
      <c r="A536" s="23">
        <v>41276.047905092593</v>
      </c>
    </row>
    <row r="537" spans="1:1" x14ac:dyDescent="0.35">
      <c r="A537" s="23">
        <v>41276.496840277781</v>
      </c>
    </row>
    <row r="538" spans="1:1" x14ac:dyDescent="0.35">
      <c r="A538" s="23">
        <v>41276.846817129626</v>
      </c>
    </row>
    <row r="539" spans="1:1" x14ac:dyDescent="0.35">
      <c r="A539" s="23">
        <v>41277.186111111114</v>
      </c>
    </row>
    <row r="540" spans="1:1" x14ac:dyDescent="0.35">
      <c r="A540" s="23">
        <v>41282.017962962964</v>
      </c>
    </row>
    <row r="541" spans="1:1" x14ac:dyDescent="0.35">
      <c r="A541" s="23">
        <v>41282.944456018522</v>
      </c>
    </row>
    <row r="542" spans="1:1" x14ac:dyDescent="0.35">
      <c r="A542" s="23">
        <v>41288.68712962963</v>
      </c>
    </row>
    <row r="543" spans="1:1" x14ac:dyDescent="0.35">
      <c r="A543" s="23">
        <v>41288.942928240744</v>
      </c>
    </row>
    <row r="544" spans="1:1" x14ac:dyDescent="0.35">
      <c r="A544" s="23">
        <v>41289.999641203707</v>
      </c>
    </row>
    <row r="545" spans="1:1" x14ac:dyDescent="0.35">
      <c r="A545" s="23">
        <v>41290.598483796297</v>
      </c>
    </row>
    <row r="546" spans="1:1" x14ac:dyDescent="0.35">
      <c r="A546" s="23">
        <v>41291.661550925928</v>
      </c>
    </row>
    <row r="547" spans="1:1" x14ac:dyDescent="0.35">
      <c r="A547" s="23">
        <v>41298.509965277779</v>
      </c>
    </row>
    <row r="548" spans="1:1" x14ac:dyDescent="0.35">
      <c r="A548" s="23">
        <v>41299.381423611114</v>
      </c>
    </row>
    <row r="549" spans="1:1" x14ac:dyDescent="0.35">
      <c r="A549" s="23">
        <v>41299.793356481481</v>
      </c>
    </row>
    <row r="550" spans="1:1" x14ac:dyDescent="0.35">
      <c r="A550" s="23">
        <v>41299.878148148149</v>
      </c>
    </row>
    <row r="551" spans="1:1" x14ac:dyDescent="0.35">
      <c r="A551" s="23">
        <v>41301.654340277775</v>
      </c>
    </row>
    <row r="552" spans="1:1" x14ac:dyDescent="0.35">
      <c r="A552" s="23">
        <v>41303.044016203705</v>
      </c>
    </row>
    <row r="553" spans="1:1" x14ac:dyDescent="0.35">
      <c r="A553" s="23">
        <v>41303.593923611108</v>
      </c>
    </row>
    <row r="554" spans="1:1" x14ac:dyDescent="0.35">
      <c r="A554" s="23">
        <v>41304.751284722224</v>
      </c>
    </row>
    <row r="555" spans="1:1" x14ac:dyDescent="0.35">
      <c r="A555" s="23">
        <v>41304.833194444444</v>
      </c>
    </row>
    <row r="556" spans="1:1" x14ac:dyDescent="0.35">
      <c r="A556" s="23">
        <v>41304.962233796294</v>
      </c>
    </row>
    <row r="557" spans="1:1" x14ac:dyDescent="0.35">
      <c r="A557" s="23">
        <v>41305.809363425928</v>
      </c>
    </row>
    <row r="558" spans="1:1" x14ac:dyDescent="0.35">
      <c r="A558" s="23">
        <v>41307.987696759257</v>
      </c>
    </row>
    <row r="559" spans="1:1" x14ac:dyDescent="0.35">
      <c r="A559" s="23">
        <v>41309.11791666667</v>
      </c>
    </row>
    <row r="560" spans="1:1" x14ac:dyDescent="0.35">
      <c r="A560" s="23">
        <v>41310.969270833331</v>
      </c>
    </row>
    <row r="561" spans="1:1" x14ac:dyDescent="0.35">
      <c r="A561" s="23">
        <v>41311.126481481479</v>
      </c>
    </row>
    <row r="562" spans="1:1" x14ac:dyDescent="0.35">
      <c r="A562" s="23">
        <v>41311.799513888887</v>
      </c>
    </row>
    <row r="563" spans="1:1" x14ac:dyDescent="0.35">
      <c r="A563" s="23">
        <v>41312.311562499999</v>
      </c>
    </row>
    <row r="564" spans="1:1" x14ac:dyDescent="0.35">
      <c r="A564" s="23">
        <v>41312.737673611111</v>
      </c>
    </row>
    <row r="565" spans="1:1" x14ac:dyDescent="0.35">
      <c r="A565" s="23">
        <v>41312.88077546296</v>
      </c>
    </row>
    <row r="566" spans="1:1" x14ac:dyDescent="0.35">
      <c r="A566" s="23">
        <v>41313.755219907405</v>
      </c>
    </row>
    <row r="567" spans="1:1" x14ac:dyDescent="0.35">
      <c r="A567" s="23">
        <v>41313.816250000003</v>
      </c>
    </row>
    <row r="568" spans="1:1" x14ac:dyDescent="0.35">
      <c r="A568" s="23">
        <v>41313.985046296293</v>
      </c>
    </row>
    <row r="569" spans="1:1" x14ac:dyDescent="0.35">
      <c r="A569" s="23">
        <v>41316.120949074073</v>
      </c>
    </row>
    <row r="570" spans="1:1" x14ac:dyDescent="0.35">
      <c r="A570" s="23">
        <v>41319.349988425929</v>
      </c>
    </row>
    <row r="571" spans="1:1" x14ac:dyDescent="0.35">
      <c r="A571" s="23">
        <v>41319.769293981481</v>
      </c>
    </row>
    <row r="572" spans="1:1" x14ac:dyDescent="0.35">
      <c r="A572" s="23">
        <v>41320.717465277776</v>
      </c>
    </row>
    <row r="573" spans="1:1" x14ac:dyDescent="0.35">
      <c r="A573" s="23">
        <v>41321.339583333334</v>
      </c>
    </row>
    <row r="574" spans="1:1" x14ac:dyDescent="0.35">
      <c r="A574" s="23">
        <v>41324.193298611113</v>
      </c>
    </row>
    <row r="575" spans="1:1" x14ac:dyDescent="0.35">
      <c r="A575" s="23">
        <v>41324.214571759258</v>
      </c>
    </row>
    <row r="576" spans="1:1" x14ac:dyDescent="0.35">
      <c r="A576" s="23">
        <v>41324.79415509259</v>
      </c>
    </row>
    <row r="577" spans="1:1" x14ac:dyDescent="0.35">
      <c r="A577" s="23">
        <v>41325.525752314818</v>
      </c>
    </row>
    <row r="578" spans="1:1" x14ac:dyDescent="0.35">
      <c r="A578" s="23">
        <v>41326.911319444444</v>
      </c>
    </row>
    <row r="579" spans="1:1" x14ac:dyDescent="0.35">
      <c r="A579" s="23">
        <v>41326.987974537034</v>
      </c>
    </row>
    <row r="580" spans="1:1" x14ac:dyDescent="0.35">
      <c r="A580" s="23">
        <v>41327.996435185189</v>
      </c>
    </row>
    <row r="581" spans="1:1" x14ac:dyDescent="0.35">
      <c r="A581" s="23">
        <v>41330.038784722223</v>
      </c>
    </row>
    <row r="582" spans="1:1" x14ac:dyDescent="0.35">
      <c r="A582" s="23">
        <v>41331.253159722219</v>
      </c>
    </row>
    <row r="583" spans="1:1" x14ac:dyDescent="0.35">
      <c r="A583" s="23">
        <v>41331.555127314816</v>
      </c>
    </row>
    <row r="584" spans="1:1" x14ac:dyDescent="0.35">
      <c r="A584" s="23">
        <v>41333.837187500001</v>
      </c>
    </row>
    <row r="585" spans="1:1" x14ac:dyDescent="0.35">
      <c r="A585" s="23">
        <v>41336.703298611108</v>
      </c>
    </row>
    <row r="586" spans="1:1" x14ac:dyDescent="0.35">
      <c r="A586" s="23">
        <v>41340.303032407406</v>
      </c>
    </row>
    <row r="587" spans="1:1" x14ac:dyDescent="0.35">
      <c r="A587" s="23">
        <v>41341.111400462964</v>
      </c>
    </row>
    <row r="588" spans="1:1" x14ac:dyDescent="0.35">
      <c r="A588" s="23">
        <v>41341.870868055557</v>
      </c>
    </row>
    <row r="589" spans="1:1" x14ac:dyDescent="0.35">
      <c r="A589" s="23">
        <v>41342.845567129632</v>
      </c>
    </row>
    <row r="590" spans="1:1" x14ac:dyDescent="0.35">
      <c r="A590" s="23">
        <v>41344.662858796299</v>
      </c>
    </row>
    <row r="591" spans="1:1" x14ac:dyDescent="0.35">
      <c r="A591" s="23">
        <v>41346.042673611111</v>
      </c>
    </row>
    <row r="592" spans="1:1" x14ac:dyDescent="0.35">
      <c r="A592" s="23">
        <v>41348.168287037035</v>
      </c>
    </row>
    <row r="593" spans="1:1" x14ac:dyDescent="0.35">
      <c r="A593" s="23">
        <v>41348.877685185187</v>
      </c>
    </row>
    <row r="594" spans="1:1" x14ac:dyDescent="0.35">
      <c r="A594" s="23">
        <v>41351.541377314818</v>
      </c>
    </row>
    <row r="595" spans="1:1" x14ac:dyDescent="0.35">
      <c r="A595" s="23">
        <v>41351.76090277778</v>
      </c>
    </row>
    <row r="596" spans="1:1" x14ac:dyDescent="0.35">
      <c r="A596" s="23">
        <v>41354.708460648151</v>
      </c>
    </row>
    <row r="597" spans="1:1" x14ac:dyDescent="0.35">
      <c r="A597" s="23">
        <v>41355.577291666668</v>
      </c>
    </row>
    <row r="598" spans="1:1" x14ac:dyDescent="0.35">
      <c r="A598" s="23">
        <v>41355.825497685182</v>
      </c>
    </row>
    <row r="599" spans="1:1" x14ac:dyDescent="0.35">
      <c r="A599" s="23">
        <v>41357.209166666667</v>
      </c>
    </row>
    <row r="600" spans="1:1" x14ac:dyDescent="0.35">
      <c r="A600" s="23">
        <v>41360.970601851855</v>
      </c>
    </row>
    <row r="601" spans="1:1" x14ac:dyDescent="0.35">
      <c r="A601" s="23">
        <v>41361.886469907404</v>
      </c>
    </row>
    <row r="602" spans="1:1" x14ac:dyDescent="0.35">
      <c r="A602" s="23">
        <v>41365.613078703704</v>
      </c>
    </row>
    <row r="603" spans="1:1" x14ac:dyDescent="0.35">
      <c r="A603" s="23">
        <v>41365.904594907406</v>
      </c>
    </row>
    <row r="604" spans="1:1" x14ac:dyDescent="0.35">
      <c r="A604" s="23">
        <v>41365.928159722222</v>
      </c>
    </row>
    <row r="605" spans="1:1" x14ac:dyDescent="0.35">
      <c r="A605" s="23">
        <v>41367.572280092594</v>
      </c>
    </row>
    <row r="606" spans="1:1" x14ac:dyDescent="0.35">
      <c r="A606" s="23">
        <v>41368.560289351852</v>
      </c>
    </row>
    <row r="607" spans="1:1" x14ac:dyDescent="0.35">
      <c r="A607" s="23">
        <v>41368.583726851852</v>
      </c>
    </row>
    <row r="608" spans="1:1" x14ac:dyDescent="0.35">
      <c r="A608" s="23">
        <v>41370.292303240742</v>
      </c>
    </row>
    <row r="609" spans="1:1" x14ac:dyDescent="0.35">
      <c r="A609" s="23">
        <v>41370.800185185188</v>
      </c>
    </row>
    <row r="610" spans="1:1" x14ac:dyDescent="0.35">
      <c r="A610" s="23">
        <v>41371.648078703707</v>
      </c>
    </row>
    <row r="611" spans="1:1" x14ac:dyDescent="0.35">
      <c r="A611" s="23">
        <v>41373.102465277778</v>
      </c>
    </row>
    <row r="612" spans="1:1" x14ac:dyDescent="0.35">
      <c r="A612" s="23">
        <v>41373.579675925925</v>
      </c>
    </row>
    <row r="613" spans="1:1" x14ac:dyDescent="0.35">
      <c r="A613" s="23">
        <v>41373.690266203703</v>
      </c>
    </row>
    <row r="614" spans="1:1" x14ac:dyDescent="0.35">
      <c r="A614" s="23">
        <v>41375.057222222225</v>
      </c>
    </row>
    <row r="615" spans="1:1" x14ac:dyDescent="0.35">
      <c r="A615" s="23">
        <v>41375.702210648145</v>
      </c>
    </row>
    <row r="616" spans="1:1" x14ac:dyDescent="0.35">
      <c r="A616" s="23">
        <v>41376.769050925926</v>
      </c>
    </row>
    <row r="617" spans="1:1" x14ac:dyDescent="0.35">
      <c r="A617" s="23">
        <v>41378.69976851852</v>
      </c>
    </row>
    <row r="618" spans="1:1" x14ac:dyDescent="0.35">
      <c r="A618" s="23">
        <v>41379.515775462962</v>
      </c>
    </row>
    <row r="619" spans="1:1" x14ac:dyDescent="0.35">
      <c r="A619" s="23">
        <v>41381.50577546296</v>
      </c>
    </row>
    <row r="620" spans="1:1" x14ac:dyDescent="0.35">
      <c r="A620" s="23">
        <v>41382.096180555556</v>
      </c>
    </row>
    <row r="621" spans="1:1" x14ac:dyDescent="0.35">
      <c r="A621" s="23">
        <v>41383.605057870373</v>
      </c>
    </row>
    <row r="622" spans="1:1" x14ac:dyDescent="0.35">
      <c r="A622" s="23">
        <v>41387.171805555554</v>
      </c>
    </row>
    <row r="623" spans="1:1" x14ac:dyDescent="0.35">
      <c r="A623" s="23">
        <v>41387.651516203703</v>
      </c>
    </row>
    <row r="624" spans="1:1" x14ac:dyDescent="0.35">
      <c r="A624" s="23">
        <v>41388.021261574075</v>
      </c>
    </row>
    <row r="625" spans="1:1" x14ac:dyDescent="0.35">
      <c r="A625" s="23">
        <v>41389.364849537036</v>
      </c>
    </row>
    <row r="626" spans="1:1" x14ac:dyDescent="0.35">
      <c r="A626" s="23">
        <v>41389.679560185185</v>
      </c>
    </row>
    <row r="627" spans="1:1" x14ac:dyDescent="0.35">
      <c r="A627" s="23">
        <v>41389.808194444442</v>
      </c>
    </row>
    <row r="628" spans="1:1" x14ac:dyDescent="0.35">
      <c r="A628" s="23">
        <v>41390.757754629631</v>
      </c>
    </row>
    <row r="629" spans="1:1" x14ac:dyDescent="0.35">
      <c r="A629" s="23">
        <v>41391.782905092594</v>
      </c>
    </row>
    <row r="630" spans="1:1" x14ac:dyDescent="0.35">
      <c r="A630" s="23">
        <v>41394.074467592596</v>
      </c>
    </row>
    <row r="631" spans="1:1" x14ac:dyDescent="0.35">
      <c r="A631" s="23">
        <v>41394.842442129629</v>
      </c>
    </row>
    <row r="632" spans="1:1" x14ac:dyDescent="0.35">
      <c r="A632" s="23">
        <v>41394.871678240743</v>
      </c>
    </row>
    <row r="633" spans="1:1" x14ac:dyDescent="0.35">
      <c r="A633" s="23">
        <v>41399.99622685185</v>
      </c>
    </row>
    <row r="634" spans="1:1" x14ac:dyDescent="0.35">
      <c r="A634" s="23">
        <v>41400.92627314815</v>
      </c>
    </row>
    <row r="635" spans="1:1" x14ac:dyDescent="0.35">
      <c r="A635" s="23">
        <v>41401.565868055557</v>
      </c>
    </row>
    <row r="636" spans="1:1" x14ac:dyDescent="0.35">
      <c r="A636" s="23">
        <v>41401.648217592592</v>
      </c>
    </row>
    <row r="637" spans="1:1" x14ac:dyDescent="0.35">
      <c r="A637" s="23">
        <v>41402.558819444443</v>
      </c>
    </row>
    <row r="638" spans="1:1" x14ac:dyDescent="0.35">
      <c r="A638" s="23">
        <v>41402.752222222225</v>
      </c>
    </row>
    <row r="639" spans="1:1" x14ac:dyDescent="0.35">
      <c r="A639" s="23">
        <v>41403.000856481478</v>
      </c>
    </row>
    <row r="640" spans="1:1" x14ac:dyDescent="0.35">
      <c r="A640" s="23">
        <v>41407.84684027778</v>
      </c>
    </row>
    <row r="641" spans="1:1" x14ac:dyDescent="0.35">
      <c r="A641" s="23">
        <v>41409.00037037037</v>
      </c>
    </row>
    <row r="642" spans="1:1" x14ac:dyDescent="0.35">
      <c r="A642" s="23">
        <v>41409.040011574078</v>
      </c>
    </row>
    <row r="643" spans="1:1" x14ac:dyDescent="0.35">
      <c r="A643" s="23">
        <v>41409.814317129632</v>
      </c>
    </row>
    <row r="644" spans="1:1" x14ac:dyDescent="0.35">
      <c r="A644" s="23">
        <v>41410.703993055555</v>
      </c>
    </row>
    <row r="645" spans="1:1" x14ac:dyDescent="0.35">
      <c r="A645" s="23">
        <v>41411.866608796299</v>
      </c>
    </row>
    <row r="646" spans="1:1" x14ac:dyDescent="0.35">
      <c r="A646" s="23">
        <v>41415.461319444446</v>
      </c>
    </row>
    <row r="647" spans="1:1" x14ac:dyDescent="0.35">
      <c r="A647" s="23">
        <v>41416.146944444445</v>
      </c>
    </row>
    <row r="648" spans="1:1" x14ac:dyDescent="0.35">
      <c r="A648" s="23">
        <v>41416.763171296298</v>
      </c>
    </row>
    <row r="649" spans="1:1" x14ac:dyDescent="0.35">
      <c r="A649" s="23">
        <v>41417.228043981479</v>
      </c>
    </row>
    <row r="650" spans="1:1" x14ac:dyDescent="0.35">
      <c r="A650" s="23">
        <v>41422.075821759259</v>
      </c>
    </row>
    <row r="651" spans="1:1" x14ac:dyDescent="0.35">
      <c r="A651" s="23">
        <v>41422.822824074072</v>
      </c>
    </row>
    <row r="652" spans="1:1" x14ac:dyDescent="0.35">
      <c r="A652" s="23">
        <v>41423.910891203705</v>
      </c>
    </row>
    <row r="653" spans="1:1" x14ac:dyDescent="0.35">
      <c r="A653" s="23">
        <v>41424.27107638889</v>
      </c>
    </row>
    <row r="654" spans="1:1" x14ac:dyDescent="0.35">
      <c r="A654" s="23">
        <v>41426.259618055556</v>
      </c>
    </row>
    <row r="655" spans="1:1" x14ac:dyDescent="0.35">
      <c r="A655" s="23">
        <v>41430.038888888892</v>
      </c>
    </row>
    <row r="656" spans="1:1" x14ac:dyDescent="0.35">
      <c r="A656" s="23">
        <v>41432.062037037038</v>
      </c>
    </row>
    <row r="657" spans="1:1" x14ac:dyDescent="0.35">
      <c r="A657" s="23">
        <v>41433.01829861111</v>
      </c>
    </row>
    <row r="658" spans="1:1" x14ac:dyDescent="0.35">
      <c r="A658" s="23">
        <v>41438.899594907409</v>
      </c>
    </row>
    <row r="659" spans="1:1" x14ac:dyDescent="0.35">
      <c r="A659" s="23">
        <v>41442.741249999999</v>
      </c>
    </row>
    <row r="660" spans="1:1" x14ac:dyDescent="0.35">
      <c r="A660" s="23">
        <v>41443.643541666665</v>
      </c>
    </row>
    <row r="661" spans="1:1" x14ac:dyDescent="0.35">
      <c r="A661" s="23">
        <v>41443.83452546296</v>
      </c>
    </row>
    <row r="662" spans="1:1" x14ac:dyDescent="0.35">
      <c r="A662" s="23">
        <v>41444.64261574074</v>
      </c>
    </row>
    <row r="663" spans="1:1" x14ac:dyDescent="0.35">
      <c r="A663" s="23">
        <v>41445.334131944444</v>
      </c>
    </row>
    <row r="664" spans="1:1" x14ac:dyDescent="0.35">
      <c r="A664" s="23">
        <v>41445.962754629632</v>
      </c>
    </row>
    <row r="665" spans="1:1" x14ac:dyDescent="0.35">
      <c r="A665" s="23">
        <v>41447.839722222219</v>
      </c>
    </row>
    <row r="666" spans="1:1" x14ac:dyDescent="0.35">
      <c r="A666" s="23">
        <v>41449.585162037038</v>
      </c>
    </row>
    <row r="667" spans="1:1" x14ac:dyDescent="0.35">
      <c r="A667" s="23">
        <v>41450.681574074071</v>
      </c>
    </row>
    <row r="668" spans="1:1" x14ac:dyDescent="0.35">
      <c r="A668" s="23">
        <v>41451.062905092593</v>
      </c>
    </row>
    <row r="669" spans="1:1" x14ac:dyDescent="0.35">
      <c r="A669" s="23">
        <v>41452.060601851852</v>
      </c>
    </row>
    <row r="670" spans="1:1" x14ac:dyDescent="0.35">
      <c r="A670" s="23">
        <v>41453.076319444444</v>
      </c>
    </row>
    <row r="671" spans="1:1" x14ac:dyDescent="0.35">
      <c r="A671" s="23">
        <v>41453.688530092593</v>
      </c>
    </row>
    <row r="672" spans="1:1" x14ac:dyDescent="0.35">
      <c r="A672" s="23">
        <v>41456.36241898148</v>
      </c>
    </row>
    <row r="673" spans="1:1" x14ac:dyDescent="0.35">
      <c r="A673" s="23">
        <v>41456.981215277781</v>
      </c>
    </row>
    <row r="674" spans="1:1" x14ac:dyDescent="0.35">
      <c r="A674" s="23">
        <v>41458.867905092593</v>
      </c>
    </row>
    <row r="675" spans="1:1" x14ac:dyDescent="0.35">
      <c r="A675" s="23">
        <v>41463.743472222224</v>
      </c>
    </row>
    <row r="676" spans="1:1" x14ac:dyDescent="0.35">
      <c r="A676" s="23">
        <v>41464.106087962966</v>
      </c>
    </row>
    <row r="677" spans="1:1" x14ac:dyDescent="0.35">
      <c r="A677" s="23">
        <v>41464.934016203704</v>
      </c>
    </row>
    <row r="678" spans="1:1" x14ac:dyDescent="0.35">
      <c r="A678" s="23">
        <v>41464.934386574074</v>
      </c>
    </row>
    <row r="679" spans="1:1" x14ac:dyDescent="0.35">
      <c r="A679" s="23">
        <v>41465.500173611108</v>
      </c>
    </row>
    <row r="680" spans="1:1" x14ac:dyDescent="0.35">
      <c r="A680" s="23">
        <v>41466.552314814813</v>
      </c>
    </row>
    <row r="681" spans="1:1" x14ac:dyDescent="0.35">
      <c r="A681" s="23">
        <v>41466.785231481481</v>
      </c>
    </row>
    <row r="682" spans="1:1" x14ac:dyDescent="0.35">
      <c r="A682" s="23">
        <v>41471.446851851855</v>
      </c>
    </row>
    <row r="683" spans="1:1" x14ac:dyDescent="0.35">
      <c r="A683" s="23">
        <v>41477.930914351855</v>
      </c>
    </row>
    <row r="684" spans="1:1" x14ac:dyDescent="0.35">
      <c r="A684" s="23">
        <v>41481.996423611112</v>
      </c>
    </row>
    <row r="685" spans="1:1" x14ac:dyDescent="0.35">
      <c r="A685" s="23">
        <v>41483.449282407404</v>
      </c>
    </row>
    <row r="686" spans="1:1" x14ac:dyDescent="0.35">
      <c r="A686" s="23">
        <v>41484.664247685185</v>
      </c>
    </row>
    <row r="687" spans="1:1" x14ac:dyDescent="0.35">
      <c r="A687" s="23">
        <v>41486.424317129633</v>
      </c>
    </row>
    <row r="688" spans="1:1" x14ac:dyDescent="0.35">
      <c r="A688" s="23">
        <v>41486.537268518521</v>
      </c>
    </row>
    <row r="689" spans="1:1" x14ac:dyDescent="0.35">
      <c r="A689" s="23">
        <v>41487.611250000002</v>
      </c>
    </row>
    <row r="690" spans="1:1" x14ac:dyDescent="0.35">
      <c r="A690" s="23">
        <v>41488.022256944445</v>
      </c>
    </row>
    <row r="691" spans="1:1" x14ac:dyDescent="0.35">
      <c r="A691" s="23">
        <v>41488.85423611111</v>
      </c>
    </row>
    <row r="692" spans="1:1" x14ac:dyDescent="0.35">
      <c r="A692" s="23">
        <v>41491.79478009259</v>
      </c>
    </row>
    <row r="693" spans="1:1" x14ac:dyDescent="0.35">
      <c r="A693" s="23">
        <v>41493.543958333335</v>
      </c>
    </row>
    <row r="694" spans="1:1" x14ac:dyDescent="0.35">
      <c r="A694" s="23">
        <v>41494.963587962964</v>
      </c>
    </row>
    <row r="695" spans="1:1" x14ac:dyDescent="0.35">
      <c r="A695" s="23">
        <v>41495.692627314813</v>
      </c>
    </row>
    <row r="696" spans="1:1" x14ac:dyDescent="0.35">
      <c r="A696" s="23">
        <v>41499.546759259261</v>
      </c>
    </row>
    <row r="697" spans="1:1" x14ac:dyDescent="0.35">
      <c r="A697" s="23">
        <v>41500.727916666663</v>
      </c>
    </row>
    <row r="698" spans="1:1" x14ac:dyDescent="0.35">
      <c r="A698" s="23">
        <v>41500.747453703705</v>
      </c>
    </row>
    <row r="699" spans="1:1" x14ac:dyDescent="0.35">
      <c r="A699" s="23">
        <v>41502.882928240739</v>
      </c>
    </row>
    <row r="700" spans="1:1" x14ac:dyDescent="0.35">
      <c r="A700" s="23">
        <v>41506.756111111114</v>
      </c>
    </row>
    <row r="701" spans="1:1" x14ac:dyDescent="0.35">
      <c r="A701" s="23">
        <v>41506.848032407404</v>
      </c>
    </row>
    <row r="702" spans="1:1" x14ac:dyDescent="0.35">
      <c r="A702" s="23">
        <v>41507.845451388886</v>
      </c>
    </row>
    <row r="703" spans="1:1" x14ac:dyDescent="0.35">
      <c r="A703" s="23">
        <v>41509.426585648151</v>
      </c>
    </row>
    <row r="704" spans="1:1" x14ac:dyDescent="0.35">
      <c r="A704" s="23">
        <v>41509.905995370369</v>
      </c>
    </row>
    <row r="705" spans="1:1" x14ac:dyDescent="0.35">
      <c r="A705" s="23">
        <v>41513.107256944444</v>
      </c>
    </row>
    <row r="706" spans="1:1" x14ac:dyDescent="0.35">
      <c r="A706" s="23">
        <v>41519.004733796297</v>
      </c>
    </row>
    <row r="707" spans="1:1" x14ac:dyDescent="0.35">
      <c r="A707" s="23">
        <v>41520.561041666668</v>
      </c>
    </row>
    <row r="708" spans="1:1" x14ac:dyDescent="0.35">
      <c r="A708" s="23">
        <v>41521.617361111108</v>
      </c>
    </row>
    <row r="709" spans="1:1" x14ac:dyDescent="0.35">
      <c r="A709" s="23">
        <v>41524.056921296295</v>
      </c>
    </row>
    <row r="710" spans="1:1" x14ac:dyDescent="0.35">
      <c r="A710" s="23">
        <v>41524.858553240738</v>
      </c>
    </row>
    <row r="711" spans="1:1" x14ac:dyDescent="0.35">
      <c r="A711" s="23">
        <v>41526.345914351848</v>
      </c>
    </row>
    <row r="712" spans="1:1" x14ac:dyDescent="0.35">
      <c r="A712" s="23">
        <v>41526.435613425929</v>
      </c>
    </row>
    <row r="713" spans="1:1" x14ac:dyDescent="0.35">
      <c r="A713" s="23">
        <v>41526.592395833337</v>
      </c>
    </row>
    <row r="714" spans="1:1" x14ac:dyDescent="0.35">
      <c r="A714" s="23">
        <v>41526.60665509259</v>
      </c>
    </row>
    <row r="715" spans="1:1" x14ac:dyDescent="0.35">
      <c r="A715" s="23">
        <v>41526.708935185183</v>
      </c>
    </row>
    <row r="716" spans="1:1" x14ac:dyDescent="0.35">
      <c r="A716" s="23">
        <v>41529.063252314816</v>
      </c>
    </row>
    <row r="717" spans="1:1" x14ac:dyDescent="0.35">
      <c r="A717" s="23">
        <v>41533.542858796296</v>
      </c>
    </row>
    <row r="718" spans="1:1" x14ac:dyDescent="0.35">
      <c r="A718" s="23">
        <v>41534.568113425928</v>
      </c>
    </row>
    <row r="719" spans="1:1" x14ac:dyDescent="0.35">
      <c r="A719" s="23">
        <v>41535.812708333331</v>
      </c>
    </row>
    <row r="720" spans="1:1" x14ac:dyDescent="0.35">
      <c r="A720" s="23">
        <v>41535.90148148148</v>
      </c>
    </row>
    <row r="721" spans="1:1" x14ac:dyDescent="0.35">
      <c r="A721" s="23">
        <v>41536.509097222224</v>
      </c>
    </row>
    <row r="722" spans="1:1" x14ac:dyDescent="0.35">
      <c r="A722" s="23">
        <v>41537.869143518517</v>
      </c>
    </row>
    <row r="723" spans="1:1" x14ac:dyDescent="0.35">
      <c r="A723" s="23">
        <v>41541.106921296298</v>
      </c>
    </row>
    <row r="724" spans="1:1" x14ac:dyDescent="0.35">
      <c r="A724" s="23">
        <v>41542.958449074074</v>
      </c>
    </row>
    <row r="725" spans="1:1" x14ac:dyDescent="0.35">
      <c r="A725" s="23">
        <v>41543.735995370371</v>
      </c>
    </row>
    <row r="726" spans="1:1" x14ac:dyDescent="0.35">
      <c r="A726" s="23">
        <v>41543.988067129627</v>
      </c>
    </row>
    <row r="727" spans="1:1" x14ac:dyDescent="0.35">
      <c r="A727" s="23">
        <v>41546.664212962962</v>
      </c>
    </row>
    <row r="728" spans="1:1" x14ac:dyDescent="0.35">
      <c r="A728" s="23">
        <v>41546.75105324074</v>
      </c>
    </row>
    <row r="729" spans="1:1" x14ac:dyDescent="0.35">
      <c r="A729" s="23">
        <v>41547.662997685184</v>
      </c>
    </row>
    <row r="730" spans="1:1" x14ac:dyDescent="0.35">
      <c r="A730" s="23">
        <v>41547.694456018522</v>
      </c>
    </row>
    <row r="731" spans="1:1" x14ac:dyDescent="0.35">
      <c r="A731" s="23">
        <v>41548.00335648148</v>
      </c>
    </row>
    <row r="732" spans="1:1" x14ac:dyDescent="0.35">
      <c r="A732" s="23">
        <v>41548.747418981482</v>
      </c>
    </row>
    <row r="733" spans="1:1" x14ac:dyDescent="0.35">
      <c r="A733" s="23">
        <v>41549.627615740741</v>
      </c>
    </row>
    <row r="734" spans="1:1" x14ac:dyDescent="0.35">
      <c r="A734" s="23">
        <v>41550.456412037034</v>
      </c>
    </row>
    <row r="735" spans="1:1" x14ac:dyDescent="0.35">
      <c r="A735" s="23">
        <v>41550.793935185182</v>
      </c>
    </row>
    <row r="736" spans="1:1" x14ac:dyDescent="0.35">
      <c r="A736" s="23">
        <v>41550.867673611108</v>
      </c>
    </row>
    <row r="737" spans="1:1" x14ac:dyDescent="0.35">
      <c r="A737" s="23">
        <v>41550.922974537039</v>
      </c>
    </row>
    <row r="738" spans="1:1" x14ac:dyDescent="0.35">
      <c r="A738" s="23">
        <v>41551.798113425924</v>
      </c>
    </row>
    <row r="739" spans="1:1" x14ac:dyDescent="0.35">
      <c r="A739" s="23">
        <v>41555.041701388887</v>
      </c>
    </row>
    <row r="740" spans="1:1" x14ac:dyDescent="0.35">
      <c r="A740" s="23">
        <v>41555.873645833337</v>
      </c>
    </row>
    <row r="741" spans="1:1" x14ac:dyDescent="0.35">
      <c r="A741" s="23">
        <v>41557.013182870367</v>
      </c>
    </row>
    <row r="742" spans="1:1" x14ac:dyDescent="0.35">
      <c r="A742" s="23">
        <v>41557.780624999999</v>
      </c>
    </row>
    <row r="743" spans="1:1" x14ac:dyDescent="0.35">
      <c r="A743" s="23">
        <v>41557.949687499997</v>
      </c>
    </row>
    <row r="744" spans="1:1" x14ac:dyDescent="0.35">
      <c r="A744" s="23">
        <v>41559.5549537037</v>
      </c>
    </row>
    <row r="745" spans="1:1" x14ac:dyDescent="0.35">
      <c r="A745" s="23">
        <v>41561.500706018516</v>
      </c>
    </row>
    <row r="746" spans="1:1" x14ac:dyDescent="0.35">
      <c r="A746" s="23">
        <v>41561.683553240742</v>
      </c>
    </row>
    <row r="747" spans="1:1" x14ac:dyDescent="0.35">
      <c r="A747" s="23">
        <v>41561.807349537034</v>
      </c>
    </row>
    <row r="748" spans="1:1" x14ac:dyDescent="0.35">
      <c r="A748" s="23">
        <v>41562.671550925923</v>
      </c>
    </row>
    <row r="749" spans="1:1" x14ac:dyDescent="0.35">
      <c r="A749" s="23">
        <v>41563.485509259262</v>
      </c>
    </row>
    <row r="750" spans="1:1" x14ac:dyDescent="0.35">
      <c r="A750" s="23">
        <v>41564.194131944445</v>
      </c>
    </row>
    <row r="751" spans="1:1" x14ac:dyDescent="0.35">
      <c r="A751" s="23">
        <v>41569.575613425928</v>
      </c>
    </row>
    <row r="752" spans="1:1" x14ac:dyDescent="0.35">
      <c r="A752" s="23">
        <v>41569.698831018519</v>
      </c>
    </row>
    <row r="753" spans="1:1" x14ac:dyDescent="0.35">
      <c r="A753" s="23">
        <v>41570.482789351852</v>
      </c>
    </row>
    <row r="754" spans="1:1" x14ac:dyDescent="0.35">
      <c r="A754" s="23">
        <v>41571.998379629629</v>
      </c>
    </row>
    <row r="755" spans="1:1" x14ac:dyDescent="0.35">
      <c r="A755" s="23">
        <v>41572.229849537034</v>
      </c>
    </row>
    <row r="756" spans="1:1" x14ac:dyDescent="0.35">
      <c r="A756" s="23">
        <v>41572.492974537039</v>
      </c>
    </row>
    <row r="757" spans="1:1" x14ac:dyDescent="0.35">
      <c r="A757" s="23">
        <v>41572.958495370367</v>
      </c>
    </row>
    <row r="758" spans="1:1" x14ac:dyDescent="0.35">
      <c r="A758" s="23">
        <v>41575.237430555557</v>
      </c>
    </row>
    <row r="759" spans="1:1" x14ac:dyDescent="0.35">
      <c r="A759" s="23">
        <v>41575.527349537035</v>
      </c>
    </row>
    <row r="760" spans="1:1" x14ac:dyDescent="0.35">
      <c r="A760" s="23">
        <v>41575.880914351852</v>
      </c>
    </row>
    <row r="761" spans="1:1" x14ac:dyDescent="0.35">
      <c r="A761" s="23">
        <v>41576.834513888891</v>
      </c>
    </row>
    <row r="762" spans="1:1" x14ac:dyDescent="0.35">
      <c r="A762" s="23">
        <v>41577.045428240737</v>
      </c>
    </row>
    <row r="763" spans="1:1" x14ac:dyDescent="0.35">
      <c r="A763" s="23">
        <v>41577.561284722222</v>
      </c>
    </row>
    <row r="764" spans="1:1" x14ac:dyDescent="0.35">
      <c r="A764" s="23">
        <v>41578.210104166668</v>
      </c>
    </row>
    <row r="765" spans="1:1" x14ac:dyDescent="0.35">
      <c r="A765" s="23">
        <v>41578.927118055559</v>
      </c>
    </row>
    <row r="766" spans="1:1" x14ac:dyDescent="0.35">
      <c r="A766" s="23">
        <v>41579.734259259261</v>
      </c>
    </row>
    <row r="767" spans="1:1" x14ac:dyDescent="0.35">
      <c r="A767" s="23">
        <v>41579.845509259256</v>
      </c>
    </row>
    <row r="768" spans="1:1" x14ac:dyDescent="0.35">
      <c r="A768" s="23">
        <v>41579.847997685189</v>
      </c>
    </row>
    <row r="769" spans="1:1" x14ac:dyDescent="0.35">
      <c r="A769" s="23">
        <v>41583.083981481483</v>
      </c>
    </row>
    <row r="770" spans="1:1" x14ac:dyDescent="0.35">
      <c r="A770" s="23">
        <v>41583.135405092595</v>
      </c>
    </row>
    <row r="771" spans="1:1" x14ac:dyDescent="0.35">
      <c r="A771" s="23">
        <v>41586.475173611114</v>
      </c>
    </row>
    <row r="772" spans="1:1" x14ac:dyDescent="0.35">
      <c r="A772" s="23">
        <v>41589.676886574074</v>
      </c>
    </row>
    <row r="773" spans="1:1" x14ac:dyDescent="0.35">
      <c r="A773" s="23">
        <v>41590.255868055552</v>
      </c>
    </row>
    <row r="774" spans="1:1" x14ac:dyDescent="0.35">
      <c r="A774" s="23">
        <v>41591.737974537034</v>
      </c>
    </row>
    <row r="775" spans="1:1" x14ac:dyDescent="0.35">
      <c r="A775" s="23">
        <v>41591.964537037034</v>
      </c>
    </row>
    <row r="776" spans="1:1" x14ac:dyDescent="0.35">
      <c r="A776" s="23">
        <v>41593.082002314812</v>
      </c>
    </row>
    <row r="777" spans="1:1" x14ac:dyDescent="0.35">
      <c r="A777" s="23">
        <v>41594.207060185188</v>
      </c>
    </row>
    <row r="778" spans="1:1" x14ac:dyDescent="0.35">
      <c r="A778" s="23">
        <v>41596.913437499999</v>
      </c>
    </row>
    <row r="779" spans="1:1" x14ac:dyDescent="0.35">
      <c r="A779" s="23">
        <v>41597.788888888892</v>
      </c>
    </row>
    <row r="780" spans="1:1" x14ac:dyDescent="0.35">
      <c r="A780" s="23">
        <v>41598.17597222222</v>
      </c>
    </row>
    <row r="781" spans="1:1" x14ac:dyDescent="0.35">
      <c r="A781" s="23">
        <v>41598.420046296298</v>
      </c>
    </row>
    <row r="782" spans="1:1" x14ac:dyDescent="0.35">
      <c r="A782" s="23">
        <v>41599.855682870373</v>
      </c>
    </row>
    <row r="783" spans="1:1" x14ac:dyDescent="0.35">
      <c r="A783" s="23">
        <v>41600.538657407407</v>
      </c>
    </row>
    <row r="784" spans="1:1" x14ac:dyDescent="0.35">
      <c r="A784" s="23">
        <v>41603.333668981482</v>
      </c>
    </row>
    <row r="785" spans="1:1" x14ac:dyDescent="0.35">
      <c r="A785" s="23">
        <v>41604.022418981483</v>
      </c>
    </row>
    <row r="786" spans="1:1" x14ac:dyDescent="0.35">
      <c r="A786" s="23">
        <v>41604.996458333335</v>
      </c>
    </row>
    <row r="787" spans="1:1" x14ac:dyDescent="0.35">
      <c r="A787" s="23">
        <v>41605.167696759258</v>
      </c>
    </row>
    <row r="788" spans="1:1" x14ac:dyDescent="0.35">
      <c r="A788" s="23">
        <v>41605.868449074071</v>
      </c>
    </row>
    <row r="789" spans="1:1" x14ac:dyDescent="0.35">
      <c r="A789" s="23">
        <v>41607.83085648148</v>
      </c>
    </row>
    <row r="790" spans="1:1" x14ac:dyDescent="0.35">
      <c r="A790" s="23">
        <v>41610.794421296298</v>
      </c>
    </row>
    <row r="791" spans="1:1" x14ac:dyDescent="0.35">
      <c r="A791" s="23">
        <v>41611.917673611111</v>
      </c>
    </row>
    <row r="792" spans="1:1" x14ac:dyDescent="0.35">
      <c r="A792" s="23">
        <v>41612.100243055553</v>
      </c>
    </row>
    <row r="793" spans="1:1" x14ac:dyDescent="0.35">
      <c r="A793" s="23">
        <v>41612.912187499998</v>
      </c>
    </row>
    <row r="794" spans="1:1" x14ac:dyDescent="0.35">
      <c r="A794" s="23">
        <v>41613.172974537039</v>
      </c>
    </row>
    <row r="795" spans="1:1" x14ac:dyDescent="0.35">
      <c r="A795" s="23">
        <v>41614.563194444447</v>
      </c>
    </row>
    <row r="796" spans="1:1" x14ac:dyDescent="0.35">
      <c r="A796" s="23">
        <v>41614.651493055557</v>
      </c>
    </row>
    <row r="797" spans="1:1" x14ac:dyDescent="0.35">
      <c r="A797" s="23">
        <v>41616.027754629627</v>
      </c>
    </row>
    <row r="798" spans="1:1" x14ac:dyDescent="0.35">
      <c r="A798" s="23">
        <v>41617.912662037037</v>
      </c>
    </row>
    <row r="799" spans="1:1" x14ac:dyDescent="0.35">
      <c r="A799" s="23">
        <v>41619.998310185183</v>
      </c>
    </row>
    <row r="800" spans="1:1" x14ac:dyDescent="0.35">
      <c r="A800" s="23">
        <v>41620.87667824074</v>
      </c>
    </row>
    <row r="801" spans="1:1" x14ac:dyDescent="0.35">
      <c r="A801" s="23">
        <v>41620.90047453704</v>
      </c>
    </row>
    <row r="802" spans="1:1" x14ac:dyDescent="0.35">
      <c r="A802" s="23">
        <v>41620.93141203704</v>
      </c>
    </row>
    <row r="803" spans="1:1" x14ac:dyDescent="0.35">
      <c r="A803" s="23">
        <v>41626.761053240742</v>
      </c>
    </row>
    <row r="804" spans="1:1" x14ac:dyDescent="0.35">
      <c r="A804" s="23">
        <v>41626.916284722225</v>
      </c>
    </row>
    <row r="805" spans="1:1" x14ac:dyDescent="0.35">
      <c r="A805" s="23">
        <v>41628.833680555559</v>
      </c>
    </row>
    <row r="806" spans="1:1" x14ac:dyDescent="0.35">
      <c r="A806" s="23">
        <v>41631.902766203704</v>
      </c>
    </row>
    <row r="807" spans="1:1" x14ac:dyDescent="0.35">
      <c r="A807" s="23">
        <v>41634.715173611112</v>
      </c>
    </row>
    <row r="808" spans="1:1" x14ac:dyDescent="0.35">
      <c r="A808" s="23">
        <v>41634.797013888892</v>
      </c>
    </row>
    <row r="809" spans="1:1" x14ac:dyDescent="0.35">
      <c r="A809" s="23">
        <v>41638.342905092592</v>
      </c>
    </row>
    <row r="810" spans="1:1" x14ac:dyDescent="0.35">
      <c r="A810" s="23">
        <v>41642.005150462966</v>
      </c>
    </row>
    <row r="811" spans="1:1" x14ac:dyDescent="0.35">
      <c r="A811" s="23">
        <v>41642.751458333332</v>
      </c>
    </row>
    <row r="812" spans="1:1" x14ac:dyDescent="0.35">
      <c r="A812" s="23">
        <v>41643.487175925926</v>
      </c>
    </row>
    <row r="813" spans="1:1" x14ac:dyDescent="0.35">
      <c r="A813" s="23">
        <v>41645.832141203704</v>
      </c>
    </row>
    <row r="814" spans="1:1" x14ac:dyDescent="0.35">
      <c r="A814" s="23">
        <v>41645.867280092592</v>
      </c>
    </row>
    <row r="815" spans="1:1" x14ac:dyDescent="0.35">
      <c r="A815" s="23">
        <v>41646.628032407411</v>
      </c>
    </row>
    <row r="816" spans="1:1" x14ac:dyDescent="0.35">
      <c r="A816" s="23">
        <v>41646.792222222219</v>
      </c>
    </row>
    <row r="817" spans="1:1" x14ac:dyDescent="0.35">
      <c r="A817" s="23">
        <v>41647.632256944446</v>
      </c>
    </row>
    <row r="818" spans="1:1" x14ac:dyDescent="0.35">
      <c r="A818" s="23">
        <v>41648.396192129629</v>
      </c>
    </row>
    <row r="819" spans="1:1" x14ac:dyDescent="0.35">
      <c r="A819" s="23">
        <v>41650.015057870369</v>
      </c>
    </row>
    <row r="820" spans="1:1" x14ac:dyDescent="0.35">
      <c r="A820" s="23">
        <v>41652.742488425924</v>
      </c>
    </row>
    <row r="821" spans="1:1" x14ac:dyDescent="0.35">
      <c r="A821" s="23">
        <v>41654.946759259263</v>
      </c>
    </row>
    <row r="822" spans="1:1" x14ac:dyDescent="0.35">
      <c r="A822" s="23">
        <v>41655.709305555552</v>
      </c>
    </row>
    <row r="823" spans="1:1" x14ac:dyDescent="0.35">
      <c r="A823" s="23">
        <v>41656.762638888889</v>
      </c>
    </row>
    <row r="824" spans="1:1" x14ac:dyDescent="0.35">
      <c r="A824" s="23">
        <v>41657.923807870371</v>
      </c>
    </row>
    <row r="825" spans="1:1" x14ac:dyDescent="0.35">
      <c r="A825" s="23">
        <v>41657.985081018516</v>
      </c>
    </row>
    <row r="826" spans="1:1" x14ac:dyDescent="0.35">
      <c r="A826" s="23">
        <v>41660.70853009259</v>
      </c>
    </row>
    <row r="827" spans="1:1" x14ac:dyDescent="0.35">
      <c r="A827" s="23">
        <v>41660.792557870373</v>
      </c>
    </row>
    <row r="828" spans="1:1" x14ac:dyDescent="0.35">
      <c r="A828" s="23">
        <v>41661.381041666667</v>
      </c>
    </row>
    <row r="829" spans="1:1" x14ac:dyDescent="0.35">
      <c r="A829" s="23">
        <v>41662.047500000001</v>
      </c>
    </row>
    <row r="830" spans="1:1" x14ac:dyDescent="0.35">
      <c r="A830" s="23">
        <v>41662.854988425926</v>
      </c>
    </row>
    <row r="831" spans="1:1" x14ac:dyDescent="0.35">
      <c r="A831" s="23">
        <v>41663.500659722224</v>
      </c>
    </row>
    <row r="832" spans="1:1" x14ac:dyDescent="0.35">
      <c r="A832" s="23">
        <v>41663.569340277776</v>
      </c>
    </row>
    <row r="833" spans="1:1" x14ac:dyDescent="0.35">
      <c r="A833" s="23">
        <v>41663.780300925922</v>
      </c>
    </row>
    <row r="834" spans="1:1" x14ac:dyDescent="0.35">
      <c r="A834" s="23">
        <v>41664.684108796297</v>
      </c>
    </row>
    <row r="835" spans="1:1" x14ac:dyDescent="0.35">
      <c r="A835" s="23">
        <v>41666.842824074076</v>
      </c>
    </row>
    <row r="836" spans="1:1" x14ac:dyDescent="0.35">
      <c r="A836" s="23">
        <v>41666.924710648149</v>
      </c>
    </row>
    <row r="837" spans="1:1" x14ac:dyDescent="0.35">
      <c r="A837" s="23">
        <v>41667.275312500002</v>
      </c>
    </row>
    <row r="838" spans="1:1" x14ac:dyDescent="0.35">
      <c r="A838" s="23">
        <v>41667.823287037034</v>
      </c>
    </row>
    <row r="839" spans="1:1" x14ac:dyDescent="0.35">
      <c r="A839" s="23">
        <v>41668.606469907405</v>
      </c>
    </row>
    <row r="840" spans="1:1" x14ac:dyDescent="0.35">
      <c r="A840" s="23">
        <v>41671.936863425923</v>
      </c>
    </row>
    <row r="841" spans="1:1" x14ac:dyDescent="0.35">
      <c r="A841" s="23">
        <v>41674.063078703701</v>
      </c>
    </row>
    <row r="842" spans="1:1" x14ac:dyDescent="0.35">
      <c r="A842" s="23">
        <v>41674.08494212963</v>
      </c>
    </row>
    <row r="843" spans="1:1" x14ac:dyDescent="0.35">
      <c r="A843" s="23">
        <v>41675.149525462963</v>
      </c>
    </row>
    <row r="844" spans="1:1" x14ac:dyDescent="0.35">
      <c r="A844" s="23">
        <v>41680.359976851854</v>
      </c>
    </row>
    <row r="845" spans="1:1" x14ac:dyDescent="0.35">
      <c r="A845" s="23">
        <v>41680.583402777775</v>
      </c>
    </row>
    <row r="846" spans="1:1" x14ac:dyDescent="0.35">
      <c r="A846" s="23">
        <v>41681.189699074072</v>
      </c>
    </row>
    <row r="847" spans="1:1" x14ac:dyDescent="0.35">
      <c r="A847" s="23">
        <v>41682.0705787037</v>
      </c>
    </row>
    <row r="848" spans="1:1" x14ac:dyDescent="0.35">
      <c r="A848" s="23">
        <v>41682.099189814813</v>
      </c>
    </row>
    <row r="849" spans="1:1" x14ac:dyDescent="0.35">
      <c r="A849" s="23">
        <v>41682.23646990741</v>
      </c>
    </row>
    <row r="850" spans="1:1" x14ac:dyDescent="0.35">
      <c r="A850" s="23">
        <v>41682.805902777778</v>
      </c>
    </row>
    <row r="851" spans="1:1" x14ac:dyDescent="0.35">
      <c r="A851" s="23">
        <v>41683.832280092596</v>
      </c>
    </row>
    <row r="852" spans="1:1" x14ac:dyDescent="0.35">
      <c r="A852" s="23">
        <v>41686.705208333333</v>
      </c>
    </row>
    <row r="853" spans="1:1" x14ac:dyDescent="0.35">
      <c r="A853" s="23">
        <v>41689.150011574071</v>
      </c>
    </row>
    <row r="854" spans="1:1" x14ac:dyDescent="0.35">
      <c r="A854" s="23">
        <v>41689.917962962965</v>
      </c>
    </row>
    <row r="855" spans="1:1" x14ac:dyDescent="0.35">
      <c r="A855" s="23">
        <v>41692.084143518521</v>
      </c>
    </row>
    <row r="856" spans="1:1" x14ac:dyDescent="0.35">
      <c r="A856" s="23">
        <v>41692.135729166665</v>
      </c>
    </row>
    <row r="857" spans="1:1" x14ac:dyDescent="0.35">
      <c r="A857" s="23">
        <v>41694.391840277778</v>
      </c>
    </row>
    <row r="858" spans="1:1" x14ac:dyDescent="0.35">
      <c r="A858" s="23">
        <v>41694.84065972222</v>
      </c>
    </row>
    <row r="859" spans="1:1" x14ac:dyDescent="0.35">
      <c r="A859" s="23">
        <v>41695.016782407409</v>
      </c>
    </row>
    <row r="860" spans="1:1" x14ac:dyDescent="0.35">
      <c r="A860" s="23">
        <v>41696.817129629628</v>
      </c>
    </row>
    <row r="861" spans="1:1" x14ac:dyDescent="0.35">
      <c r="A861" s="23">
        <v>41701.901817129627</v>
      </c>
    </row>
    <row r="862" spans="1:1" x14ac:dyDescent="0.35">
      <c r="A862" s="23">
        <v>41703.721979166665</v>
      </c>
    </row>
    <row r="863" spans="1:1" x14ac:dyDescent="0.35">
      <c r="A863" s="23">
        <v>41704.16642361111</v>
      </c>
    </row>
    <row r="864" spans="1:1" x14ac:dyDescent="0.35">
      <c r="A864" s="23">
        <v>41704.735937500001</v>
      </c>
    </row>
    <row r="865" spans="1:1" x14ac:dyDescent="0.35">
      <c r="A865" s="23">
        <v>41709.463518518518</v>
      </c>
    </row>
    <row r="866" spans="1:1" x14ac:dyDescent="0.35">
      <c r="A866" s="23">
        <v>41710.594282407408</v>
      </c>
    </row>
    <row r="867" spans="1:1" x14ac:dyDescent="0.35">
      <c r="A867" s="23">
        <v>41711.169085648151</v>
      </c>
    </row>
    <row r="868" spans="1:1" x14ac:dyDescent="0.35">
      <c r="A868" s="23">
        <v>41712.762673611112</v>
      </c>
    </row>
    <row r="869" spans="1:1" x14ac:dyDescent="0.35">
      <c r="A869" s="23">
        <v>41715.874780092592</v>
      </c>
    </row>
    <row r="870" spans="1:1" x14ac:dyDescent="0.35">
      <c r="A870" s="23">
        <v>41716.632847222223</v>
      </c>
    </row>
    <row r="871" spans="1:1" x14ac:dyDescent="0.35">
      <c r="A871" s="23">
        <v>41716.717847222222</v>
      </c>
    </row>
    <row r="872" spans="1:1" x14ac:dyDescent="0.35">
      <c r="A872" s="23">
        <v>41716.785011574073</v>
      </c>
    </row>
    <row r="873" spans="1:1" x14ac:dyDescent="0.35">
      <c r="A873" s="23">
        <v>41718.043032407404</v>
      </c>
    </row>
    <row r="874" spans="1:1" x14ac:dyDescent="0.35">
      <c r="A874" s="23">
        <v>41718.5237037037</v>
      </c>
    </row>
    <row r="875" spans="1:1" x14ac:dyDescent="0.35">
      <c r="A875" s="23">
        <v>41718.878182870372</v>
      </c>
    </row>
    <row r="876" spans="1:1" x14ac:dyDescent="0.35">
      <c r="A876" s="23">
        <v>41719.549131944441</v>
      </c>
    </row>
    <row r="877" spans="1:1" x14ac:dyDescent="0.35">
      <c r="A877" s="23">
        <v>41719.667986111112</v>
      </c>
    </row>
    <row r="878" spans="1:1" x14ac:dyDescent="0.35">
      <c r="A878" s="23">
        <v>41719.887928240743</v>
      </c>
    </row>
    <row r="879" spans="1:1" x14ac:dyDescent="0.35">
      <c r="A879" s="23">
        <v>41722.666354166664</v>
      </c>
    </row>
    <row r="880" spans="1:1" x14ac:dyDescent="0.35">
      <c r="A880" s="23">
        <v>41722.792407407411</v>
      </c>
    </row>
    <row r="881" spans="1:1" x14ac:dyDescent="0.35">
      <c r="A881" s="23">
        <v>41723.799386574072</v>
      </c>
    </row>
    <row r="882" spans="1:1" x14ac:dyDescent="0.35">
      <c r="A882" s="23">
        <v>41723.9533912037</v>
      </c>
    </row>
    <row r="883" spans="1:1" x14ac:dyDescent="0.35">
      <c r="A883" s="23">
        <v>41724.776539351849</v>
      </c>
    </row>
    <row r="884" spans="1:1" x14ac:dyDescent="0.35">
      <c r="A884" s="23">
        <v>41724.881099537037</v>
      </c>
    </row>
    <row r="885" spans="1:1" x14ac:dyDescent="0.35">
      <c r="A885" s="23">
        <v>41725.082384259258</v>
      </c>
    </row>
    <row r="886" spans="1:1" x14ac:dyDescent="0.35">
      <c r="A886" s="23">
        <v>41726.712754629632</v>
      </c>
    </row>
    <row r="887" spans="1:1" x14ac:dyDescent="0.35">
      <c r="A887" s="23">
        <v>41729.702314814815</v>
      </c>
    </row>
    <row r="888" spans="1:1" x14ac:dyDescent="0.35">
      <c r="A888" s="23">
        <v>41730.276747685188</v>
      </c>
    </row>
    <row r="889" spans="1:1" x14ac:dyDescent="0.35">
      <c r="A889" s="23">
        <v>41730.584374999999</v>
      </c>
    </row>
    <row r="890" spans="1:1" x14ac:dyDescent="0.35">
      <c r="A890" s="23">
        <v>41730.663530092592</v>
      </c>
    </row>
    <row r="891" spans="1:1" x14ac:dyDescent="0.35">
      <c r="A891" s="23">
        <v>41730.708472222221</v>
      </c>
    </row>
    <row r="892" spans="1:1" x14ac:dyDescent="0.35">
      <c r="A892" s="23">
        <v>41730.998402777775</v>
      </c>
    </row>
    <row r="893" spans="1:1" x14ac:dyDescent="0.35">
      <c r="A893" s="23">
        <v>41731.520949074074</v>
      </c>
    </row>
    <row r="894" spans="1:1" x14ac:dyDescent="0.35">
      <c r="A894" s="23">
        <v>41731.833124999997</v>
      </c>
    </row>
    <row r="895" spans="1:1" x14ac:dyDescent="0.35">
      <c r="A895" s="23">
        <v>41732.479675925926</v>
      </c>
    </row>
    <row r="896" spans="1:1" x14ac:dyDescent="0.35">
      <c r="A896" s="23">
        <v>41733.716435185182</v>
      </c>
    </row>
    <row r="897" spans="1:1" x14ac:dyDescent="0.35">
      <c r="A897" s="23">
        <v>41733.737083333333</v>
      </c>
    </row>
    <row r="898" spans="1:1" x14ac:dyDescent="0.35">
      <c r="A898" s="23">
        <v>41736.004502314812</v>
      </c>
    </row>
    <row r="899" spans="1:1" x14ac:dyDescent="0.35">
      <c r="A899" s="23">
        <v>41736.549791666665</v>
      </c>
    </row>
    <row r="900" spans="1:1" x14ac:dyDescent="0.35">
      <c r="A900" s="23">
        <v>41736.899652777778</v>
      </c>
    </row>
    <row r="901" spans="1:1" x14ac:dyDescent="0.35">
      <c r="A901" s="23">
        <v>41737.097500000003</v>
      </c>
    </row>
    <row r="902" spans="1:1" x14ac:dyDescent="0.35">
      <c r="A902" s="23">
        <v>41737.684664351851</v>
      </c>
    </row>
    <row r="903" spans="1:1" x14ac:dyDescent="0.35">
      <c r="A903" s="23">
        <v>41738.864803240744</v>
      </c>
    </row>
    <row r="904" spans="1:1" x14ac:dyDescent="0.35">
      <c r="A904" s="23">
        <v>41739.525300925925</v>
      </c>
    </row>
    <row r="905" spans="1:1" x14ac:dyDescent="0.35">
      <c r="A905" s="23">
        <v>41740.138113425928</v>
      </c>
    </row>
    <row r="906" spans="1:1" x14ac:dyDescent="0.35">
      <c r="A906" s="23">
        <v>41740.493657407409</v>
      </c>
    </row>
    <row r="907" spans="1:1" x14ac:dyDescent="0.35">
      <c r="A907" s="23">
        <v>41742.780509259261</v>
      </c>
    </row>
    <row r="908" spans="1:1" x14ac:dyDescent="0.35">
      <c r="A908" s="23">
        <v>41744.290868055556</v>
      </c>
    </row>
    <row r="909" spans="1:1" x14ac:dyDescent="0.35">
      <c r="A909" s="23">
        <v>41744.590682870374</v>
      </c>
    </row>
    <row r="910" spans="1:1" x14ac:dyDescent="0.35">
      <c r="A910" s="23">
        <v>41744.745208333334</v>
      </c>
    </row>
    <row r="911" spans="1:1" x14ac:dyDescent="0.35">
      <c r="A911" s="23">
        <v>41745.635960648149</v>
      </c>
    </row>
    <row r="912" spans="1:1" x14ac:dyDescent="0.35">
      <c r="A912" s="23">
        <v>41745.826273148145</v>
      </c>
    </row>
    <row r="913" spans="1:1" x14ac:dyDescent="0.35">
      <c r="A913" s="23">
        <v>41745.84542824074</v>
      </c>
    </row>
    <row r="914" spans="1:1" x14ac:dyDescent="0.35">
      <c r="A914" s="23">
        <v>41745.891319444447</v>
      </c>
    </row>
    <row r="915" spans="1:1" x14ac:dyDescent="0.35">
      <c r="A915" s="23">
        <v>41746.189409722225</v>
      </c>
    </row>
    <row r="916" spans="1:1" x14ac:dyDescent="0.35">
      <c r="A916" s="23">
        <v>41747.471504629626</v>
      </c>
    </row>
    <row r="917" spans="1:1" x14ac:dyDescent="0.35">
      <c r="A917" s="23">
        <v>41747.86986111111</v>
      </c>
    </row>
    <row r="918" spans="1:1" x14ac:dyDescent="0.35">
      <c r="A918" s="23">
        <v>41747.887060185189</v>
      </c>
    </row>
    <row r="919" spans="1:1" x14ac:dyDescent="0.35">
      <c r="A919" s="23">
        <v>41752.83457175926</v>
      </c>
    </row>
    <row r="920" spans="1:1" x14ac:dyDescent="0.35">
      <c r="A920" s="23">
        <v>41753.515856481485</v>
      </c>
    </row>
    <row r="921" spans="1:1" x14ac:dyDescent="0.35">
      <c r="A921" s="23">
        <v>41753.593275462961</v>
      </c>
    </row>
    <row r="922" spans="1:1" x14ac:dyDescent="0.35">
      <c r="A922" s="23">
        <v>41753.635775462964</v>
      </c>
    </row>
    <row r="923" spans="1:1" x14ac:dyDescent="0.35">
      <c r="A923" s="23">
        <v>41753.758043981485</v>
      </c>
    </row>
    <row r="924" spans="1:1" x14ac:dyDescent="0.35">
      <c r="A924" s="23">
        <v>41754.047083333331</v>
      </c>
    </row>
    <row r="925" spans="1:1" x14ac:dyDescent="0.35">
      <c r="A925" s="23">
        <v>41754.564328703702</v>
      </c>
    </row>
    <row r="926" spans="1:1" x14ac:dyDescent="0.35">
      <c r="A926" s="23">
        <v>41754.745243055557</v>
      </c>
    </row>
    <row r="927" spans="1:1" x14ac:dyDescent="0.35">
      <c r="A927" s="23">
        <v>41755.117581018516</v>
      </c>
    </row>
    <row r="928" spans="1:1" x14ac:dyDescent="0.35">
      <c r="A928" s="23">
        <v>41755.476724537039</v>
      </c>
    </row>
    <row r="929" spans="1:1" x14ac:dyDescent="0.35">
      <c r="A929" s="23">
        <v>41757.975011574075</v>
      </c>
    </row>
    <row r="930" spans="1:1" x14ac:dyDescent="0.35">
      <c r="A930" s="23">
        <v>41758.833564814813</v>
      </c>
    </row>
    <row r="931" spans="1:1" x14ac:dyDescent="0.35">
      <c r="A931" s="23">
        <v>41758.839675925927</v>
      </c>
    </row>
    <row r="932" spans="1:1" x14ac:dyDescent="0.35">
      <c r="A932" s="23">
        <v>41759.13962962963</v>
      </c>
    </row>
    <row r="933" spans="1:1" x14ac:dyDescent="0.35">
      <c r="A933" s="23">
        <v>41759.542534722219</v>
      </c>
    </row>
    <row r="934" spans="1:1" x14ac:dyDescent="0.35">
      <c r="A934" s="23">
        <v>41759.670937499999</v>
      </c>
    </row>
    <row r="935" spans="1:1" x14ac:dyDescent="0.35">
      <c r="A935" s="23">
        <v>41759.923101851855</v>
      </c>
    </row>
    <row r="936" spans="1:1" x14ac:dyDescent="0.35">
      <c r="A936" s="23">
        <v>41760.10974537037</v>
      </c>
    </row>
    <row r="937" spans="1:1" x14ac:dyDescent="0.35">
      <c r="A937" s="23">
        <v>41760.796423611115</v>
      </c>
    </row>
    <row r="938" spans="1:1" x14ac:dyDescent="0.35">
      <c r="A938" s="23">
        <v>41760.8200462963</v>
      </c>
    </row>
    <row r="939" spans="1:1" x14ac:dyDescent="0.35">
      <c r="A939" s="23">
        <v>41760.909039351849</v>
      </c>
    </row>
    <row r="940" spans="1:1" x14ac:dyDescent="0.35">
      <c r="A940" s="23">
        <v>41760.935706018521</v>
      </c>
    </row>
    <row r="941" spans="1:1" x14ac:dyDescent="0.35">
      <c r="A941" s="23">
        <v>41761.509409722225</v>
      </c>
    </row>
    <row r="942" spans="1:1" x14ac:dyDescent="0.35">
      <c r="A942" s="23">
        <v>41761.810150462959</v>
      </c>
    </row>
    <row r="943" spans="1:1" x14ac:dyDescent="0.35">
      <c r="A943" s="23">
        <v>41761.94258101852</v>
      </c>
    </row>
    <row r="944" spans="1:1" x14ac:dyDescent="0.35">
      <c r="A944" s="23">
        <v>41764.446631944447</v>
      </c>
    </row>
    <row r="945" spans="1:1" x14ac:dyDescent="0.35">
      <c r="A945" s="23">
        <v>41765.610798611109</v>
      </c>
    </row>
    <row r="946" spans="1:1" x14ac:dyDescent="0.35">
      <c r="A946" s="23">
        <v>41765.92465277778</v>
      </c>
    </row>
    <row r="947" spans="1:1" x14ac:dyDescent="0.35">
      <c r="A947" s="23">
        <v>41765.938657407409</v>
      </c>
    </row>
    <row r="948" spans="1:1" x14ac:dyDescent="0.35">
      <c r="A948" s="23">
        <v>41766.072500000002</v>
      </c>
    </row>
    <row r="949" spans="1:1" x14ac:dyDescent="0.35">
      <c r="A949" s="23">
        <v>41766.617291666669</v>
      </c>
    </row>
    <row r="950" spans="1:1" x14ac:dyDescent="0.35">
      <c r="A950" s="23">
        <v>41766.692037037035</v>
      </c>
    </row>
    <row r="951" spans="1:1" x14ac:dyDescent="0.35">
      <c r="A951" s="23">
        <v>41766.718009259261</v>
      </c>
    </row>
    <row r="952" spans="1:1" x14ac:dyDescent="0.35">
      <c r="A952" s="23">
        <v>41766.80572916667</v>
      </c>
    </row>
    <row r="953" spans="1:1" x14ac:dyDescent="0.35">
      <c r="A953" s="23">
        <v>41766.970648148148</v>
      </c>
    </row>
    <row r="954" spans="1:1" x14ac:dyDescent="0.35">
      <c r="A954" s="23">
        <v>41767.587094907409</v>
      </c>
    </row>
    <row r="955" spans="1:1" x14ac:dyDescent="0.35">
      <c r="A955" s="23">
        <v>41767.650347222225</v>
      </c>
    </row>
    <row r="956" spans="1:1" x14ac:dyDescent="0.35">
      <c r="A956" s="23">
        <v>41767.656863425924</v>
      </c>
    </row>
    <row r="957" spans="1:1" x14ac:dyDescent="0.35">
      <c r="A957" s="23">
        <v>41768.841921296298</v>
      </c>
    </row>
    <row r="958" spans="1:1" x14ac:dyDescent="0.35">
      <c r="A958" s="23">
        <v>41771.40996527778</v>
      </c>
    </row>
    <row r="959" spans="1:1" x14ac:dyDescent="0.35">
      <c r="A959" s="23">
        <v>41771.572256944448</v>
      </c>
    </row>
    <row r="960" spans="1:1" x14ac:dyDescent="0.35">
      <c r="A960" s="23">
        <v>41771.651932870373</v>
      </c>
    </row>
    <row r="961" spans="1:1" x14ac:dyDescent="0.35">
      <c r="A961" s="23">
        <v>41771.814791666664</v>
      </c>
    </row>
    <row r="962" spans="1:1" x14ac:dyDescent="0.35">
      <c r="A962" s="23">
        <v>41772.105937499997</v>
      </c>
    </row>
    <row r="963" spans="1:1" x14ac:dyDescent="0.35">
      <c r="A963" s="23">
        <v>41772.657685185186</v>
      </c>
    </row>
    <row r="964" spans="1:1" x14ac:dyDescent="0.35">
      <c r="A964" s="23">
        <v>41772.685393518521</v>
      </c>
    </row>
    <row r="965" spans="1:1" x14ac:dyDescent="0.35">
      <c r="A965" s="23">
        <v>41772.727893518517</v>
      </c>
    </row>
    <row r="966" spans="1:1" x14ac:dyDescent="0.35">
      <c r="A966" s="23">
        <v>41772.797280092593</v>
      </c>
    </row>
    <row r="967" spans="1:1" x14ac:dyDescent="0.35">
      <c r="A967" s="23">
        <v>41773.008738425924</v>
      </c>
    </row>
    <row r="968" spans="1:1" x14ac:dyDescent="0.35">
      <c r="A968" s="23">
        <v>41773.294560185182</v>
      </c>
    </row>
    <row r="969" spans="1:1" x14ac:dyDescent="0.35">
      <c r="A969" s="23">
        <v>41773.932534722226</v>
      </c>
    </row>
    <row r="970" spans="1:1" x14ac:dyDescent="0.35">
      <c r="A970" s="23">
        <v>41774.599930555552</v>
      </c>
    </row>
    <row r="971" spans="1:1" x14ac:dyDescent="0.35">
      <c r="A971" s="23">
        <v>41774.651203703703</v>
      </c>
    </row>
    <row r="972" spans="1:1" x14ac:dyDescent="0.35">
      <c r="A972" s="23">
        <v>41774.737060185187</v>
      </c>
    </row>
    <row r="973" spans="1:1" x14ac:dyDescent="0.35">
      <c r="A973" s="23">
        <v>41775.636157407411</v>
      </c>
    </row>
    <row r="974" spans="1:1" x14ac:dyDescent="0.35">
      <c r="A974" s="23">
        <v>41775.713969907411</v>
      </c>
    </row>
    <row r="975" spans="1:1" x14ac:dyDescent="0.35">
      <c r="A975" s="23">
        <v>41775.753761574073</v>
      </c>
    </row>
    <row r="976" spans="1:1" x14ac:dyDescent="0.35">
      <c r="A976" s="23">
        <v>41775.858564814815</v>
      </c>
    </row>
    <row r="977" spans="1:1" x14ac:dyDescent="0.35">
      <c r="A977" s="23">
        <v>41776.063136574077</v>
      </c>
    </row>
    <row r="978" spans="1:1" x14ac:dyDescent="0.35">
      <c r="A978" s="23">
        <v>41776.284780092596</v>
      </c>
    </row>
    <row r="979" spans="1:1" x14ac:dyDescent="0.35">
      <c r="A979" s="23">
        <v>41778.193622685183</v>
      </c>
    </row>
    <row r="980" spans="1:1" x14ac:dyDescent="0.35">
      <c r="A980" s="23">
        <v>41778.548055555555</v>
      </c>
    </row>
    <row r="981" spans="1:1" x14ac:dyDescent="0.35">
      <c r="A981" s="23">
        <v>41778.637245370373</v>
      </c>
    </row>
    <row r="982" spans="1:1" x14ac:dyDescent="0.35">
      <c r="A982" s="23">
        <v>41778.766724537039</v>
      </c>
    </row>
    <row r="983" spans="1:1" x14ac:dyDescent="0.35">
      <c r="A983" s="23">
        <v>41778.915416666663</v>
      </c>
    </row>
    <row r="984" spans="1:1" x14ac:dyDescent="0.35">
      <c r="A984" s="23">
        <v>41779.045937499999</v>
      </c>
    </row>
    <row r="985" spans="1:1" x14ac:dyDescent="0.35">
      <c r="A985" s="23">
        <v>41779.310034722221</v>
      </c>
    </row>
    <row r="986" spans="1:1" x14ac:dyDescent="0.35">
      <c r="A986" s="23">
        <v>41779.648506944446</v>
      </c>
    </row>
    <row r="987" spans="1:1" x14ac:dyDescent="0.35">
      <c r="A987" s="23">
        <v>41779.649317129632</v>
      </c>
    </row>
    <row r="988" spans="1:1" x14ac:dyDescent="0.35">
      <c r="A988" s="23">
        <v>41779.657870370371</v>
      </c>
    </row>
    <row r="989" spans="1:1" x14ac:dyDescent="0.35">
      <c r="A989" s="23">
        <v>41779.695092592592</v>
      </c>
    </row>
    <row r="990" spans="1:1" x14ac:dyDescent="0.35">
      <c r="A990" s="23">
        <v>41779.724224537036</v>
      </c>
    </row>
    <row r="991" spans="1:1" x14ac:dyDescent="0.35">
      <c r="A991" s="23">
        <v>41780.050092592595</v>
      </c>
    </row>
    <row r="992" spans="1:1" x14ac:dyDescent="0.35">
      <c r="A992" s="23">
        <v>41780.068043981482</v>
      </c>
    </row>
    <row r="993" spans="1:1" x14ac:dyDescent="0.35">
      <c r="A993" s="23">
        <v>41780.412604166668</v>
      </c>
    </row>
    <row r="994" spans="1:1" x14ac:dyDescent="0.35">
      <c r="A994" s="23">
        <v>41780.525937500002</v>
      </c>
    </row>
    <row r="995" spans="1:1" x14ac:dyDescent="0.35">
      <c r="A995" s="23">
        <v>41780.712893518517</v>
      </c>
    </row>
    <row r="996" spans="1:1" x14ac:dyDescent="0.35">
      <c r="A996" s="23">
        <v>41780.745254629626</v>
      </c>
    </row>
    <row r="997" spans="1:1" x14ac:dyDescent="0.35">
      <c r="A997" s="23">
        <v>41780.785729166666</v>
      </c>
    </row>
    <row r="998" spans="1:1" x14ac:dyDescent="0.35">
      <c r="A998" s="23">
        <v>41780.859629629631</v>
      </c>
    </row>
    <row r="999" spans="1:1" x14ac:dyDescent="0.35">
      <c r="A999" s="23">
        <v>41781.045173611114</v>
      </c>
    </row>
    <row r="1000" spans="1:1" x14ac:dyDescent="0.35">
      <c r="A1000" s="23">
        <v>41781.096203703702</v>
      </c>
    </row>
    <row r="1001" spans="1:1" x14ac:dyDescent="0.35">
      <c r="A1001" s="23">
        <v>41781.666770833333</v>
      </c>
    </row>
    <row r="1002" spans="1:1" x14ac:dyDescent="0.35">
      <c r="A1002" s="23">
        <v>41781.717268518521</v>
      </c>
    </row>
    <row r="1003" spans="1:1" x14ac:dyDescent="0.35">
      <c r="A1003" s="23">
        <v>41781.806875000002</v>
      </c>
    </row>
    <row r="1004" spans="1:1" x14ac:dyDescent="0.35">
      <c r="A1004" s="23">
        <v>41781.855092592596</v>
      </c>
    </row>
    <row r="1005" spans="1:1" x14ac:dyDescent="0.35">
      <c r="A1005" s="23">
        <v>41782.741701388892</v>
      </c>
    </row>
    <row r="1006" spans="1:1" x14ac:dyDescent="0.35">
      <c r="A1006" s="23">
        <v>41783.642939814818</v>
      </c>
    </row>
    <row r="1007" spans="1:1" x14ac:dyDescent="0.35">
      <c r="A1007" s="23">
        <v>41784.789687500001</v>
      </c>
    </row>
    <row r="1008" spans="1:1" x14ac:dyDescent="0.35">
      <c r="A1008" s="23">
        <v>41784.952488425923</v>
      </c>
    </row>
    <row r="1009" spans="1:1" x14ac:dyDescent="0.35">
      <c r="A1009" s="23">
        <v>41785.452534722222</v>
      </c>
    </row>
    <row r="1010" spans="1:1" x14ac:dyDescent="0.35">
      <c r="A1010" s="23">
        <v>41785.707708333335</v>
      </c>
    </row>
    <row r="1011" spans="1:1" x14ac:dyDescent="0.35">
      <c r="A1011" s="23">
        <v>41785.72729166667</v>
      </c>
    </row>
    <row r="1012" spans="1:1" x14ac:dyDescent="0.35">
      <c r="A1012" s="23">
        <v>41786.555162037039</v>
      </c>
    </row>
    <row r="1013" spans="1:1" x14ac:dyDescent="0.35">
      <c r="A1013" s="23">
        <v>41786.614363425928</v>
      </c>
    </row>
    <row r="1014" spans="1:1" x14ac:dyDescent="0.35">
      <c r="A1014" s="23">
        <v>41786.640543981484</v>
      </c>
    </row>
    <row r="1015" spans="1:1" x14ac:dyDescent="0.35">
      <c r="A1015" s="23">
        <v>41786.65892361111</v>
      </c>
    </row>
    <row r="1016" spans="1:1" x14ac:dyDescent="0.35">
      <c r="A1016" s="23">
        <v>41786.761354166665</v>
      </c>
    </row>
    <row r="1017" spans="1:1" x14ac:dyDescent="0.35">
      <c r="A1017" s="23">
        <v>41786.959745370368</v>
      </c>
    </row>
    <row r="1018" spans="1:1" x14ac:dyDescent="0.35">
      <c r="A1018" s="23">
        <v>41787.218229166669</v>
      </c>
    </row>
    <row r="1019" spans="1:1" x14ac:dyDescent="0.35">
      <c r="A1019" s="23">
        <v>41787.681527777779</v>
      </c>
    </row>
    <row r="1020" spans="1:1" x14ac:dyDescent="0.35">
      <c r="A1020" s="23">
        <v>41787.898240740738</v>
      </c>
    </row>
    <row r="1021" spans="1:1" x14ac:dyDescent="0.35">
      <c r="A1021" s="23">
        <v>41788.167187500003</v>
      </c>
    </row>
    <row r="1022" spans="1:1" x14ac:dyDescent="0.35">
      <c r="A1022" s="23">
        <v>41788.381909722222</v>
      </c>
    </row>
    <row r="1023" spans="1:1" x14ac:dyDescent="0.35">
      <c r="A1023" s="23">
        <v>41788.587083333332</v>
      </c>
    </row>
    <row r="1024" spans="1:1" x14ac:dyDescent="0.35">
      <c r="A1024" s="23">
        <v>41788.58997685185</v>
      </c>
    </row>
    <row r="1025" spans="1:1" x14ac:dyDescent="0.35">
      <c r="A1025" s="23">
        <v>41788.919722222221</v>
      </c>
    </row>
    <row r="1026" spans="1:1" x14ac:dyDescent="0.35">
      <c r="A1026" s="23">
        <v>41789.080370370371</v>
      </c>
    </row>
    <row r="1027" spans="1:1" x14ac:dyDescent="0.35">
      <c r="A1027" s="23">
        <v>41789.21398148148</v>
      </c>
    </row>
    <row r="1028" spans="1:1" x14ac:dyDescent="0.35">
      <c r="A1028" s="23">
        <v>41789.330312500002</v>
      </c>
    </row>
    <row r="1029" spans="1:1" x14ac:dyDescent="0.35">
      <c r="A1029" s="23">
        <v>41789.726979166669</v>
      </c>
    </row>
    <row r="1030" spans="1:1" x14ac:dyDescent="0.35">
      <c r="A1030" s="23">
        <v>41789.893599537034</v>
      </c>
    </row>
    <row r="1031" spans="1:1" x14ac:dyDescent="0.35">
      <c r="A1031" s="23">
        <v>41789.896805555552</v>
      </c>
    </row>
    <row r="1032" spans="1:1" x14ac:dyDescent="0.35">
      <c r="A1032" s="23">
        <v>41791.057314814818</v>
      </c>
    </row>
    <row r="1033" spans="1:1" x14ac:dyDescent="0.35">
      <c r="A1033" s="23">
        <v>41791.492777777778</v>
      </c>
    </row>
    <row r="1034" spans="1:1" x14ac:dyDescent="0.35">
      <c r="A1034" s="23">
        <v>41791.713252314818</v>
      </c>
    </row>
    <row r="1035" spans="1:1" x14ac:dyDescent="0.35">
      <c r="A1035" s="23">
        <v>41791.993414351855</v>
      </c>
    </row>
    <row r="1036" spans="1:1" x14ac:dyDescent="0.35">
      <c r="A1036" s="23">
        <v>41792.214467592596</v>
      </c>
    </row>
    <row r="1037" spans="1:1" x14ac:dyDescent="0.35">
      <c r="A1037" s="23">
        <v>41792.542986111112</v>
      </c>
    </row>
    <row r="1038" spans="1:1" x14ac:dyDescent="0.35">
      <c r="A1038" s="23">
        <v>41792.645277777781</v>
      </c>
    </row>
    <row r="1039" spans="1:1" x14ac:dyDescent="0.35">
      <c r="A1039" s="23">
        <v>41792.667361111111</v>
      </c>
    </row>
    <row r="1040" spans="1:1" x14ac:dyDescent="0.35">
      <c r="A1040" s="23">
        <v>41792.687442129631</v>
      </c>
    </row>
    <row r="1041" spans="1:1" x14ac:dyDescent="0.35">
      <c r="A1041" s="23">
        <v>41793.029432870368</v>
      </c>
    </row>
    <row r="1042" spans="1:1" x14ac:dyDescent="0.35">
      <c r="A1042" s="23">
        <v>41793.172199074077</v>
      </c>
    </row>
    <row r="1043" spans="1:1" x14ac:dyDescent="0.35">
      <c r="A1043" s="23">
        <v>41793.191874999997</v>
      </c>
    </row>
    <row r="1044" spans="1:1" x14ac:dyDescent="0.35">
      <c r="A1044" s="23">
        <v>41793.659525462965</v>
      </c>
    </row>
    <row r="1045" spans="1:1" x14ac:dyDescent="0.35">
      <c r="A1045" s="23">
        <v>41793.668761574074</v>
      </c>
    </row>
    <row r="1046" spans="1:1" x14ac:dyDescent="0.35">
      <c r="A1046" s="23">
        <v>41793.710231481484</v>
      </c>
    </row>
    <row r="1047" spans="1:1" x14ac:dyDescent="0.35">
      <c r="A1047" s="23">
        <v>41793.814259259256</v>
      </c>
    </row>
    <row r="1048" spans="1:1" x14ac:dyDescent="0.35">
      <c r="A1048" s="23">
        <v>41794.072337962964</v>
      </c>
    </row>
    <row r="1049" spans="1:1" x14ac:dyDescent="0.35">
      <c r="A1049" s="23">
        <v>41794.1249537037</v>
      </c>
    </row>
    <row r="1050" spans="1:1" x14ac:dyDescent="0.35">
      <c r="A1050" s="23">
        <v>41794.817523148151</v>
      </c>
    </row>
    <row r="1051" spans="1:1" x14ac:dyDescent="0.35">
      <c r="A1051" s="23">
        <v>41794.981122685182</v>
      </c>
    </row>
    <row r="1052" spans="1:1" x14ac:dyDescent="0.35">
      <c r="A1052" s="23">
        <v>41795.528101851851</v>
      </c>
    </row>
    <row r="1053" spans="1:1" x14ac:dyDescent="0.35">
      <c r="A1053" s="23">
        <v>41795.598923611113</v>
      </c>
    </row>
    <row r="1054" spans="1:1" x14ac:dyDescent="0.35">
      <c r="A1054" s="23">
        <v>41795.963333333333</v>
      </c>
    </row>
    <row r="1055" spans="1:1" x14ac:dyDescent="0.35">
      <c r="A1055" s="23">
        <v>41796.422326388885</v>
      </c>
    </row>
    <row r="1056" spans="1:1" x14ac:dyDescent="0.35">
      <c r="A1056" s="23">
        <v>41796.531701388885</v>
      </c>
    </row>
    <row r="1057" spans="1:1" x14ac:dyDescent="0.35">
      <c r="A1057" s="23">
        <v>41796.771597222221</v>
      </c>
    </row>
    <row r="1058" spans="1:1" x14ac:dyDescent="0.35">
      <c r="A1058" s="23">
        <v>41798.94027777778</v>
      </c>
    </row>
    <row r="1059" spans="1:1" x14ac:dyDescent="0.35">
      <c r="A1059" s="23">
        <v>41799.259039351855</v>
      </c>
    </row>
    <row r="1060" spans="1:1" x14ac:dyDescent="0.35">
      <c r="A1060" s="23">
        <v>41799.524259259262</v>
      </c>
    </row>
    <row r="1061" spans="1:1" x14ac:dyDescent="0.35">
      <c r="A1061" s="23">
        <v>41799.685902777775</v>
      </c>
    </row>
    <row r="1062" spans="1:1" x14ac:dyDescent="0.35">
      <c r="A1062" s="23">
        <v>41799.725289351853</v>
      </c>
    </row>
    <row r="1063" spans="1:1" x14ac:dyDescent="0.35">
      <c r="A1063" s="23">
        <v>41799.814340277779</v>
      </c>
    </row>
    <row r="1064" spans="1:1" x14ac:dyDescent="0.35">
      <c r="A1064" s="23">
        <v>41799.830613425926</v>
      </c>
    </row>
    <row r="1065" spans="1:1" x14ac:dyDescent="0.35">
      <c r="A1065" s="23">
        <v>41800.380428240744</v>
      </c>
    </row>
    <row r="1066" spans="1:1" x14ac:dyDescent="0.35">
      <c r="A1066" s="23">
        <v>41800.423043981478</v>
      </c>
    </row>
    <row r="1067" spans="1:1" x14ac:dyDescent="0.35">
      <c r="A1067" s="23">
        <v>41800.526701388888</v>
      </c>
    </row>
    <row r="1068" spans="1:1" x14ac:dyDescent="0.35">
      <c r="A1068" s="23">
        <v>41800.604895833334</v>
      </c>
    </row>
    <row r="1069" spans="1:1" x14ac:dyDescent="0.35">
      <c r="A1069" s="23">
        <v>41800.819571759261</v>
      </c>
    </row>
    <row r="1070" spans="1:1" x14ac:dyDescent="0.35">
      <c r="A1070" s="23">
        <v>41800.959490740737</v>
      </c>
    </row>
    <row r="1071" spans="1:1" x14ac:dyDescent="0.35">
      <c r="A1071" s="23">
        <v>41801.120069444441</v>
      </c>
    </row>
    <row r="1072" spans="1:1" x14ac:dyDescent="0.35">
      <c r="A1072" s="23">
        <v>41801.711550925924</v>
      </c>
    </row>
    <row r="1073" spans="1:1" x14ac:dyDescent="0.35">
      <c r="A1073" s="23">
        <v>41802.574282407404</v>
      </c>
    </row>
    <row r="1074" spans="1:1" x14ac:dyDescent="0.35">
      <c r="A1074" s="23">
        <v>41802.62090277778</v>
      </c>
    </row>
    <row r="1075" spans="1:1" x14ac:dyDescent="0.35">
      <c r="A1075" s="23">
        <v>41802.757719907408</v>
      </c>
    </row>
    <row r="1076" spans="1:1" x14ac:dyDescent="0.35">
      <c r="A1076" s="23">
        <v>41802.790347222224</v>
      </c>
    </row>
    <row r="1077" spans="1:1" x14ac:dyDescent="0.35">
      <c r="A1077" s="23">
        <v>41802.94363425926</v>
      </c>
    </row>
    <row r="1078" spans="1:1" x14ac:dyDescent="0.35">
      <c r="A1078" s="23">
        <v>41803.116053240738</v>
      </c>
    </row>
    <row r="1079" spans="1:1" x14ac:dyDescent="0.35">
      <c r="A1079" s="23">
        <v>41803.457326388889</v>
      </c>
    </row>
    <row r="1080" spans="1:1" x14ac:dyDescent="0.35">
      <c r="A1080" s="23">
        <v>41803.692789351851</v>
      </c>
    </row>
    <row r="1081" spans="1:1" x14ac:dyDescent="0.35">
      <c r="A1081" s="23">
        <v>41803.880659722221</v>
      </c>
    </row>
    <row r="1082" spans="1:1" x14ac:dyDescent="0.35">
      <c r="A1082" s="23">
        <v>41804.937083333331</v>
      </c>
    </row>
    <row r="1083" spans="1:1" x14ac:dyDescent="0.35">
      <c r="A1083" s="23">
        <v>41805.895254629628</v>
      </c>
    </row>
    <row r="1084" spans="1:1" x14ac:dyDescent="0.35">
      <c r="A1084" s="23">
        <v>41806.106770833336</v>
      </c>
    </row>
    <row r="1085" spans="1:1" x14ac:dyDescent="0.35">
      <c r="A1085" s="23">
        <v>41806.395428240743</v>
      </c>
    </row>
    <row r="1086" spans="1:1" x14ac:dyDescent="0.35">
      <c r="A1086" s="23">
        <v>41806.605034722219</v>
      </c>
    </row>
    <row r="1087" spans="1:1" x14ac:dyDescent="0.35">
      <c r="A1087" s="23">
        <v>41806.637337962966</v>
      </c>
    </row>
    <row r="1088" spans="1:1" x14ac:dyDescent="0.35">
      <c r="A1088" s="23">
        <v>41806.669317129628</v>
      </c>
    </row>
    <row r="1089" spans="1:1" x14ac:dyDescent="0.35">
      <c r="A1089" s="23">
        <v>41806.794074074074</v>
      </c>
    </row>
    <row r="1090" spans="1:1" x14ac:dyDescent="0.35">
      <c r="A1090" s="23">
        <v>41807.118495370371</v>
      </c>
    </row>
    <row r="1091" spans="1:1" x14ac:dyDescent="0.35">
      <c r="A1091" s="23">
        <v>41807.571840277778</v>
      </c>
    </row>
    <row r="1092" spans="1:1" x14ac:dyDescent="0.35">
      <c r="A1092" s="23">
        <v>41807.624374999999</v>
      </c>
    </row>
    <row r="1093" spans="1:1" x14ac:dyDescent="0.35">
      <c r="A1093" s="23">
        <v>41807.690081018518</v>
      </c>
    </row>
    <row r="1094" spans="1:1" x14ac:dyDescent="0.35">
      <c r="A1094" s="23">
        <v>41807.701921296299</v>
      </c>
    </row>
    <row r="1095" spans="1:1" x14ac:dyDescent="0.35">
      <c r="A1095" s="23">
        <v>41808.02648148148</v>
      </c>
    </row>
    <row r="1096" spans="1:1" x14ac:dyDescent="0.35">
      <c r="A1096" s="23">
        <v>41808.198518518519</v>
      </c>
    </row>
    <row r="1097" spans="1:1" x14ac:dyDescent="0.35">
      <c r="A1097" s="23">
        <v>41808.649583333332</v>
      </c>
    </row>
    <row r="1098" spans="1:1" x14ac:dyDescent="0.35">
      <c r="A1098" s="23">
        <v>41808.669571759259</v>
      </c>
    </row>
    <row r="1099" spans="1:1" x14ac:dyDescent="0.35">
      <c r="A1099" s="23">
        <v>41808.881215277775</v>
      </c>
    </row>
    <row r="1100" spans="1:1" x14ac:dyDescent="0.35">
      <c r="A1100" s="23">
        <v>41808.991944444446</v>
      </c>
    </row>
    <row r="1101" spans="1:1" x14ac:dyDescent="0.35">
      <c r="A1101" s="23">
        <v>41809.12300925926</v>
      </c>
    </row>
    <row r="1102" spans="1:1" x14ac:dyDescent="0.35">
      <c r="A1102" s="23">
        <v>41809.155138888891</v>
      </c>
    </row>
    <row r="1103" spans="1:1" x14ac:dyDescent="0.35">
      <c r="A1103" s="23">
        <v>41809.385162037041</v>
      </c>
    </row>
    <row r="1104" spans="1:1" x14ac:dyDescent="0.35">
      <c r="A1104" s="23">
        <v>41809.389930555553</v>
      </c>
    </row>
    <row r="1105" spans="1:1" x14ac:dyDescent="0.35">
      <c r="A1105" s="23">
        <v>41809.473275462966</v>
      </c>
    </row>
    <row r="1106" spans="1:1" x14ac:dyDescent="0.35">
      <c r="A1106" s="23">
        <v>41809.754016203704</v>
      </c>
    </row>
    <row r="1107" spans="1:1" x14ac:dyDescent="0.35">
      <c r="A1107" s="23">
        <v>41809.860300925924</v>
      </c>
    </row>
    <row r="1108" spans="1:1" x14ac:dyDescent="0.35">
      <c r="A1108" s="23">
        <v>41810.142199074071</v>
      </c>
    </row>
    <row r="1109" spans="1:1" x14ac:dyDescent="0.35">
      <c r="A1109" s="23">
        <v>41811.536180555559</v>
      </c>
    </row>
    <row r="1110" spans="1:1" x14ac:dyDescent="0.35">
      <c r="A1110" s="23">
        <v>41811.555462962962</v>
      </c>
    </row>
    <row r="1111" spans="1:1" x14ac:dyDescent="0.35">
      <c r="A1111" s="23">
        <v>41812.67324074074</v>
      </c>
    </row>
    <row r="1112" spans="1:1" x14ac:dyDescent="0.35">
      <c r="A1112" s="23">
        <v>41812.77443287037</v>
      </c>
    </row>
    <row r="1113" spans="1:1" x14ac:dyDescent="0.35">
      <c r="A1113" s="23">
        <v>41813.662962962961</v>
      </c>
    </row>
    <row r="1114" spans="1:1" x14ac:dyDescent="0.35">
      <c r="A1114" s="23">
        <v>41813.766099537039</v>
      </c>
    </row>
    <row r="1115" spans="1:1" x14ac:dyDescent="0.35">
      <c r="A1115" s="23">
        <v>41813.861388888887</v>
      </c>
    </row>
    <row r="1116" spans="1:1" x14ac:dyDescent="0.35">
      <c r="A1116" s="23">
        <v>41813.938715277778</v>
      </c>
    </row>
    <row r="1117" spans="1:1" x14ac:dyDescent="0.35">
      <c r="A1117" s="23">
        <v>41814.367800925924</v>
      </c>
    </row>
    <row r="1118" spans="1:1" x14ac:dyDescent="0.35">
      <c r="A1118" s="23">
        <v>41814.785925925928</v>
      </c>
    </row>
    <row r="1119" spans="1:1" x14ac:dyDescent="0.35">
      <c r="A1119" s="23">
        <v>41815.569212962961</v>
      </c>
    </row>
    <row r="1120" spans="1:1" x14ac:dyDescent="0.35">
      <c r="A1120" s="23">
        <v>41815.774826388886</v>
      </c>
    </row>
    <row r="1121" spans="1:1" x14ac:dyDescent="0.35">
      <c r="A1121" s="23">
        <v>41815.815046296295</v>
      </c>
    </row>
    <row r="1122" spans="1:1" x14ac:dyDescent="0.35">
      <c r="A1122" s="23">
        <v>41815.927106481482</v>
      </c>
    </row>
    <row r="1123" spans="1:1" x14ac:dyDescent="0.35">
      <c r="A1123" s="23">
        <v>41816.812094907407</v>
      </c>
    </row>
    <row r="1124" spans="1:1" x14ac:dyDescent="0.35">
      <c r="A1124" s="23">
        <v>41816.950370370374</v>
      </c>
    </row>
    <row r="1125" spans="1:1" x14ac:dyDescent="0.35">
      <c r="A1125" s="23">
        <v>41817.59542824074</v>
      </c>
    </row>
    <row r="1126" spans="1:1" x14ac:dyDescent="0.35">
      <c r="A1126" s="23">
        <v>41817.855000000003</v>
      </c>
    </row>
    <row r="1127" spans="1:1" x14ac:dyDescent="0.35">
      <c r="A1127" s="23">
        <v>41817.866435185184</v>
      </c>
    </row>
    <row r="1128" spans="1:1" x14ac:dyDescent="0.35">
      <c r="A1128" s="23">
        <v>41818.703275462962</v>
      </c>
    </row>
    <row r="1129" spans="1:1" x14ac:dyDescent="0.35">
      <c r="A1129" s="23">
        <v>41820.62809027778</v>
      </c>
    </row>
    <row r="1130" spans="1:1" x14ac:dyDescent="0.35">
      <c r="A1130" s="23">
        <v>41820.639189814814</v>
      </c>
    </row>
    <row r="1131" spans="1:1" x14ac:dyDescent="0.35">
      <c r="A1131" s="23">
        <v>41820.752268518518</v>
      </c>
    </row>
    <row r="1132" spans="1:1" x14ac:dyDescent="0.35">
      <c r="A1132" s="23">
        <v>41820.776412037034</v>
      </c>
    </row>
    <row r="1133" spans="1:1" x14ac:dyDescent="0.35">
      <c r="A1133" s="23">
        <v>41820.870821759258</v>
      </c>
    </row>
    <row r="1134" spans="1:1" x14ac:dyDescent="0.35">
      <c r="A1134" s="23">
        <v>41820.914641203701</v>
      </c>
    </row>
    <row r="1135" spans="1:1" x14ac:dyDescent="0.35">
      <c r="A1135" s="23">
        <v>41820.945613425924</v>
      </c>
    </row>
    <row r="1136" spans="1:1" x14ac:dyDescent="0.35">
      <c r="A1136" s="23">
        <v>41821.020601851851</v>
      </c>
    </row>
    <row r="1137" spans="1:1" x14ac:dyDescent="0.35">
      <c r="A1137" s="23">
        <v>41821.205636574072</v>
      </c>
    </row>
    <row r="1138" spans="1:1" x14ac:dyDescent="0.35">
      <c r="A1138" s="23">
        <v>41821.407187500001</v>
      </c>
    </row>
    <row r="1139" spans="1:1" x14ac:dyDescent="0.35">
      <c r="A1139" s="23">
        <v>41821.698599537034</v>
      </c>
    </row>
    <row r="1140" spans="1:1" x14ac:dyDescent="0.35">
      <c r="A1140" s="23">
        <v>41822.040497685186</v>
      </c>
    </row>
    <row r="1141" spans="1:1" x14ac:dyDescent="0.35">
      <c r="A1141" s="23">
        <v>41822.417939814812</v>
      </c>
    </row>
    <row r="1142" spans="1:1" x14ac:dyDescent="0.35">
      <c r="A1142" s="23">
        <v>41822.57503472222</v>
      </c>
    </row>
    <row r="1143" spans="1:1" x14ac:dyDescent="0.35">
      <c r="A1143" s="23">
        <v>41822.90488425926</v>
      </c>
    </row>
    <row r="1144" spans="1:1" x14ac:dyDescent="0.35">
      <c r="A1144" s="23">
        <v>41824.658379629633</v>
      </c>
    </row>
    <row r="1145" spans="1:1" x14ac:dyDescent="0.35">
      <c r="A1145" s="23">
        <v>41825.055231481485</v>
      </c>
    </row>
    <row r="1146" spans="1:1" x14ac:dyDescent="0.35">
      <c r="A1146" s="23">
        <v>41825.485868055555</v>
      </c>
    </row>
    <row r="1147" spans="1:1" x14ac:dyDescent="0.35">
      <c r="A1147" s="23">
        <v>41825.791226851848</v>
      </c>
    </row>
    <row r="1148" spans="1:1" x14ac:dyDescent="0.35">
      <c r="A1148" s="23">
        <v>41826.61954861111</v>
      </c>
    </row>
    <row r="1149" spans="1:1" x14ac:dyDescent="0.35">
      <c r="A1149" s="23">
        <v>41826.871238425927</v>
      </c>
    </row>
    <row r="1150" spans="1:1" x14ac:dyDescent="0.35">
      <c r="A1150" s="23">
        <v>41827.605057870373</v>
      </c>
    </row>
    <row r="1151" spans="1:1" x14ac:dyDescent="0.35">
      <c r="A1151" s="23">
        <v>41827.674143518518</v>
      </c>
    </row>
    <row r="1152" spans="1:1" x14ac:dyDescent="0.35">
      <c r="A1152" s="23">
        <v>41827.906689814816</v>
      </c>
    </row>
    <row r="1153" spans="1:1" x14ac:dyDescent="0.35">
      <c r="A1153" s="23">
        <v>41827.909942129627</v>
      </c>
    </row>
    <row r="1154" spans="1:1" x14ac:dyDescent="0.35">
      <c r="A1154" s="23">
        <v>41827.919166666667</v>
      </c>
    </row>
    <row r="1155" spans="1:1" x14ac:dyDescent="0.35">
      <c r="A1155" s="23">
        <v>41827.989861111113</v>
      </c>
    </row>
    <row r="1156" spans="1:1" x14ac:dyDescent="0.35">
      <c r="A1156" s="23">
        <v>41828.229490740741</v>
      </c>
    </row>
    <row r="1157" spans="1:1" x14ac:dyDescent="0.35">
      <c r="A1157" s="23">
        <v>41828.515127314815</v>
      </c>
    </row>
    <row r="1158" spans="1:1" x14ac:dyDescent="0.35">
      <c r="A1158" s="23">
        <v>41828.515555555554</v>
      </c>
    </row>
    <row r="1159" spans="1:1" x14ac:dyDescent="0.35">
      <c r="A1159" s="23">
        <v>41828.646319444444</v>
      </c>
    </row>
    <row r="1160" spans="1:1" x14ac:dyDescent="0.35">
      <c r="A1160" s="23">
        <v>41828.649502314816</v>
      </c>
    </row>
    <row r="1161" spans="1:1" x14ac:dyDescent="0.35">
      <c r="A1161" s="23">
        <v>41828.664456018516</v>
      </c>
    </row>
    <row r="1162" spans="1:1" x14ac:dyDescent="0.35">
      <c r="A1162" s="23">
        <v>41828.736921296295</v>
      </c>
    </row>
    <row r="1163" spans="1:1" x14ac:dyDescent="0.35">
      <c r="A1163" s="23">
        <v>41828.789942129632</v>
      </c>
    </row>
    <row r="1164" spans="1:1" x14ac:dyDescent="0.35">
      <c r="A1164" s="23">
        <v>41828.922905092593</v>
      </c>
    </row>
    <row r="1165" spans="1:1" x14ac:dyDescent="0.35">
      <c r="A1165" s="23">
        <v>41828.967916666668</v>
      </c>
    </row>
    <row r="1166" spans="1:1" x14ac:dyDescent="0.35">
      <c r="A1166" s="23">
        <v>41829.325497685182</v>
      </c>
    </row>
    <row r="1167" spans="1:1" x14ac:dyDescent="0.35">
      <c r="A1167" s="23">
        <v>41829.502650462964</v>
      </c>
    </row>
    <row r="1168" spans="1:1" x14ac:dyDescent="0.35">
      <c r="A1168" s="23">
        <v>41829.592002314814</v>
      </c>
    </row>
    <row r="1169" spans="1:1" x14ac:dyDescent="0.35">
      <c r="A1169" s="23">
        <v>41829.599791666667</v>
      </c>
    </row>
    <row r="1170" spans="1:1" x14ac:dyDescent="0.35">
      <c r="A1170" s="23">
        <v>41829.734259259261</v>
      </c>
    </row>
    <row r="1171" spans="1:1" x14ac:dyDescent="0.35">
      <c r="A1171" s="23">
        <v>41829.73715277778</v>
      </c>
    </row>
    <row r="1172" spans="1:1" x14ac:dyDescent="0.35">
      <c r="A1172" s="23">
        <v>41829.787083333336</v>
      </c>
    </row>
    <row r="1173" spans="1:1" x14ac:dyDescent="0.35">
      <c r="A1173" s="23">
        <v>41829.788252314815</v>
      </c>
    </row>
    <row r="1174" spans="1:1" x14ac:dyDescent="0.35">
      <c r="A1174" s="23">
        <v>41829.795729166668</v>
      </c>
    </row>
    <row r="1175" spans="1:1" x14ac:dyDescent="0.35">
      <c r="A1175" s="23">
        <v>41829.889027777775</v>
      </c>
    </row>
    <row r="1176" spans="1:1" x14ac:dyDescent="0.35">
      <c r="A1176" s="23">
        <v>41829.896562499998</v>
      </c>
    </row>
    <row r="1177" spans="1:1" x14ac:dyDescent="0.35">
      <c r="A1177" s="23">
        <v>41829.912083333336</v>
      </c>
    </row>
    <row r="1178" spans="1:1" x14ac:dyDescent="0.35">
      <c r="A1178" s="23">
        <v>41829.935717592591</v>
      </c>
    </row>
    <row r="1179" spans="1:1" x14ac:dyDescent="0.35">
      <c r="A1179" s="23">
        <v>41829.965532407405</v>
      </c>
    </row>
    <row r="1180" spans="1:1" x14ac:dyDescent="0.35">
      <c r="A1180" s="23">
        <v>41829.977326388886</v>
      </c>
    </row>
    <row r="1181" spans="1:1" x14ac:dyDescent="0.35">
      <c r="A1181" s="23">
        <v>41830.033958333333</v>
      </c>
    </row>
    <row r="1182" spans="1:1" x14ac:dyDescent="0.35">
      <c r="A1182" s="23">
        <v>41830.234166666669</v>
      </c>
    </row>
    <row r="1183" spans="1:1" x14ac:dyDescent="0.35">
      <c r="A1183" s="23">
        <v>41830.267407407409</v>
      </c>
    </row>
    <row r="1184" spans="1:1" x14ac:dyDescent="0.35">
      <c r="A1184" s="23">
        <v>41830.545694444445</v>
      </c>
    </row>
    <row r="1185" spans="1:1" x14ac:dyDescent="0.35">
      <c r="A1185" s="23">
        <v>41830.613969907405</v>
      </c>
    </row>
    <row r="1186" spans="1:1" x14ac:dyDescent="0.35">
      <c r="A1186" s="23">
        <v>41830.723611111112</v>
      </c>
    </row>
    <row r="1187" spans="1:1" x14ac:dyDescent="0.35">
      <c r="A1187" s="23">
        <v>41830.820567129631</v>
      </c>
    </row>
    <row r="1188" spans="1:1" x14ac:dyDescent="0.35">
      <c r="A1188" s="23">
        <v>41830.858344907407</v>
      </c>
    </row>
    <row r="1189" spans="1:1" x14ac:dyDescent="0.35">
      <c r="A1189" s="23">
        <v>41830.947013888886</v>
      </c>
    </row>
    <row r="1190" spans="1:1" x14ac:dyDescent="0.35">
      <c r="A1190" s="23">
        <v>41831.06009259259</v>
      </c>
    </row>
    <row r="1191" spans="1:1" x14ac:dyDescent="0.35">
      <c r="A1191" s="23">
        <v>41831.675034722219</v>
      </c>
    </row>
    <row r="1192" spans="1:1" x14ac:dyDescent="0.35">
      <c r="A1192" s="23">
        <v>41831.697939814818</v>
      </c>
    </row>
    <row r="1193" spans="1:1" x14ac:dyDescent="0.35">
      <c r="A1193" s="23">
        <v>41831.705555555556</v>
      </c>
    </row>
    <row r="1194" spans="1:1" x14ac:dyDescent="0.35">
      <c r="A1194" s="23">
        <v>41831.716874999998</v>
      </c>
    </row>
    <row r="1195" spans="1:1" x14ac:dyDescent="0.35">
      <c r="A1195" s="23">
        <v>41831.722777777781</v>
      </c>
    </row>
    <row r="1196" spans="1:1" x14ac:dyDescent="0.35">
      <c r="A1196" s="23">
        <v>41831.742962962962</v>
      </c>
    </row>
    <row r="1197" spans="1:1" x14ac:dyDescent="0.35">
      <c r="A1197" s="23">
        <v>41831.846828703703</v>
      </c>
    </row>
    <row r="1198" spans="1:1" x14ac:dyDescent="0.35">
      <c r="A1198" s="23">
        <v>41831.851840277777</v>
      </c>
    </row>
    <row r="1199" spans="1:1" x14ac:dyDescent="0.35">
      <c r="A1199" s="23">
        <v>41831.884108796294</v>
      </c>
    </row>
    <row r="1200" spans="1:1" x14ac:dyDescent="0.35">
      <c r="A1200" s="23">
        <v>41832.086377314816</v>
      </c>
    </row>
    <row r="1201" spans="1:1" x14ac:dyDescent="0.35">
      <c r="A1201" s="23">
        <v>41832.672685185185</v>
      </c>
    </row>
    <row r="1202" spans="1:1" x14ac:dyDescent="0.35">
      <c r="A1202" s="23">
        <v>41832.852627314816</v>
      </c>
    </row>
    <row r="1203" spans="1:1" x14ac:dyDescent="0.35">
      <c r="A1203" s="23">
        <v>41833.089756944442</v>
      </c>
    </row>
    <row r="1204" spans="1:1" x14ac:dyDescent="0.35">
      <c r="A1204" s="23">
        <v>41833.450266203705</v>
      </c>
    </row>
    <row r="1205" spans="1:1" x14ac:dyDescent="0.35">
      <c r="A1205" s="23">
        <v>41833.660995370374</v>
      </c>
    </row>
    <row r="1206" spans="1:1" x14ac:dyDescent="0.35">
      <c r="A1206" s="23">
        <v>41833.951516203706</v>
      </c>
    </row>
    <row r="1207" spans="1:1" x14ac:dyDescent="0.35">
      <c r="A1207" s="23">
        <v>41834.135370370372</v>
      </c>
    </row>
    <row r="1208" spans="1:1" x14ac:dyDescent="0.35">
      <c r="A1208" s="23">
        <v>41834.138495370367</v>
      </c>
    </row>
    <row r="1209" spans="1:1" x14ac:dyDescent="0.35">
      <c r="A1209" s="23">
        <v>41834.586574074077</v>
      </c>
    </row>
    <row r="1210" spans="1:1" x14ac:dyDescent="0.35">
      <c r="A1210" s="23">
        <v>41834.695277777777</v>
      </c>
    </row>
    <row r="1211" spans="1:1" x14ac:dyDescent="0.35">
      <c r="A1211" s="23">
        <v>41834.784120370372</v>
      </c>
    </row>
    <row r="1212" spans="1:1" x14ac:dyDescent="0.35">
      <c r="A1212" s="23">
        <v>41834.953865740739</v>
      </c>
    </row>
    <row r="1213" spans="1:1" x14ac:dyDescent="0.35">
      <c r="A1213" s="23">
        <v>41834.980462962965</v>
      </c>
    </row>
    <row r="1214" spans="1:1" x14ac:dyDescent="0.35">
      <c r="A1214" s="23">
        <v>41835.126805555556</v>
      </c>
    </row>
    <row r="1215" spans="1:1" x14ac:dyDescent="0.35">
      <c r="A1215" s="23">
        <v>41835.540486111109</v>
      </c>
    </row>
    <row r="1216" spans="1:1" x14ac:dyDescent="0.35">
      <c r="A1216" s="23">
        <v>41835.581018518518</v>
      </c>
    </row>
    <row r="1217" spans="1:1" x14ac:dyDescent="0.35">
      <c r="A1217" s="23">
        <v>41835.639155092591</v>
      </c>
    </row>
    <row r="1218" spans="1:1" x14ac:dyDescent="0.35">
      <c r="A1218" s="23">
        <v>41835.666354166664</v>
      </c>
    </row>
    <row r="1219" spans="1:1" x14ac:dyDescent="0.35">
      <c r="A1219" s="23">
        <v>41835.763981481483</v>
      </c>
    </row>
    <row r="1220" spans="1:1" x14ac:dyDescent="0.35">
      <c r="A1220" s="23">
        <v>41835.821226851855</v>
      </c>
    </row>
    <row r="1221" spans="1:1" x14ac:dyDescent="0.35">
      <c r="A1221" s="23">
        <v>41835.951782407406</v>
      </c>
    </row>
    <row r="1222" spans="1:1" x14ac:dyDescent="0.35">
      <c r="A1222" s="23">
        <v>41835.977083333331</v>
      </c>
    </row>
    <row r="1223" spans="1:1" x14ac:dyDescent="0.35">
      <c r="A1223" s="23">
        <v>41836.190937500003</v>
      </c>
    </row>
    <row r="1224" spans="1:1" x14ac:dyDescent="0.35">
      <c r="A1224" s="23">
        <v>41836.471180555556</v>
      </c>
    </row>
    <row r="1225" spans="1:1" x14ac:dyDescent="0.35">
      <c r="A1225" s="23">
        <v>41836.595520833333</v>
      </c>
    </row>
    <row r="1226" spans="1:1" x14ac:dyDescent="0.35">
      <c r="A1226" s="23">
        <v>41836.625254629631</v>
      </c>
    </row>
    <row r="1227" spans="1:1" x14ac:dyDescent="0.35">
      <c r="A1227" s="23">
        <v>41836.847615740742</v>
      </c>
    </row>
    <row r="1228" spans="1:1" x14ac:dyDescent="0.35">
      <c r="A1228" s="23">
        <v>41837.210543981484</v>
      </c>
    </row>
    <row r="1229" spans="1:1" x14ac:dyDescent="0.35">
      <c r="A1229" s="23">
        <v>41837.323009259257</v>
      </c>
    </row>
    <row r="1230" spans="1:1" x14ac:dyDescent="0.35">
      <c r="A1230" s="23">
        <v>41837.767500000002</v>
      </c>
    </row>
    <row r="1231" spans="1:1" x14ac:dyDescent="0.35">
      <c r="A1231" s="23">
        <v>41837.829895833333</v>
      </c>
    </row>
    <row r="1232" spans="1:1" x14ac:dyDescent="0.35">
      <c r="A1232" s="23">
        <v>41837.905694444446</v>
      </c>
    </row>
    <row r="1233" spans="1:1" x14ac:dyDescent="0.35">
      <c r="A1233" s="23">
        <v>41837.984976851854</v>
      </c>
    </row>
    <row r="1234" spans="1:1" x14ac:dyDescent="0.35">
      <c r="A1234" s="23">
        <v>41838.377893518518</v>
      </c>
    </row>
    <row r="1235" spans="1:1" x14ac:dyDescent="0.35">
      <c r="A1235" s="23">
        <v>41838.475219907406</v>
      </c>
    </row>
    <row r="1236" spans="1:1" x14ac:dyDescent="0.35">
      <c r="A1236" s="23">
        <v>41838.536782407406</v>
      </c>
    </row>
    <row r="1237" spans="1:1" x14ac:dyDescent="0.35">
      <c r="A1237" s="23">
        <v>41838.832152777781</v>
      </c>
    </row>
    <row r="1238" spans="1:1" x14ac:dyDescent="0.35">
      <c r="A1238" s="23">
        <v>41838.840474537035</v>
      </c>
    </row>
    <row r="1239" spans="1:1" x14ac:dyDescent="0.35">
      <c r="A1239" s="23">
        <v>41839.005671296298</v>
      </c>
    </row>
    <row r="1240" spans="1:1" x14ac:dyDescent="0.35">
      <c r="A1240" s="23">
        <v>41839.175706018519</v>
      </c>
    </row>
    <row r="1241" spans="1:1" x14ac:dyDescent="0.35">
      <c r="A1241" s="23">
        <v>41839.212951388887</v>
      </c>
    </row>
    <row r="1242" spans="1:1" x14ac:dyDescent="0.35">
      <c r="A1242" s="23">
        <v>41839.730937499997</v>
      </c>
    </row>
    <row r="1243" spans="1:1" x14ac:dyDescent="0.35">
      <c r="A1243" s="23">
        <v>41840.983541666668</v>
      </c>
    </row>
    <row r="1244" spans="1:1" x14ac:dyDescent="0.35">
      <c r="A1244" s="23">
        <v>41841.26489583333</v>
      </c>
    </row>
    <row r="1245" spans="1:1" x14ac:dyDescent="0.35">
      <c r="A1245" s="23">
        <v>41841.321770833332</v>
      </c>
    </row>
    <row r="1246" spans="1:1" x14ac:dyDescent="0.35">
      <c r="A1246" s="23">
        <v>41841.563819444447</v>
      </c>
    </row>
    <row r="1247" spans="1:1" x14ac:dyDescent="0.35">
      <c r="A1247" s="23">
        <v>41841.651597222219</v>
      </c>
    </row>
    <row r="1248" spans="1:1" x14ac:dyDescent="0.35">
      <c r="A1248" s="23">
        <v>41841.682314814818</v>
      </c>
    </row>
    <row r="1249" spans="1:1" x14ac:dyDescent="0.35">
      <c r="A1249" s="23">
        <v>41841.762743055559</v>
      </c>
    </row>
    <row r="1250" spans="1:1" x14ac:dyDescent="0.35">
      <c r="A1250" s="23">
        <v>41841.820486111108</v>
      </c>
    </row>
    <row r="1251" spans="1:1" x14ac:dyDescent="0.35">
      <c r="A1251" s="23">
        <v>41841.850034722222</v>
      </c>
    </row>
    <row r="1252" spans="1:1" x14ac:dyDescent="0.35">
      <c r="A1252" s="23">
        <v>41842.031597222223</v>
      </c>
    </row>
    <row r="1253" spans="1:1" x14ac:dyDescent="0.35">
      <c r="A1253" s="23">
        <v>41842.201261574075</v>
      </c>
    </row>
    <row r="1254" spans="1:1" x14ac:dyDescent="0.35">
      <c r="A1254" s="23">
        <v>41842.292997685188</v>
      </c>
    </row>
    <row r="1255" spans="1:1" x14ac:dyDescent="0.35">
      <c r="A1255" s="23">
        <v>41842.607592592591</v>
      </c>
    </row>
    <row r="1256" spans="1:1" x14ac:dyDescent="0.35">
      <c r="A1256" s="23">
        <v>41842.828680555554</v>
      </c>
    </row>
    <row r="1257" spans="1:1" x14ac:dyDescent="0.35">
      <c r="A1257" s="23">
        <v>41842.917129629626</v>
      </c>
    </row>
    <row r="1258" spans="1:1" x14ac:dyDescent="0.35">
      <c r="A1258" s="23">
        <v>41842.980879629627</v>
      </c>
    </row>
    <row r="1259" spans="1:1" x14ac:dyDescent="0.35">
      <c r="A1259" s="23">
        <v>41843.155729166669</v>
      </c>
    </row>
    <row r="1260" spans="1:1" x14ac:dyDescent="0.35">
      <c r="A1260" s="23">
        <v>41843.632523148146</v>
      </c>
    </row>
    <row r="1261" spans="1:1" x14ac:dyDescent="0.35">
      <c r="A1261" s="23">
        <v>41843.64271990741</v>
      </c>
    </row>
    <row r="1262" spans="1:1" x14ac:dyDescent="0.35">
      <c r="A1262" s="23">
        <v>41843.664618055554</v>
      </c>
    </row>
    <row r="1263" spans="1:1" x14ac:dyDescent="0.35">
      <c r="A1263" s="23">
        <v>41843.772789351853</v>
      </c>
    </row>
    <row r="1264" spans="1:1" x14ac:dyDescent="0.35">
      <c r="A1264" s="23">
        <v>41843.775011574071</v>
      </c>
    </row>
    <row r="1265" spans="1:1" x14ac:dyDescent="0.35">
      <c r="A1265" s="23">
        <v>41844.125115740739</v>
      </c>
    </row>
    <row r="1266" spans="1:1" x14ac:dyDescent="0.35">
      <c r="A1266" s="23">
        <v>41844.771793981483</v>
      </c>
    </row>
    <row r="1267" spans="1:1" x14ac:dyDescent="0.35">
      <c r="A1267" s="23">
        <v>41844.874421296299</v>
      </c>
    </row>
    <row r="1268" spans="1:1" x14ac:dyDescent="0.35">
      <c r="A1268" s="23">
        <v>41844.922662037039</v>
      </c>
    </row>
    <row r="1269" spans="1:1" x14ac:dyDescent="0.35">
      <c r="A1269" s="23">
        <v>41845.809166666666</v>
      </c>
    </row>
    <row r="1270" spans="1:1" x14ac:dyDescent="0.35">
      <c r="A1270" s="23">
        <v>41845.866793981484</v>
      </c>
    </row>
    <row r="1271" spans="1:1" x14ac:dyDescent="0.35">
      <c r="A1271" s="23">
        <v>41845.968159722222</v>
      </c>
    </row>
    <row r="1272" spans="1:1" x14ac:dyDescent="0.35">
      <c r="A1272" s="23">
        <v>41846.34579861111</v>
      </c>
    </row>
    <row r="1273" spans="1:1" x14ac:dyDescent="0.35">
      <c r="A1273" s="23">
        <v>41846.667326388888</v>
      </c>
    </row>
    <row r="1274" spans="1:1" x14ac:dyDescent="0.35">
      <c r="A1274" s="23">
        <v>41846.978078703702</v>
      </c>
    </row>
    <row r="1275" spans="1:1" x14ac:dyDescent="0.35">
      <c r="A1275" s="23">
        <v>41847.930694444447</v>
      </c>
    </row>
    <row r="1276" spans="1:1" x14ac:dyDescent="0.35">
      <c r="A1276" s="23">
        <v>41848.021770833337</v>
      </c>
    </row>
    <row r="1277" spans="1:1" x14ac:dyDescent="0.35">
      <c r="A1277" s="23">
        <v>41848.679803240739</v>
      </c>
    </row>
    <row r="1278" spans="1:1" x14ac:dyDescent="0.35">
      <c r="A1278" s="23">
        <v>41848.772928240738</v>
      </c>
    </row>
    <row r="1279" spans="1:1" x14ac:dyDescent="0.35">
      <c r="A1279" s="23">
        <v>41848.84002314815</v>
      </c>
    </row>
    <row r="1280" spans="1:1" x14ac:dyDescent="0.35">
      <c r="A1280" s="23">
        <v>41848.866157407407</v>
      </c>
    </row>
    <row r="1281" spans="1:1" x14ac:dyDescent="0.35">
      <c r="A1281" s="23">
        <v>41849.035370370373</v>
      </c>
    </row>
    <row r="1282" spans="1:1" x14ac:dyDescent="0.35">
      <c r="A1282" s="23">
        <v>41849.560694444444</v>
      </c>
    </row>
    <row r="1283" spans="1:1" x14ac:dyDescent="0.35">
      <c r="A1283" s="23">
        <v>41849.887037037035</v>
      </c>
    </row>
    <row r="1284" spans="1:1" x14ac:dyDescent="0.35">
      <c r="A1284" s="23">
        <v>41850.014178240737</v>
      </c>
    </row>
    <row r="1285" spans="1:1" x14ac:dyDescent="0.35">
      <c r="A1285" s="23">
        <v>41850.400937500002</v>
      </c>
    </row>
    <row r="1286" spans="1:1" x14ac:dyDescent="0.35">
      <c r="A1286" s="23">
        <v>41850.781377314815</v>
      </c>
    </row>
    <row r="1287" spans="1:1" x14ac:dyDescent="0.35">
      <c r="A1287" s="23">
        <v>41850.863252314812</v>
      </c>
    </row>
    <row r="1288" spans="1:1" x14ac:dyDescent="0.35">
      <c r="A1288" s="23">
        <v>41851.200150462966</v>
      </c>
    </row>
    <row r="1289" spans="1:1" x14ac:dyDescent="0.35">
      <c r="A1289" s="23">
        <v>41851.541585648149</v>
      </c>
    </row>
    <row r="1290" spans="1:1" x14ac:dyDescent="0.35">
      <c r="A1290" s="23">
        <v>41851.636388888888</v>
      </c>
    </row>
    <row r="1291" spans="1:1" x14ac:dyDescent="0.35">
      <c r="A1291" s="23">
        <v>41851.696157407408</v>
      </c>
    </row>
    <row r="1292" spans="1:1" x14ac:dyDescent="0.35">
      <c r="A1292" s="23">
        <v>41851.700925925928</v>
      </c>
    </row>
    <row r="1293" spans="1:1" x14ac:dyDescent="0.35">
      <c r="A1293" s="23">
        <v>41851.771354166667</v>
      </c>
    </row>
    <row r="1294" spans="1:1" x14ac:dyDescent="0.35">
      <c r="A1294" s="23">
        <v>41851.962916666664</v>
      </c>
    </row>
    <row r="1295" spans="1:1" x14ac:dyDescent="0.35">
      <c r="A1295" s="23">
        <v>41852.527222222219</v>
      </c>
    </row>
    <row r="1296" spans="1:1" x14ac:dyDescent="0.35">
      <c r="A1296" s="23">
        <v>41852.646226851852</v>
      </c>
    </row>
    <row r="1297" spans="1:1" x14ac:dyDescent="0.35">
      <c r="A1297" s="23">
        <v>41852.658310185187</v>
      </c>
    </row>
    <row r="1298" spans="1:1" x14ac:dyDescent="0.35">
      <c r="A1298" s="23">
        <v>41852.665798611109</v>
      </c>
    </row>
    <row r="1299" spans="1:1" x14ac:dyDescent="0.35">
      <c r="A1299" s="23">
        <v>41852.730219907404</v>
      </c>
    </row>
    <row r="1300" spans="1:1" x14ac:dyDescent="0.35">
      <c r="A1300" s="23">
        <v>41853.240208333336</v>
      </c>
    </row>
    <row r="1301" spans="1:1" x14ac:dyDescent="0.35">
      <c r="A1301" s="23">
        <v>41853.563402777778</v>
      </c>
    </row>
    <row r="1302" spans="1:1" x14ac:dyDescent="0.35">
      <c r="A1302" s="23">
        <v>41854.389780092592</v>
      </c>
    </row>
    <row r="1303" spans="1:1" x14ac:dyDescent="0.35">
      <c r="A1303" s="23">
        <v>41854.602650462963</v>
      </c>
    </row>
    <row r="1304" spans="1:1" x14ac:dyDescent="0.35">
      <c r="A1304" s="23">
        <v>41854.74759259259</v>
      </c>
    </row>
    <row r="1305" spans="1:1" x14ac:dyDescent="0.35">
      <c r="A1305" s="23">
        <v>41855.548101851855</v>
      </c>
    </row>
    <row r="1306" spans="1:1" x14ac:dyDescent="0.35">
      <c r="A1306" s="23">
        <v>41855.777905092589</v>
      </c>
    </row>
    <row r="1307" spans="1:1" x14ac:dyDescent="0.35">
      <c r="A1307" s="23">
        <v>41855.783645833333</v>
      </c>
    </row>
    <row r="1308" spans="1:1" x14ac:dyDescent="0.35">
      <c r="A1308" s="23">
        <v>41855.784305555557</v>
      </c>
    </row>
    <row r="1309" spans="1:1" x14ac:dyDescent="0.35">
      <c r="A1309" s="23">
        <v>41855.859814814816</v>
      </c>
    </row>
    <row r="1310" spans="1:1" x14ac:dyDescent="0.35">
      <c r="A1310" s="23">
        <v>41856.010069444441</v>
      </c>
    </row>
    <row r="1311" spans="1:1" x14ac:dyDescent="0.35">
      <c r="A1311" s="23">
        <v>41856.672152777777</v>
      </c>
    </row>
    <row r="1312" spans="1:1" x14ac:dyDescent="0.35">
      <c r="A1312" s="23">
        <v>41856.715069444443</v>
      </c>
    </row>
    <row r="1313" spans="1:1" x14ac:dyDescent="0.35">
      <c r="A1313" s="23">
        <v>41856.865717592591</v>
      </c>
    </row>
    <row r="1314" spans="1:1" x14ac:dyDescent="0.35">
      <c r="A1314" s="23">
        <v>41857.18304398148</v>
      </c>
    </row>
    <row r="1315" spans="1:1" x14ac:dyDescent="0.35">
      <c r="A1315" s="23">
        <v>41857.854189814818</v>
      </c>
    </row>
    <row r="1316" spans="1:1" x14ac:dyDescent="0.35">
      <c r="A1316" s="23">
        <v>41858.007071759261</v>
      </c>
    </row>
    <row r="1317" spans="1:1" x14ac:dyDescent="0.35">
      <c r="A1317" s="23">
        <v>41858.214629629627</v>
      </c>
    </row>
    <row r="1318" spans="1:1" x14ac:dyDescent="0.35">
      <c r="A1318" s="23">
        <v>41858.355393518519</v>
      </c>
    </row>
    <row r="1319" spans="1:1" x14ac:dyDescent="0.35">
      <c r="A1319" s="23">
        <v>41858.761782407404</v>
      </c>
    </row>
    <row r="1320" spans="1:1" x14ac:dyDescent="0.35">
      <c r="A1320" s="23">
        <v>41858.825439814813</v>
      </c>
    </row>
    <row r="1321" spans="1:1" x14ac:dyDescent="0.35">
      <c r="A1321" s="23">
        <v>41859.925856481481</v>
      </c>
    </row>
    <row r="1322" spans="1:1" x14ac:dyDescent="0.35">
      <c r="A1322" s="23">
        <v>41860.91002314815</v>
      </c>
    </row>
    <row r="1323" spans="1:1" x14ac:dyDescent="0.35">
      <c r="A1323" s="23">
        <v>41861.070567129631</v>
      </c>
    </row>
    <row r="1324" spans="1:1" x14ac:dyDescent="0.35">
      <c r="A1324" s="23">
        <v>41861.524837962963</v>
      </c>
    </row>
    <row r="1325" spans="1:1" x14ac:dyDescent="0.35">
      <c r="A1325" s="23">
        <v>41861.767094907409</v>
      </c>
    </row>
    <row r="1326" spans="1:1" x14ac:dyDescent="0.35">
      <c r="A1326" s="23">
        <v>41862.761724537035</v>
      </c>
    </row>
    <row r="1327" spans="1:1" x14ac:dyDescent="0.35">
      <c r="A1327" s="23">
        <v>41862.803078703706</v>
      </c>
    </row>
    <row r="1328" spans="1:1" x14ac:dyDescent="0.35">
      <c r="A1328" s="23">
        <v>41862.83997685185</v>
      </c>
    </row>
    <row r="1329" spans="1:1" x14ac:dyDescent="0.35">
      <c r="A1329" s="23">
        <v>41862.864675925928</v>
      </c>
    </row>
    <row r="1330" spans="1:1" x14ac:dyDescent="0.35">
      <c r="A1330" s="23">
        <v>41863.260381944441</v>
      </c>
    </row>
    <row r="1331" spans="1:1" x14ac:dyDescent="0.35">
      <c r="A1331" s="23">
        <v>41863.359282407408</v>
      </c>
    </row>
    <row r="1332" spans="1:1" x14ac:dyDescent="0.35">
      <c r="A1332" s="23">
        <v>41863.429791666669</v>
      </c>
    </row>
    <row r="1333" spans="1:1" x14ac:dyDescent="0.35">
      <c r="A1333" s="23">
        <v>41863.433495370373</v>
      </c>
    </row>
    <row r="1334" spans="1:1" x14ac:dyDescent="0.35">
      <c r="A1334" s="23">
        <v>41863.527326388888</v>
      </c>
    </row>
    <row r="1335" spans="1:1" x14ac:dyDescent="0.35">
      <c r="A1335" s="23">
        <v>41863.584120370368</v>
      </c>
    </row>
    <row r="1336" spans="1:1" x14ac:dyDescent="0.35">
      <c r="A1336" s="23">
        <v>41863.636006944442</v>
      </c>
    </row>
    <row r="1337" spans="1:1" x14ac:dyDescent="0.35">
      <c r="A1337" s="23">
        <v>41863.734895833331</v>
      </c>
    </row>
    <row r="1338" spans="1:1" x14ac:dyDescent="0.35">
      <c r="A1338" s="23">
        <v>41863.757210648146</v>
      </c>
    </row>
    <row r="1339" spans="1:1" x14ac:dyDescent="0.35">
      <c r="A1339" s="23">
        <v>41864.04886574074</v>
      </c>
    </row>
    <row r="1340" spans="1:1" x14ac:dyDescent="0.35">
      <c r="A1340" s="23">
        <v>41864.501516203702</v>
      </c>
    </row>
    <row r="1341" spans="1:1" x14ac:dyDescent="0.35">
      <c r="A1341" s="23">
        <v>41864.76866898148</v>
      </c>
    </row>
    <row r="1342" spans="1:1" x14ac:dyDescent="0.35">
      <c r="A1342" s="23">
        <v>41865.583275462966</v>
      </c>
    </row>
    <row r="1343" spans="1:1" x14ac:dyDescent="0.35">
      <c r="A1343" s="23">
        <v>41865.659780092596</v>
      </c>
    </row>
    <row r="1344" spans="1:1" x14ac:dyDescent="0.35">
      <c r="A1344" s="23">
        <v>41865.878657407404</v>
      </c>
    </row>
    <row r="1345" spans="1:1" x14ac:dyDescent="0.35">
      <c r="A1345" s="23">
        <v>41865.882928240739</v>
      </c>
    </row>
    <row r="1346" spans="1:1" x14ac:dyDescent="0.35">
      <c r="A1346" s="23">
        <v>41866.025347222225</v>
      </c>
    </row>
    <row r="1347" spans="1:1" x14ac:dyDescent="0.35">
      <c r="A1347" s="23">
        <v>41866.640648148146</v>
      </c>
    </row>
    <row r="1348" spans="1:1" x14ac:dyDescent="0.35">
      <c r="A1348" s="23">
        <v>41866.79886574074</v>
      </c>
    </row>
    <row r="1349" spans="1:1" x14ac:dyDescent="0.35">
      <c r="A1349" s="23">
        <v>41866.931076388886</v>
      </c>
    </row>
    <row r="1350" spans="1:1" x14ac:dyDescent="0.35">
      <c r="A1350" s="23">
        <v>41867.083368055559</v>
      </c>
    </row>
    <row r="1351" spans="1:1" x14ac:dyDescent="0.35">
      <c r="A1351" s="23">
        <v>41867.652280092596</v>
      </c>
    </row>
    <row r="1352" spans="1:1" x14ac:dyDescent="0.35">
      <c r="A1352" s="23">
        <v>41868.924050925925</v>
      </c>
    </row>
    <row r="1353" spans="1:1" x14ac:dyDescent="0.35">
      <c r="A1353" s="23">
        <v>41869.534618055557</v>
      </c>
    </row>
    <row r="1354" spans="1:1" x14ac:dyDescent="0.35">
      <c r="A1354" s="23">
        <v>41869.542314814818</v>
      </c>
    </row>
    <row r="1355" spans="1:1" x14ac:dyDescent="0.35">
      <c r="A1355" s="23">
        <v>41869.698136574072</v>
      </c>
    </row>
    <row r="1356" spans="1:1" x14ac:dyDescent="0.35">
      <c r="A1356" s="23">
        <v>41869.714166666665</v>
      </c>
    </row>
    <row r="1357" spans="1:1" x14ac:dyDescent="0.35">
      <c r="A1357" s="23">
        <v>41869.740671296298</v>
      </c>
    </row>
    <row r="1358" spans="1:1" x14ac:dyDescent="0.35">
      <c r="A1358" s="23">
        <v>41869.798726851855</v>
      </c>
    </row>
    <row r="1359" spans="1:1" x14ac:dyDescent="0.35">
      <c r="A1359" s="23">
        <v>41869.872685185182</v>
      </c>
    </row>
    <row r="1360" spans="1:1" x14ac:dyDescent="0.35">
      <c r="A1360" s="23">
        <v>41870.86546296296</v>
      </c>
    </row>
    <row r="1361" spans="1:1" x14ac:dyDescent="0.35">
      <c r="A1361" s="23">
        <v>41870.874675925923</v>
      </c>
    </row>
    <row r="1362" spans="1:1" x14ac:dyDescent="0.35">
      <c r="A1362" s="23">
        <v>41871.65315972222</v>
      </c>
    </row>
    <row r="1363" spans="1:1" x14ac:dyDescent="0.35">
      <c r="A1363" s="23">
        <v>41871.755694444444</v>
      </c>
    </row>
    <row r="1364" spans="1:1" x14ac:dyDescent="0.35">
      <c r="A1364" s="23">
        <v>41871.845601851855</v>
      </c>
    </row>
    <row r="1365" spans="1:1" x14ac:dyDescent="0.35">
      <c r="A1365" s="23">
        <v>41871.972025462965</v>
      </c>
    </row>
    <row r="1366" spans="1:1" x14ac:dyDescent="0.35">
      <c r="A1366" s="23">
        <v>41872.291238425925</v>
      </c>
    </row>
    <row r="1367" spans="1:1" x14ac:dyDescent="0.35">
      <c r="A1367" s="23">
        <v>41872.525717592594</v>
      </c>
    </row>
    <row r="1368" spans="1:1" x14ac:dyDescent="0.35">
      <c r="A1368" s="23">
        <v>41872.802928240744</v>
      </c>
    </row>
    <row r="1369" spans="1:1" x14ac:dyDescent="0.35">
      <c r="A1369" s="23">
        <v>41872.807696759257</v>
      </c>
    </row>
    <row r="1370" spans="1:1" x14ac:dyDescent="0.35">
      <c r="A1370" s="23">
        <v>41873.79184027778</v>
      </c>
    </row>
    <row r="1371" spans="1:1" x14ac:dyDescent="0.35">
      <c r="A1371" s="23">
        <v>41874.098807870374</v>
      </c>
    </row>
    <row r="1372" spans="1:1" x14ac:dyDescent="0.35">
      <c r="A1372" s="23">
        <v>41875.077546296299</v>
      </c>
    </row>
    <row r="1373" spans="1:1" x14ac:dyDescent="0.35">
      <c r="A1373" s="23">
        <v>41875.922858796293</v>
      </c>
    </row>
    <row r="1374" spans="1:1" x14ac:dyDescent="0.35">
      <c r="A1374" s="23">
        <v>41876.186180555553</v>
      </c>
    </row>
    <row r="1375" spans="1:1" x14ac:dyDescent="0.35">
      <c r="A1375" s="23">
        <v>41876.433680555558</v>
      </c>
    </row>
    <row r="1376" spans="1:1" x14ac:dyDescent="0.35">
      <c r="A1376" s="23">
        <v>41876.683611111112</v>
      </c>
    </row>
    <row r="1377" spans="1:1" x14ac:dyDescent="0.35">
      <c r="A1377" s="23">
        <v>41876.718935185185</v>
      </c>
    </row>
    <row r="1378" spans="1:1" x14ac:dyDescent="0.35">
      <c r="A1378" s="23">
        <v>41876.815787037034</v>
      </c>
    </row>
    <row r="1379" spans="1:1" x14ac:dyDescent="0.35">
      <c r="A1379" s="23">
        <v>41877.221886574072</v>
      </c>
    </row>
    <row r="1380" spans="1:1" x14ac:dyDescent="0.35">
      <c r="A1380" s="23">
        <v>41877.638298611113</v>
      </c>
    </row>
    <row r="1381" spans="1:1" x14ac:dyDescent="0.35">
      <c r="A1381" s="23">
        <v>41877.886620370373</v>
      </c>
    </row>
    <row r="1382" spans="1:1" x14ac:dyDescent="0.35">
      <c r="A1382" s="23">
        <v>41877.904988425929</v>
      </c>
    </row>
    <row r="1383" spans="1:1" x14ac:dyDescent="0.35">
      <c r="A1383" s="23">
        <v>41877.912187499998</v>
      </c>
    </row>
    <row r="1384" spans="1:1" x14ac:dyDescent="0.35">
      <c r="A1384" s="23">
        <v>41878.140497685185</v>
      </c>
    </row>
    <row r="1385" spans="1:1" x14ac:dyDescent="0.35">
      <c r="A1385" s="23">
        <v>41878.530011574076</v>
      </c>
    </row>
    <row r="1386" spans="1:1" x14ac:dyDescent="0.35">
      <c r="A1386" s="23">
        <v>41878.627187500002</v>
      </c>
    </row>
    <row r="1387" spans="1:1" x14ac:dyDescent="0.35">
      <c r="A1387" s="23">
        <v>41878.878379629627</v>
      </c>
    </row>
    <row r="1388" spans="1:1" x14ac:dyDescent="0.35">
      <c r="A1388" s="23">
        <v>41878.911550925928</v>
      </c>
    </row>
    <row r="1389" spans="1:1" x14ac:dyDescent="0.35">
      <c r="A1389" s="23">
        <v>41878.946574074071</v>
      </c>
    </row>
    <row r="1390" spans="1:1" x14ac:dyDescent="0.35">
      <c r="A1390" s="23">
        <v>41879.043530092589</v>
      </c>
    </row>
    <row r="1391" spans="1:1" x14ac:dyDescent="0.35">
      <c r="A1391" s="23">
        <v>41879.130868055552</v>
      </c>
    </row>
    <row r="1392" spans="1:1" x14ac:dyDescent="0.35">
      <c r="A1392" s="23">
        <v>41879.900752314818</v>
      </c>
    </row>
    <row r="1393" spans="1:1" x14ac:dyDescent="0.35">
      <c r="A1393" s="23">
        <v>41879.913761574076</v>
      </c>
    </row>
    <row r="1394" spans="1:1" x14ac:dyDescent="0.35">
      <c r="A1394" s="23">
        <v>41879.959050925929</v>
      </c>
    </row>
    <row r="1395" spans="1:1" x14ac:dyDescent="0.35">
      <c r="A1395" s="23">
        <v>41880.061006944445</v>
      </c>
    </row>
    <row r="1396" spans="1:1" x14ac:dyDescent="0.35">
      <c r="A1396" s="23">
        <v>41880.068437499998</v>
      </c>
    </row>
    <row r="1397" spans="1:1" x14ac:dyDescent="0.35">
      <c r="A1397" s="23">
        <v>41880.753437500003</v>
      </c>
    </row>
    <row r="1398" spans="1:1" x14ac:dyDescent="0.35">
      <c r="A1398" s="23">
        <v>41880.76357638889</v>
      </c>
    </row>
    <row r="1399" spans="1:1" x14ac:dyDescent="0.35">
      <c r="A1399" s="23">
        <v>41880.788842592592</v>
      </c>
    </row>
    <row r="1400" spans="1:1" x14ac:dyDescent="0.35">
      <c r="A1400" s="23">
        <v>41880.827118055553</v>
      </c>
    </row>
    <row r="1401" spans="1:1" x14ac:dyDescent="0.35">
      <c r="A1401" s="23">
        <v>41881.361342592594</v>
      </c>
    </row>
    <row r="1402" spans="1:1" x14ac:dyDescent="0.35">
      <c r="A1402" s="23">
        <v>41881.453587962962</v>
      </c>
    </row>
    <row r="1403" spans="1:1" x14ac:dyDescent="0.35">
      <c r="A1403" s="23">
        <v>41882.585648148146</v>
      </c>
    </row>
    <row r="1404" spans="1:1" x14ac:dyDescent="0.35">
      <c r="A1404" s="23">
        <v>41882.590127314812</v>
      </c>
    </row>
    <row r="1405" spans="1:1" x14ac:dyDescent="0.35">
      <c r="A1405" s="23">
        <v>41882.937303240738</v>
      </c>
    </row>
    <row r="1406" spans="1:1" x14ac:dyDescent="0.35">
      <c r="A1406" s="23">
        <v>41883.916678240741</v>
      </c>
    </row>
    <row r="1407" spans="1:1" x14ac:dyDescent="0.35">
      <c r="A1407" s="23">
        <v>41884.056747685187</v>
      </c>
    </row>
    <row r="1408" spans="1:1" x14ac:dyDescent="0.35">
      <c r="A1408" s="23">
        <v>41884.599849537037</v>
      </c>
    </row>
    <row r="1409" spans="1:1" x14ac:dyDescent="0.35">
      <c r="A1409" s="23">
        <v>41884.617314814815</v>
      </c>
    </row>
    <row r="1410" spans="1:1" x14ac:dyDescent="0.35">
      <c r="A1410" s="23">
        <v>41884.874328703707</v>
      </c>
    </row>
    <row r="1411" spans="1:1" x14ac:dyDescent="0.35">
      <c r="A1411" s="23">
        <v>41885.221550925926</v>
      </c>
    </row>
    <row r="1412" spans="1:1" x14ac:dyDescent="0.35">
      <c r="A1412" s="23">
        <v>41885.478842592594</v>
      </c>
    </row>
    <row r="1413" spans="1:1" x14ac:dyDescent="0.35">
      <c r="A1413" s="23">
        <v>41885.51798611111</v>
      </c>
    </row>
    <row r="1414" spans="1:1" x14ac:dyDescent="0.35">
      <c r="A1414" s="23">
        <v>41885.595138888886</v>
      </c>
    </row>
    <row r="1415" spans="1:1" x14ac:dyDescent="0.35">
      <c r="A1415" s="23">
        <v>41887.111354166664</v>
      </c>
    </row>
    <row r="1416" spans="1:1" x14ac:dyDescent="0.35">
      <c r="A1416" s="23">
        <v>41887.292187500003</v>
      </c>
    </row>
    <row r="1417" spans="1:1" x14ac:dyDescent="0.35">
      <c r="A1417" s="23">
        <v>41887.383356481485</v>
      </c>
    </row>
    <row r="1418" spans="1:1" x14ac:dyDescent="0.35">
      <c r="A1418" s="23">
        <v>41887.568912037037</v>
      </c>
    </row>
    <row r="1419" spans="1:1" x14ac:dyDescent="0.35">
      <c r="A1419" s="23">
        <v>41887.784062500003</v>
      </c>
    </row>
    <row r="1420" spans="1:1" x14ac:dyDescent="0.35">
      <c r="A1420" s="23">
        <v>41887.801064814812</v>
      </c>
    </row>
    <row r="1421" spans="1:1" x14ac:dyDescent="0.35">
      <c r="A1421" s="23">
        <v>41887.801168981481</v>
      </c>
    </row>
    <row r="1422" spans="1:1" x14ac:dyDescent="0.35">
      <c r="A1422" s="23">
        <v>41888.674826388888</v>
      </c>
    </row>
    <row r="1423" spans="1:1" x14ac:dyDescent="0.35">
      <c r="A1423" s="23">
        <v>41889.004317129627</v>
      </c>
    </row>
    <row r="1424" spans="1:1" x14ac:dyDescent="0.35">
      <c r="A1424" s="23">
        <v>41889.768229166664</v>
      </c>
    </row>
    <row r="1425" spans="1:1" x14ac:dyDescent="0.35">
      <c r="A1425" s="23">
        <v>41890.086805555555</v>
      </c>
    </row>
    <row r="1426" spans="1:1" x14ac:dyDescent="0.35">
      <c r="A1426" s="23">
        <v>41890.16269675926</v>
      </c>
    </row>
    <row r="1427" spans="1:1" x14ac:dyDescent="0.35">
      <c r="A1427" s="23">
        <v>41890.167453703703</v>
      </c>
    </row>
    <row r="1428" spans="1:1" x14ac:dyDescent="0.35">
      <c r="A1428" s="23">
        <v>41890.511319444442</v>
      </c>
    </row>
    <row r="1429" spans="1:1" x14ac:dyDescent="0.35">
      <c r="A1429" s="23">
        <v>41891.665324074071</v>
      </c>
    </row>
    <row r="1430" spans="1:1" x14ac:dyDescent="0.35">
      <c r="A1430" s="23">
        <v>41891.693379629629</v>
      </c>
    </row>
    <row r="1431" spans="1:1" x14ac:dyDescent="0.35">
      <c r="A1431" s="23">
        <v>41891.780023148145</v>
      </c>
    </row>
    <row r="1432" spans="1:1" x14ac:dyDescent="0.35">
      <c r="A1432" s="23">
        <v>41891.96503472222</v>
      </c>
    </row>
    <row r="1433" spans="1:1" x14ac:dyDescent="0.35">
      <c r="A1433" s="23">
        <v>41891.976388888892</v>
      </c>
    </row>
    <row r="1434" spans="1:1" x14ac:dyDescent="0.35">
      <c r="A1434" s="23">
        <v>41892.688750000001</v>
      </c>
    </row>
    <row r="1435" spans="1:1" x14ac:dyDescent="0.35">
      <c r="A1435" s="23">
        <v>41892.974803240744</v>
      </c>
    </row>
    <row r="1436" spans="1:1" x14ac:dyDescent="0.35">
      <c r="A1436" s="23">
        <v>41893.028877314813</v>
      </c>
    </row>
    <row r="1437" spans="1:1" x14ac:dyDescent="0.35">
      <c r="A1437" s="23">
        <v>41893.324884259258</v>
      </c>
    </row>
    <row r="1438" spans="1:1" x14ac:dyDescent="0.35">
      <c r="A1438" s="23">
        <v>41893.783553240741</v>
      </c>
    </row>
    <row r="1439" spans="1:1" x14ac:dyDescent="0.35">
      <c r="A1439" s="23">
        <v>41894.632361111115</v>
      </c>
    </row>
    <row r="1440" spans="1:1" x14ac:dyDescent="0.35">
      <c r="A1440" s="23">
        <v>41894.879606481481</v>
      </c>
    </row>
    <row r="1441" spans="1:1" x14ac:dyDescent="0.35">
      <c r="A1441" s="23">
        <v>41894.91375</v>
      </c>
    </row>
    <row r="1442" spans="1:1" x14ac:dyDescent="0.35">
      <c r="A1442" s="23">
        <v>41897.134895833333</v>
      </c>
    </row>
    <row r="1443" spans="1:1" x14ac:dyDescent="0.35">
      <c r="A1443" s="23">
        <v>41897.536134259259</v>
      </c>
    </row>
    <row r="1444" spans="1:1" x14ac:dyDescent="0.35">
      <c r="A1444" s="23">
        <v>41897.602037037039</v>
      </c>
    </row>
    <row r="1445" spans="1:1" x14ac:dyDescent="0.35">
      <c r="A1445" s="23">
        <v>41897.660833333335</v>
      </c>
    </row>
    <row r="1446" spans="1:1" x14ac:dyDescent="0.35">
      <c r="A1446" s="23">
        <v>41897.702199074076</v>
      </c>
    </row>
    <row r="1447" spans="1:1" x14ac:dyDescent="0.35">
      <c r="A1447" s="23">
        <v>41898.168124999997</v>
      </c>
    </row>
    <row r="1448" spans="1:1" x14ac:dyDescent="0.35">
      <c r="A1448" s="23">
        <v>41898.665960648148</v>
      </c>
    </row>
    <row r="1449" spans="1:1" x14ac:dyDescent="0.35">
      <c r="A1449" s="23">
        <v>41899.294942129629</v>
      </c>
    </row>
    <row r="1450" spans="1:1" x14ac:dyDescent="0.35">
      <c r="A1450" s="23">
        <v>41899.627071759256</v>
      </c>
    </row>
    <row r="1451" spans="1:1" x14ac:dyDescent="0.35">
      <c r="A1451" s="23">
        <v>41899.645300925928</v>
      </c>
    </row>
    <row r="1452" spans="1:1" x14ac:dyDescent="0.35">
      <c r="A1452" s="23">
        <v>41899.792037037034</v>
      </c>
    </row>
    <row r="1453" spans="1:1" x14ac:dyDescent="0.35">
      <c r="A1453" s="23">
        <v>41899.830312500002</v>
      </c>
    </row>
    <row r="1454" spans="1:1" x14ac:dyDescent="0.35">
      <c r="A1454" s="23">
        <v>41900.243159722224</v>
      </c>
    </row>
    <row r="1455" spans="1:1" x14ac:dyDescent="0.35">
      <c r="A1455" s="23">
        <v>41900.505312499998</v>
      </c>
    </row>
    <row r="1456" spans="1:1" x14ac:dyDescent="0.35">
      <c r="A1456" s="23">
        <v>41901.282025462962</v>
      </c>
    </row>
    <row r="1457" spans="1:1" x14ac:dyDescent="0.35">
      <c r="A1457" s="23">
        <v>41901.542638888888</v>
      </c>
    </row>
    <row r="1458" spans="1:1" x14ac:dyDescent="0.35">
      <c r="A1458" s="23">
        <v>41901.684861111113</v>
      </c>
    </row>
    <row r="1459" spans="1:1" x14ac:dyDescent="0.35">
      <c r="A1459" s="23">
        <v>41902.07240740741</v>
      </c>
    </row>
    <row r="1460" spans="1:1" x14ac:dyDescent="0.35">
      <c r="A1460" s="23">
        <v>41902.333726851852</v>
      </c>
    </row>
    <row r="1461" spans="1:1" x14ac:dyDescent="0.35">
      <c r="A1461" s="23">
        <v>41902.622395833336</v>
      </c>
    </row>
    <row r="1462" spans="1:1" x14ac:dyDescent="0.35">
      <c r="A1462" s="23">
        <v>41902.874432870369</v>
      </c>
    </row>
    <row r="1463" spans="1:1" x14ac:dyDescent="0.35">
      <c r="A1463" s="23">
        <v>41903.882951388892</v>
      </c>
    </row>
    <row r="1464" spans="1:1" x14ac:dyDescent="0.35">
      <c r="A1464" s="23">
        <v>41904.07671296296</v>
      </c>
    </row>
    <row r="1465" spans="1:1" x14ac:dyDescent="0.35">
      <c r="A1465" s="23">
        <v>41904.407812500001</v>
      </c>
    </row>
    <row r="1466" spans="1:1" x14ac:dyDescent="0.35">
      <c r="A1466" s="23">
        <v>41904.650578703702</v>
      </c>
    </row>
    <row r="1467" spans="1:1" x14ac:dyDescent="0.35">
      <c r="A1467" s="23">
        <v>41904.781990740739</v>
      </c>
    </row>
    <row r="1468" spans="1:1" x14ac:dyDescent="0.35">
      <c r="A1468" s="23">
        <v>41904.851875</v>
      </c>
    </row>
    <row r="1469" spans="1:1" x14ac:dyDescent="0.35">
      <c r="A1469" s="23">
        <v>41905.034108796295</v>
      </c>
    </row>
    <row r="1470" spans="1:1" x14ac:dyDescent="0.35">
      <c r="A1470" s="23">
        <v>41905.429155092592</v>
      </c>
    </row>
    <row r="1471" spans="1:1" x14ac:dyDescent="0.35">
      <c r="A1471" s="23">
        <v>41905.636469907404</v>
      </c>
    </row>
    <row r="1472" spans="1:1" x14ac:dyDescent="0.35">
      <c r="A1472" s="23">
        <v>41905.684629629628</v>
      </c>
    </row>
    <row r="1473" spans="1:1" x14ac:dyDescent="0.35">
      <c r="A1473" s="23">
        <v>41905.795706018522</v>
      </c>
    </row>
    <row r="1474" spans="1:1" x14ac:dyDescent="0.35">
      <c r="A1474" s="23">
        <v>41905.812581018516</v>
      </c>
    </row>
    <row r="1475" spans="1:1" x14ac:dyDescent="0.35">
      <c r="A1475" s="23">
        <v>41905.95684027778</v>
      </c>
    </row>
    <row r="1476" spans="1:1" x14ac:dyDescent="0.35">
      <c r="A1476" s="23">
        <v>41905.979629629626</v>
      </c>
    </row>
    <row r="1477" spans="1:1" x14ac:dyDescent="0.35">
      <c r="A1477" s="23">
        <v>41906.819513888891</v>
      </c>
    </row>
    <row r="1478" spans="1:1" x14ac:dyDescent="0.35">
      <c r="A1478" s="23">
        <v>41908.650347222225</v>
      </c>
    </row>
    <row r="1479" spans="1:1" x14ac:dyDescent="0.35">
      <c r="A1479" s="23">
        <v>41908.996527777781</v>
      </c>
    </row>
    <row r="1480" spans="1:1" x14ac:dyDescent="0.35">
      <c r="A1480" s="23">
        <v>41909.892453703702</v>
      </c>
    </row>
    <row r="1481" spans="1:1" x14ac:dyDescent="0.35">
      <c r="A1481" s="23">
        <v>41909.969386574077</v>
      </c>
    </row>
    <row r="1482" spans="1:1" x14ac:dyDescent="0.35">
      <c r="A1482" s="23">
        <v>41911.657430555555</v>
      </c>
    </row>
    <row r="1483" spans="1:1" x14ac:dyDescent="0.35">
      <c r="A1483" s="23">
        <v>41911.934791666667</v>
      </c>
    </row>
    <row r="1484" spans="1:1" x14ac:dyDescent="0.35">
      <c r="A1484" s="23">
        <v>41912.541655092595</v>
      </c>
    </row>
    <row r="1485" spans="1:1" x14ac:dyDescent="0.35">
      <c r="A1485" s="23">
        <v>41912.650729166664</v>
      </c>
    </row>
    <row r="1486" spans="1:1" x14ac:dyDescent="0.35">
      <c r="A1486" s="23">
        <v>41912.858946759261</v>
      </c>
    </row>
    <row r="1487" spans="1:1" x14ac:dyDescent="0.35">
      <c r="A1487" s="23">
        <v>41912.932430555556</v>
      </c>
    </row>
    <row r="1488" spans="1:1" x14ac:dyDescent="0.35">
      <c r="A1488" s="23">
        <v>41913.328356481485</v>
      </c>
    </row>
    <row r="1489" spans="1:1" x14ac:dyDescent="0.35">
      <c r="A1489" s="23">
        <v>41913.521064814813</v>
      </c>
    </row>
    <row r="1490" spans="1:1" x14ac:dyDescent="0.35">
      <c r="A1490" s="23">
        <v>41913.790289351855</v>
      </c>
    </row>
    <row r="1491" spans="1:1" x14ac:dyDescent="0.35">
      <c r="A1491" s="23">
        <v>41913.94840277778</v>
      </c>
    </row>
    <row r="1492" spans="1:1" x14ac:dyDescent="0.35">
      <c r="A1492" s="23">
        <v>41914.092152777775</v>
      </c>
    </row>
    <row r="1493" spans="1:1" x14ac:dyDescent="0.35">
      <c r="A1493" s="23">
        <v>41914.100289351853</v>
      </c>
    </row>
    <row r="1494" spans="1:1" x14ac:dyDescent="0.35">
      <c r="A1494" s="23">
        <v>41914.295104166667</v>
      </c>
    </row>
    <row r="1495" spans="1:1" x14ac:dyDescent="0.35">
      <c r="A1495" s="23">
        <v>41914.590011574073</v>
      </c>
    </row>
    <row r="1496" spans="1:1" x14ac:dyDescent="0.35">
      <c r="A1496" s="23">
        <v>41914.917858796296</v>
      </c>
    </row>
    <row r="1497" spans="1:1" x14ac:dyDescent="0.35">
      <c r="A1497" s="23">
        <v>41915.003275462965</v>
      </c>
    </row>
    <row r="1498" spans="1:1" x14ac:dyDescent="0.35">
      <c r="A1498" s="23">
        <v>41915.400219907409</v>
      </c>
    </row>
    <row r="1499" spans="1:1" x14ac:dyDescent="0.35">
      <c r="A1499" s="23">
        <v>41915.437210648146</v>
      </c>
    </row>
    <row r="1500" spans="1:1" x14ac:dyDescent="0.35">
      <c r="A1500" s="23">
        <v>41915.747314814813</v>
      </c>
    </row>
    <row r="1501" spans="1:1" x14ac:dyDescent="0.35">
      <c r="A1501" s="23">
        <v>41915.762835648151</v>
      </c>
    </row>
    <row r="1502" spans="1:1" x14ac:dyDescent="0.35">
      <c r="A1502" s="23">
        <v>41915.896967592591</v>
      </c>
    </row>
    <row r="1503" spans="1:1" x14ac:dyDescent="0.35">
      <c r="A1503" s="23">
        <v>41916.597638888888</v>
      </c>
    </row>
    <row r="1504" spans="1:1" x14ac:dyDescent="0.35">
      <c r="A1504" s="23">
        <v>41917.731736111113</v>
      </c>
    </row>
    <row r="1505" spans="1:1" x14ac:dyDescent="0.35">
      <c r="A1505" s="23">
        <v>41918.628240740742</v>
      </c>
    </row>
    <row r="1506" spans="1:1" x14ac:dyDescent="0.35">
      <c r="A1506" s="23">
        <v>41918.670115740744</v>
      </c>
    </row>
    <row r="1507" spans="1:1" x14ac:dyDescent="0.35">
      <c r="A1507" s="23">
        <v>41918.742175925923</v>
      </c>
    </row>
    <row r="1508" spans="1:1" x14ac:dyDescent="0.35">
      <c r="A1508" s="23">
        <v>41918.818460648145</v>
      </c>
    </row>
    <row r="1509" spans="1:1" x14ac:dyDescent="0.35">
      <c r="A1509" s="23">
        <v>41918.880833333336</v>
      </c>
    </row>
    <row r="1510" spans="1:1" x14ac:dyDescent="0.35">
      <c r="A1510" s="23">
        <v>41919.140706018516</v>
      </c>
    </row>
    <row r="1511" spans="1:1" x14ac:dyDescent="0.35">
      <c r="A1511" s="23">
        <v>41919.761782407404</v>
      </c>
    </row>
    <row r="1512" spans="1:1" x14ac:dyDescent="0.35">
      <c r="A1512" s="23">
        <v>41920.123611111114</v>
      </c>
    </row>
    <row r="1513" spans="1:1" x14ac:dyDescent="0.35">
      <c r="A1513" s="23">
        <v>41920.787534722222</v>
      </c>
    </row>
    <row r="1514" spans="1:1" x14ac:dyDescent="0.35">
      <c r="A1514" s="23">
        <v>41920.963472222225</v>
      </c>
    </row>
    <row r="1515" spans="1:1" x14ac:dyDescent="0.35">
      <c r="A1515" s="23">
        <v>41921.263078703705</v>
      </c>
    </row>
    <row r="1516" spans="1:1" x14ac:dyDescent="0.35">
      <c r="A1516" s="23">
        <v>41921.279976851853</v>
      </c>
    </row>
    <row r="1517" spans="1:1" x14ac:dyDescent="0.35">
      <c r="A1517" s="23">
        <v>41921.375532407408</v>
      </c>
    </row>
    <row r="1518" spans="1:1" x14ac:dyDescent="0.35">
      <c r="A1518" s="23">
        <v>41921.770439814813</v>
      </c>
    </row>
    <row r="1519" spans="1:1" x14ac:dyDescent="0.35">
      <c r="A1519" s="23">
        <v>41921.842627314814</v>
      </c>
    </row>
    <row r="1520" spans="1:1" x14ac:dyDescent="0.35">
      <c r="A1520" s="23">
        <v>41922.535185185188</v>
      </c>
    </row>
    <row r="1521" spans="1:1" x14ac:dyDescent="0.35">
      <c r="A1521" s="23">
        <v>41922.640590277777</v>
      </c>
    </row>
    <row r="1522" spans="1:1" x14ac:dyDescent="0.35">
      <c r="A1522" s="23">
        <v>41922.741655092592</v>
      </c>
    </row>
    <row r="1523" spans="1:1" x14ac:dyDescent="0.35">
      <c r="A1523" s="23">
        <v>41922.783229166664</v>
      </c>
    </row>
    <row r="1524" spans="1:1" x14ac:dyDescent="0.35">
      <c r="A1524" s="23">
        <v>41923.354351851849</v>
      </c>
    </row>
    <row r="1525" spans="1:1" x14ac:dyDescent="0.35">
      <c r="A1525" s="23">
        <v>41923.783576388887</v>
      </c>
    </row>
    <row r="1526" spans="1:1" x14ac:dyDescent="0.35">
      <c r="A1526" s="23">
        <v>41923.837731481479</v>
      </c>
    </row>
    <row r="1527" spans="1:1" x14ac:dyDescent="0.35">
      <c r="A1527" s="23">
        <v>41923.838692129626</v>
      </c>
    </row>
    <row r="1528" spans="1:1" x14ac:dyDescent="0.35">
      <c r="A1528" s="23">
        <v>41923.857511574075</v>
      </c>
    </row>
    <row r="1529" spans="1:1" x14ac:dyDescent="0.35">
      <c r="A1529" s="23">
        <v>41923.921643518515</v>
      </c>
    </row>
    <row r="1530" spans="1:1" x14ac:dyDescent="0.35">
      <c r="A1530" s="23">
        <v>41924.996099537035</v>
      </c>
    </row>
    <row r="1531" spans="1:1" x14ac:dyDescent="0.35">
      <c r="A1531" s="23">
        <v>41925.906689814816</v>
      </c>
    </row>
    <row r="1532" spans="1:1" x14ac:dyDescent="0.35">
      <c r="A1532" s="23">
        <v>41926.29965277778</v>
      </c>
    </row>
    <row r="1533" spans="1:1" x14ac:dyDescent="0.35">
      <c r="A1533" s="23">
        <v>41926.482731481483</v>
      </c>
    </row>
    <row r="1534" spans="1:1" x14ac:dyDescent="0.35">
      <c r="A1534" s="23">
        <v>41926.542303240742</v>
      </c>
    </row>
    <row r="1535" spans="1:1" x14ac:dyDescent="0.35">
      <c r="A1535" s="23">
        <v>41926.585162037038</v>
      </c>
    </row>
    <row r="1536" spans="1:1" x14ac:dyDescent="0.35">
      <c r="A1536" s="23">
        <v>41926.680879629632</v>
      </c>
    </row>
    <row r="1537" spans="1:1" x14ac:dyDescent="0.35">
      <c r="A1537" s="23">
        <v>41926.73778935185</v>
      </c>
    </row>
    <row r="1538" spans="1:1" x14ac:dyDescent="0.35">
      <c r="A1538" s="23">
        <v>41926.854166666664</v>
      </c>
    </row>
    <row r="1539" spans="1:1" x14ac:dyDescent="0.35">
      <c r="A1539" s="23">
        <v>41926.942685185182</v>
      </c>
    </row>
    <row r="1540" spans="1:1" x14ac:dyDescent="0.35">
      <c r="A1540" s="23">
        <v>41927.067627314813</v>
      </c>
    </row>
    <row r="1541" spans="1:1" x14ac:dyDescent="0.35">
      <c r="A1541" s="23">
        <v>41927.124884259261</v>
      </c>
    </row>
    <row r="1542" spans="1:1" x14ac:dyDescent="0.35">
      <c r="A1542" s="23">
        <v>41927.235636574071</v>
      </c>
    </row>
    <row r="1543" spans="1:1" x14ac:dyDescent="0.35">
      <c r="A1543" s="23">
        <v>41927.295694444445</v>
      </c>
    </row>
    <row r="1544" spans="1:1" x14ac:dyDescent="0.35">
      <c r="A1544" s="23">
        <v>41927.71980324074</v>
      </c>
    </row>
    <row r="1545" spans="1:1" x14ac:dyDescent="0.35">
      <c r="A1545" s="23">
        <v>41927.848900462966</v>
      </c>
    </row>
    <row r="1546" spans="1:1" x14ac:dyDescent="0.35">
      <c r="A1546" s="23">
        <v>41927.873784722222</v>
      </c>
    </row>
    <row r="1547" spans="1:1" x14ac:dyDescent="0.35">
      <c r="A1547" s="23">
        <v>41927.936157407406</v>
      </c>
    </row>
    <row r="1548" spans="1:1" x14ac:dyDescent="0.35">
      <c r="A1548" s="23">
        <v>41928.015439814815</v>
      </c>
    </row>
    <row r="1549" spans="1:1" x14ac:dyDescent="0.35">
      <c r="A1549" s="23">
        <v>41928.170497685183</v>
      </c>
    </row>
    <row r="1550" spans="1:1" x14ac:dyDescent="0.35">
      <c r="A1550" s="23">
        <v>41928.690138888887</v>
      </c>
    </row>
    <row r="1551" spans="1:1" x14ac:dyDescent="0.35">
      <c r="A1551" s="23">
        <v>41928.881064814814</v>
      </c>
    </row>
    <row r="1552" spans="1:1" x14ac:dyDescent="0.35">
      <c r="A1552" s="23">
        <v>41928.904189814813</v>
      </c>
    </row>
    <row r="1553" spans="1:1" x14ac:dyDescent="0.35">
      <c r="A1553" s="23">
        <v>41929.164733796293</v>
      </c>
    </row>
    <row r="1554" spans="1:1" x14ac:dyDescent="0.35">
      <c r="A1554" s="23">
        <v>41929.174456018518</v>
      </c>
    </row>
    <row r="1555" spans="1:1" x14ac:dyDescent="0.35">
      <c r="A1555" s="23">
        <v>41929.266215277778</v>
      </c>
    </row>
    <row r="1556" spans="1:1" x14ac:dyDescent="0.35">
      <c r="A1556" s="23">
        <v>41930.218657407408</v>
      </c>
    </row>
    <row r="1557" spans="1:1" x14ac:dyDescent="0.35">
      <c r="A1557" s="23">
        <v>41930.975601851853</v>
      </c>
    </row>
    <row r="1558" spans="1:1" x14ac:dyDescent="0.35">
      <c r="A1558" s="23">
        <v>41931.682939814818</v>
      </c>
    </row>
    <row r="1559" spans="1:1" x14ac:dyDescent="0.35">
      <c r="A1559" s="23">
        <v>41931.959016203706</v>
      </c>
    </row>
    <row r="1560" spans="1:1" x14ac:dyDescent="0.35">
      <c r="A1560" s="23">
        <v>41932.036851851852</v>
      </c>
    </row>
    <row r="1561" spans="1:1" x14ac:dyDescent="0.35">
      <c r="A1561" s="23">
        <v>41932.311099537037</v>
      </c>
    </row>
    <row r="1562" spans="1:1" x14ac:dyDescent="0.35">
      <c r="A1562" s="23">
        <v>41932.708877314813</v>
      </c>
    </row>
    <row r="1563" spans="1:1" x14ac:dyDescent="0.35">
      <c r="A1563" s="23">
        <v>41932.745046296295</v>
      </c>
    </row>
    <row r="1564" spans="1:1" x14ac:dyDescent="0.35">
      <c r="A1564" s="23">
        <v>41932.819525462961</v>
      </c>
    </row>
    <row r="1565" spans="1:1" x14ac:dyDescent="0.35">
      <c r="A1565" s="23">
        <v>41932.871990740743</v>
      </c>
    </row>
    <row r="1566" spans="1:1" x14ac:dyDescent="0.35">
      <c r="A1566" s="23">
        <v>41933.291643518518</v>
      </c>
    </row>
    <row r="1567" spans="1:1" x14ac:dyDescent="0.35">
      <c r="A1567" s="23">
        <v>41933.586157407408</v>
      </c>
    </row>
    <row r="1568" spans="1:1" x14ac:dyDescent="0.35">
      <c r="A1568" s="23">
        <v>41933.838171296295</v>
      </c>
    </row>
    <row r="1569" spans="1:1" x14ac:dyDescent="0.35">
      <c r="A1569" s="23">
        <v>41934.584502314814</v>
      </c>
    </row>
    <row r="1570" spans="1:1" x14ac:dyDescent="0.35">
      <c r="A1570" s="23">
        <v>41934.71056712963</v>
      </c>
    </row>
    <row r="1571" spans="1:1" x14ac:dyDescent="0.35">
      <c r="A1571" s="23">
        <v>41934.842685185184</v>
      </c>
    </row>
    <row r="1572" spans="1:1" x14ac:dyDescent="0.35">
      <c r="A1572" s="23">
        <v>41934.914918981478</v>
      </c>
    </row>
    <row r="1573" spans="1:1" x14ac:dyDescent="0.35">
      <c r="A1573" s="23">
        <v>41934.959756944445</v>
      </c>
    </row>
    <row r="1574" spans="1:1" x14ac:dyDescent="0.35">
      <c r="A1574" s="23">
        <v>41935.070486111108</v>
      </c>
    </row>
    <row r="1575" spans="1:1" x14ac:dyDescent="0.35">
      <c r="A1575" s="23">
        <v>41935.221585648149</v>
      </c>
    </row>
    <row r="1576" spans="1:1" x14ac:dyDescent="0.35">
      <c r="A1576" s="23">
        <v>41935.509652777779</v>
      </c>
    </row>
    <row r="1577" spans="1:1" x14ac:dyDescent="0.35">
      <c r="A1577" s="23">
        <v>41936.001226851855</v>
      </c>
    </row>
    <row r="1578" spans="1:1" x14ac:dyDescent="0.35">
      <c r="A1578" s="23">
        <v>41936.020752314813</v>
      </c>
    </row>
    <row r="1579" spans="1:1" x14ac:dyDescent="0.35">
      <c r="A1579" s="23">
        <v>41936.647164351853</v>
      </c>
    </row>
    <row r="1580" spans="1:1" x14ac:dyDescent="0.35">
      <c r="A1580" s="23">
        <v>41937.953449074077</v>
      </c>
    </row>
    <row r="1581" spans="1:1" x14ac:dyDescent="0.35">
      <c r="A1581" s="23">
        <v>41938.709421296298</v>
      </c>
    </row>
    <row r="1582" spans="1:1" x14ac:dyDescent="0.35">
      <c r="A1582" s="23">
        <v>41938.717256944445</v>
      </c>
    </row>
    <row r="1583" spans="1:1" x14ac:dyDescent="0.35">
      <c r="A1583" s="23">
        <v>41938.804710648146</v>
      </c>
    </row>
    <row r="1584" spans="1:1" x14ac:dyDescent="0.35">
      <c r="A1584" s="23">
        <v>41938.893263888887</v>
      </c>
    </row>
    <row r="1585" spans="1:1" x14ac:dyDescent="0.35">
      <c r="A1585" s="23">
        <v>41939.00712962963</v>
      </c>
    </row>
    <row r="1586" spans="1:1" x14ac:dyDescent="0.35">
      <c r="A1586" s="23">
        <v>41939.569907407407</v>
      </c>
    </row>
    <row r="1587" spans="1:1" x14ac:dyDescent="0.35">
      <c r="A1587" s="23">
        <v>41939.810300925928</v>
      </c>
    </row>
    <row r="1588" spans="1:1" x14ac:dyDescent="0.35">
      <c r="A1588" s="23">
        <v>41939.8122337963</v>
      </c>
    </row>
    <row r="1589" spans="1:1" x14ac:dyDescent="0.35">
      <c r="A1589" s="23">
        <v>41940.028287037036</v>
      </c>
    </row>
    <row r="1590" spans="1:1" x14ac:dyDescent="0.35">
      <c r="A1590" s="23">
        <v>41940.587233796294</v>
      </c>
    </row>
    <row r="1591" spans="1:1" x14ac:dyDescent="0.35">
      <c r="A1591" s="23">
        <v>41940.598182870373</v>
      </c>
    </row>
    <row r="1592" spans="1:1" x14ac:dyDescent="0.35">
      <c r="A1592" s="23">
        <v>41940.658645833333</v>
      </c>
    </row>
    <row r="1593" spans="1:1" x14ac:dyDescent="0.35">
      <c r="A1593" s="23">
        <v>41940.69158564815</v>
      </c>
    </row>
    <row r="1594" spans="1:1" x14ac:dyDescent="0.35">
      <c r="A1594" s="23">
        <v>41940.89166666667</v>
      </c>
    </row>
    <row r="1595" spans="1:1" x14ac:dyDescent="0.35">
      <c r="A1595" s="23">
        <v>41940.967951388891</v>
      </c>
    </row>
    <row r="1596" spans="1:1" x14ac:dyDescent="0.35">
      <c r="A1596" s="23">
        <v>41941.10297453704</v>
      </c>
    </row>
    <row r="1597" spans="1:1" x14ac:dyDescent="0.35">
      <c r="A1597" s="23">
        <v>41941.430196759262</v>
      </c>
    </row>
    <row r="1598" spans="1:1" x14ac:dyDescent="0.35">
      <c r="A1598" s="23">
        <v>41941.500520833331</v>
      </c>
    </row>
    <row r="1599" spans="1:1" x14ac:dyDescent="0.35">
      <c r="A1599" s="23">
        <v>41941.585231481484</v>
      </c>
    </row>
    <row r="1600" spans="1:1" x14ac:dyDescent="0.35">
      <c r="A1600" s="23">
        <v>41941.680567129632</v>
      </c>
    </row>
    <row r="1601" spans="1:1" x14ac:dyDescent="0.35">
      <c r="A1601" s="23">
        <v>41941.683865740742</v>
      </c>
    </row>
    <row r="1602" spans="1:1" x14ac:dyDescent="0.35">
      <c r="A1602" s="23">
        <v>41941.75203703704</v>
      </c>
    </row>
    <row r="1603" spans="1:1" x14ac:dyDescent="0.35">
      <c r="A1603" s="23">
        <v>41941.802384259259</v>
      </c>
    </row>
    <row r="1604" spans="1:1" x14ac:dyDescent="0.35">
      <c r="A1604" s="23">
        <v>41942.653379629628</v>
      </c>
    </row>
    <row r="1605" spans="1:1" x14ac:dyDescent="0.35">
      <c r="A1605" s="23">
        <v>41942.84710648148</v>
      </c>
    </row>
    <row r="1606" spans="1:1" x14ac:dyDescent="0.35">
      <c r="A1606" s="23">
        <v>41943.142534722225</v>
      </c>
    </row>
    <row r="1607" spans="1:1" x14ac:dyDescent="0.35">
      <c r="A1607" s="23">
        <v>41943.293912037036</v>
      </c>
    </row>
    <row r="1608" spans="1:1" x14ac:dyDescent="0.35">
      <c r="A1608" s="23">
        <v>41943.604097222225</v>
      </c>
    </row>
    <row r="1609" spans="1:1" x14ac:dyDescent="0.35">
      <c r="A1609" s="23">
        <v>41943.753032407411</v>
      </c>
    </row>
    <row r="1610" spans="1:1" x14ac:dyDescent="0.35">
      <c r="A1610" s="23">
        <v>41943.791030092594</v>
      </c>
    </row>
    <row r="1611" spans="1:1" x14ac:dyDescent="0.35">
      <c r="A1611" s="23">
        <v>41944.527627314812</v>
      </c>
    </row>
    <row r="1612" spans="1:1" x14ac:dyDescent="0.35">
      <c r="A1612" s="23">
        <v>41944.83898148148</v>
      </c>
    </row>
    <row r="1613" spans="1:1" x14ac:dyDescent="0.35">
      <c r="A1613" s="23">
        <v>41944.916215277779</v>
      </c>
    </row>
    <row r="1614" spans="1:1" x14ac:dyDescent="0.35">
      <c r="A1614" s="23">
        <v>41945.037789351853</v>
      </c>
    </row>
    <row r="1615" spans="1:1" x14ac:dyDescent="0.35">
      <c r="A1615" s="23">
        <v>41945.133506944447</v>
      </c>
    </row>
    <row r="1616" spans="1:1" x14ac:dyDescent="0.35">
      <c r="A1616" s="23">
        <v>41946.029467592591</v>
      </c>
    </row>
    <row r="1617" spans="1:1" x14ac:dyDescent="0.35">
      <c r="A1617" s="23">
        <v>41946.232175925928</v>
      </c>
    </row>
    <row r="1618" spans="1:1" x14ac:dyDescent="0.35">
      <c r="A1618" s="23">
        <v>41946.644745370373</v>
      </c>
    </row>
    <row r="1619" spans="1:1" x14ac:dyDescent="0.35">
      <c r="A1619" s="23">
        <v>41946.674108796295</v>
      </c>
    </row>
    <row r="1620" spans="1:1" x14ac:dyDescent="0.35">
      <c r="A1620" s="23">
        <v>41946.898090277777</v>
      </c>
    </row>
    <row r="1621" spans="1:1" x14ac:dyDescent="0.35">
      <c r="A1621" s="23">
        <v>41946.936909722222</v>
      </c>
    </row>
    <row r="1622" spans="1:1" x14ac:dyDescent="0.35">
      <c r="A1622" s="23">
        <v>41947.063645833332</v>
      </c>
    </row>
    <row r="1623" spans="1:1" x14ac:dyDescent="0.35">
      <c r="A1623" s="23">
        <v>41947.457569444443</v>
      </c>
    </row>
    <row r="1624" spans="1:1" x14ac:dyDescent="0.35">
      <c r="A1624" s="23">
        <v>41947.762592592589</v>
      </c>
    </row>
    <row r="1625" spans="1:1" x14ac:dyDescent="0.35">
      <c r="A1625" s="23">
        <v>41947.940740740742</v>
      </c>
    </row>
    <row r="1626" spans="1:1" x14ac:dyDescent="0.35">
      <c r="A1626" s="23">
        <v>41948.00209490741</v>
      </c>
    </row>
    <row r="1627" spans="1:1" x14ac:dyDescent="0.35">
      <c r="A1627" s="23">
        <v>41948.041192129633</v>
      </c>
    </row>
    <row r="1628" spans="1:1" x14ac:dyDescent="0.35">
      <c r="A1628" s="23">
        <v>41948.552847222221</v>
      </c>
    </row>
    <row r="1629" spans="1:1" x14ac:dyDescent="0.35">
      <c r="A1629" s="23">
        <v>41948.56658564815</v>
      </c>
    </row>
    <row r="1630" spans="1:1" x14ac:dyDescent="0.35">
      <c r="A1630" s="23">
        <v>41948.727256944447</v>
      </c>
    </row>
    <row r="1631" spans="1:1" x14ac:dyDescent="0.35">
      <c r="A1631" s="23">
        <v>41948.771168981482</v>
      </c>
    </row>
    <row r="1632" spans="1:1" x14ac:dyDescent="0.35">
      <c r="A1632" s="23">
        <v>41948.957465277781</v>
      </c>
    </row>
    <row r="1633" spans="1:1" x14ac:dyDescent="0.35">
      <c r="A1633" s="23">
        <v>41949.697962962964</v>
      </c>
    </row>
    <row r="1634" spans="1:1" x14ac:dyDescent="0.35">
      <c r="A1634" s="23">
        <v>41950.114108796297</v>
      </c>
    </row>
    <row r="1635" spans="1:1" x14ac:dyDescent="0.35">
      <c r="A1635" s="23">
        <v>41950.266944444447</v>
      </c>
    </row>
    <row r="1636" spans="1:1" x14ac:dyDescent="0.35">
      <c r="A1636" s="23">
        <v>41950.29483796296</v>
      </c>
    </row>
    <row r="1637" spans="1:1" x14ac:dyDescent="0.35">
      <c r="A1637" s="23">
        <v>41950.859560185185</v>
      </c>
    </row>
    <row r="1638" spans="1:1" x14ac:dyDescent="0.35">
      <c r="A1638" s="23">
        <v>41950.923576388886</v>
      </c>
    </row>
    <row r="1639" spans="1:1" x14ac:dyDescent="0.35">
      <c r="A1639" s="23">
        <v>41951.695671296293</v>
      </c>
    </row>
    <row r="1640" spans="1:1" x14ac:dyDescent="0.35">
      <c r="A1640" s="23">
        <v>41951.788807870369</v>
      </c>
    </row>
    <row r="1641" spans="1:1" x14ac:dyDescent="0.35">
      <c r="A1641" s="23">
        <v>41951.973229166666</v>
      </c>
    </row>
    <row r="1642" spans="1:1" x14ac:dyDescent="0.35">
      <c r="A1642" s="23">
        <v>41952.09175925926</v>
      </c>
    </row>
    <row r="1643" spans="1:1" x14ac:dyDescent="0.35">
      <c r="A1643" s="23">
        <v>41953.091134259259</v>
      </c>
    </row>
    <row r="1644" spans="1:1" x14ac:dyDescent="0.35">
      <c r="A1644" s="23">
        <v>41953.158854166664</v>
      </c>
    </row>
    <row r="1645" spans="1:1" x14ac:dyDescent="0.35">
      <c r="A1645" s="23">
        <v>41953.773090277777</v>
      </c>
    </row>
    <row r="1646" spans="1:1" x14ac:dyDescent="0.35">
      <c r="A1646" s="23">
        <v>41953.8675</v>
      </c>
    </row>
    <row r="1647" spans="1:1" x14ac:dyDescent="0.35">
      <c r="A1647" s="23">
        <v>41953.95821759259</v>
      </c>
    </row>
    <row r="1648" spans="1:1" x14ac:dyDescent="0.35">
      <c r="A1648" s="23">
        <v>41953.966053240743</v>
      </c>
    </row>
    <row r="1649" spans="1:1" x14ac:dyDescent="0.35">
      <c r="A1649" s="23">
        <v>41954.228032407409</v>
      </c>
    </row>
    <row r="1650" spans="1:1" x14ac:dyDescent="0.35">
      <c r="A1650" s="23">
        <v>41954.545081018521</v>
      </c>
    </row>
    <row r="1651" spans="1:1" x14ac:dyDescent="0.35">
      <c r="A1651" s="23">
        <v>41954.688310185185</v>
      </c>
    </row>
    <row r="1652" spans="1:1" x14ac:dyDescent="0.35">
      <c r="A1652" s="23">
        <v>41954.722916666666</v>
      </c>
    </row>
    <row r="1653" spans="1:1" x14ac:dyDescent="0.35">
      <c r="A1653" s="23">
        <v>41954.838240740741</v>
      </c>
    </row>
    <row r="1654" spans="1:1" x14ac:dyDescent="0.35">
      <c r="A1654" s="23">
        <v>41954.850868055553</v>
      </c>
    </row>
    <row r="1655" spans="1:1" x14ac:dyDescent="0.35">
      <c r="A1655" s="23">
        <v>41955.002488425926</v>
      </c>
    </row>
    <row r="1656" spans="1:1" x14ac:dyDescent="0.35">
      <c r="A1656" s="23">
        <v>41955.857789351852</v>
      </c>
    </row>
    <row r="1657" spans="1:1" x14ac:dyDescent="0.35">
      <c r="A1657" s="23">
        <v>41955.863749999997</v>
      </c>
    </row>
    <row r="1658" spans="1:1" x14ac:dyDescent="0.35">
      <c r="A1658" s="23">
        <v>41956.017488425925</v>
      </c>
    </row>
    <row r="1659" spans="1:1" x14ac:dyDescent="0.35">
      <c r="A1659" s="23">
        <v>41956.250034722223</v>
      </c>
    </row>
    <row r="1660" spans="1:1" x14ac:dyDescent="0.35">
      <c r="A1660" s="23">
        <v>41956.853078703702</v>
      </c>
    </row>
    <row r="1661" spans="1:1" x14ac:dyDescent="0.35">
      <c r="A1661" s="23">
        <v>41956.950983796298</v>
      </c>
    </row>
    <row r="1662" spans="1:1" x14ac:dyDescent="0.35">
      <c r="A1662" s="23">
        <v>41957.756840277776</v>
      </c>
    </row>
    <row r="1663" spans="1:1" x14ac:dyDescent="0.35">
      <c r="A1663" s="23">
        <v>41957.833726851852</v>
      </c>
    </row>
    <row r="1664" spans="1:1" x14ac:dyDescent="0.35">
      <c r="A1664" s="23">
        <v>41958.285046296296</v>
      </c>
    </row>
    <row r="1665" spans="1:1" x14ac:dyDescent="0.35">
      <c r="A1665" s="23">
        <v>41958.550659722219</v>
      </c>
    </row>
    <row r="1666" spans="1:1" x14ac:dyDescent="0.35">
      <c r="A1666" s="23">
        <v>41959.369988425926</v>
      </c>
    </row>
    <row r="1667" spans="1:1" x14ac:dyDescent="0.35">
      <c r="A1667" s="23">
        <v>41960.119085648148</v>
      </c>
    </row>
    <row r="1668" spans="1:1" x14ac:dyDescent="0.35">
      <c r="A1668" s="23">
        <v>41960.722951388889</v>
      </c>
    </row>
    <row r="1669" spans="1:1" x14ac:dyDescent="0.35">
      <c r="A1669" s="23">
        <v>41960.771354166667</v>
      </c>
    </row>
    <row r="1670" spans="1:1" x14ac:dyDescent="0.35">
      <c r="A1670" s="23">
        <v>41961.189131944448</v>
      </c>
    </row>
    <row r="1671" spans="1:1" x14ac:dyDescent="0.35">
      <c r="A1671" s="23">
        <v>41961.492488425924</v>
      </c>
    </row>
    <row r="1672" spans="1:1" x14ac:dyDescent="0.35">
      <c r="A1672" s="23">
        <v>41961.807372685187</v>
      </c>
    </row>
    <row r="1673" spans="1:1" x14ac:dyDescent="0.35">
      <c r="A1673" s="23">
        <v>41961.813518518517</v>
      </c>
    </row>
    <row r="1674" spans="1:1" x14ac:dyDescent="0.35">
      <c r="A1674" s="23">
        <v>41962.062326388892</v>
      </c>
    </row>
    <row r="1675" spans="1:1" x14ac:dyDescent="0.35">
      <c r="A1675" s="23">
        <v>41962.100532407407</v>
      </c>
    </row>
    <row r="1676" spans="1:1" x14ac:dyDescent="0.35">
      <c r="A1676" s="23">
        <v>41962.596574074072</v>
      </c>
    </row>
    <row r="1677" spans="1:1" x14ac:dyDescent="0.35">
      <c r="A1677" s="23">
        <v>41962.749027777776</v>
      </c>
    </row>
    <row r="1678" spans="1:1" x14ac:dyDescent="0.35">
      <c r="A1678" s="23">
        <v>41963.050127314818</v>
      </c>
    </row>
    <row r="1679" spans="1:1" x14ac:dyDescent="0.35">
      <c r="A1679" s="23">
        <v>41963.506168981483</v>
      </c>
    </row>
    <row r="1680" spans="1:1" x14ac:dyDescent="0.35">
      <c r="A1680" s="23">
        <v>41963.759386574071</v>
      </c>
    </row>
    <row r="1681" spans="1:1" x14ac:dyDescent="0.35">
      <c r="A1681" s="23">
        <v>41963.872361111113</v>
      </c>
    </row>
    <row r="1682" spans="1:1" x14ac:dyDescent="0.35">
      <c r="A1682" s="23">
        <v>41964.315532407411</v>
      </c>
    </row>
    <row r="1683" spans="1:1" x14ac:dyDescent="0.35">
      <c r="A1683" s="23">
        <v>41964.362743055557</v>
      </c>
    </row>
    <row r="1684" spans="1:1" x14ac:dyDescent="0.35">
      <c r="A1684" s="23">
        <v>41964.716319444444</v>
      </c>
    </row>
    <row r="1685" spans="1:1" x14ac:dyDescent="0.35">
      <c r="A1685" s="23">
        <v>41964.751342592594</v>
      </c>
    </row>
    <row r="1686" spans="1:1" x14ac:dyDescent="0.35">
      <c r="A1686" s="23">
        <v>41964.844444444447</v>
      </c>
    </row>
    <row r="1687" spans="1:1" x14ac:dyDescent="0.35">
      <c r="A1687" s="23">
        <v>41965.616655092592</v>
      </c>
    </row>
    <row r="1688" spans="1:1" x14ac:dyDescent="0.35">
      <c r="A1688" s="23">
        <v>41968.172106481485</v>
      </c>
    </row>
    <row r="1689" spans="1:1" x14ac:dyDescent="0.35">
      <c r="A1689" s="23">
        <v>41968.262314814812</v>
      </c>
    </row>
    <row r="1690" spans="1:1" x14ac:dyDescent="0.35">
      <c r="A1690" s="23">
        <v>41968.677465277775</v>
      </c>
    </row>
    <row r="1691" spans="1:1" x14ac:dyDescent="0.35">
      <c r="A1691" s="23">
        <v>41968.829826388886</v>
      </c>
    </row>
    <row r="1692" spans="1:1" x14ac:dyDescent="0.35">
      <c r="A1692" s="23">
        <v>41968.852118055554</v>
      </c>
    </row>
    <row r="1693" spans="1:1" x14ac:dyDescent="0.35">
      <c r="A1693" s="23">
        <v>41968.938993055555</v>
      </c>
    </row>
    <row r="1694" spans="1:1" x14ac:dyDescent="0.35">
      <c r="A1694" s="23">
        <v>41969.199756944443</v>
      </c>
    </row>
    <row r="1695" spans="1:1" x14ac:dyDescent="0.35">
      <c r="A1695" s="23">
        <v>41969.767824074072</v>
      </c>
    </row>
    <row r="1696" spans="1:1" x14ac:dyDescent="0.35">
      <c r="A1696" s="23">
        <v>41969.858090277776</v>
      </c>
    </row>
    <row r="1697" spans="1:1" x14ac:dyDescent="0.35">
      <c r="A1697" s="23">
        <v>41970.085046296299</v>
      </c>
    </row>
    <row r="1698" spans="1:1" x14ac:dyDescent="0.35">
      <c r="A1698" s="23">
        <v>41970.640613425923</v>
      </c>
    </row>
    <row r="1699" spans="1:1" x14ac:dyDescent="0.35">
      <c r="A1699" s="23">
        <v>41971.002152777779</v>
      </c>
    </row>
    <row r="1700" spans="1:1" x14ac:dyDescent="0.35">
      <c r="A1700" s="23">
        <v>41971.639189814814</v>
      </c>
    </row>
    <row r="1701" spans="1:1" x14ac:dyDescent="0.35">
      <c r="A1701" s="23">
        <v>41971.866574074076</v>
      </c>
    </row>
    <row r="1702" spans="1:1" x14ac:dyDescent="0.35">
      <c r="A1702" s="23">
        <v>41971.876863425925</v>
      </c>
    </row>
    <row r="1703" spans="1:1" x14ac:dyDescent="0.35">
      <c r="A1703" s="23">
        <v>41971.881076388891</v>
      </c>
    </row>
    <row r="1704" spans="1:1" x14ac:dyDescent="0.35">
      <c r="A1704" s="23">
        <v>41973.740335648145</v>
      </c>
    </row>
    <row r="1705" spans="1:1" x14ac:dyDescent="0.35">
      <c r="A1705" s="23">
        <v>41973.847962962966</v>
      </c>
    </row>
    <row r="1706" spans="1:1" x14ac:dyDescent="0.35">
      <c r="A1706" s="23">
        <v>41974.219490740739</v>
      </c>
    </row>
    <row r="1707" spans="1:1" x14ac:dyDescent="0.35">
      <c r="A1707" s="23">
        <v>41974.704745370371</v>
      </c>
    </row>
    <row r="1708" spans="1:1" x14ac:dyDescent="0.35">
      <c r="A1708" s="23">
        <v>41974.712245370371</v>
      </c>
    </row>
    <row r="1709" spans="1:1" x14ac:dyDescent="0.35">
      <c r="A1709" s="23">
        <v>41974.738576388889</v>
      </c>
    </row>
    <row r="1710" spans="1:1" x14ac:dyDescent="0.35">
      <c r="A1710" s="23">
        <v>41974.743148148147</v>
      </c>
    </row>
    <row r="1711" spans="1:1" x14ac:dyDescent="0.35">
      <c r="A1711" s="23">
        <v>41974.791990740741</v>
      </c>
    </row>
    <row r="1712" spans="1:1" x14ac:dyDescent="0.35">
      <c r="A1712" s="23">
        <v>41974.898599537039</v>
      </c>
    </row>
    <row r="1713" spans="1:1" x14ac:dyDescent="0.35">
      <c r="A1713" s="23">
        <v>41974.911087962966</v>
      </c>
    </row>
    <row r="1714" spans="1:1" x14ac:dyDescent="0.35">
      <c r="A1714" s="23">
        <v>41975.124340277776</v>
      </c>
    </row>
    <row r="1715" spans="1:1" x14ac:dyDescent="0.35">
      <c r="A1715" s="23">
        <v>41975.329317129632</v>
      </c>
    </row>
    <row r="1716" spans="1:1" x14ac:dyDescent="0.35">
      <c r="A1716" s="23">
        <v>41975.34752314815</v>
      </c>
    </row>
    <row r="1717" spans="1:1" x14ac:dyDescent="0.35">
      <c r="A1717" s="23">
        <v>41975.642974537041</v>
      </c>
    </row>
    <row r="1718" spans="1:1" x14ac:dyDescent="0.35">
      <c r="A1718" s="23">
        <v>41975.676111111112</v>
      </c>
    </row>
    <row r="1719" spans="1:1" x14ac:dyDescent="0.35">
      <c r="A1719" s="23">
        <v>41975.700636574074</v>
      </c>
    </row>
    <row r="1720" spans="1:1" x14ac:dyDescent="0.35">
      <c r="A1720" s="23">
        <v>41975.842523148145</v>
      </c>
    </row>
    <row r="1721" spans="1:1" x14ac:dyDescent="0.35">
      <c r="A1721" s="23">
        <v>41975.901180555556</v>
      </c>
    </row>
    <row r="1722" spans="1:1" x14ac:dyDescent="0.35">
      <c r="A1722" s="23">
        <v>41975.930601851855</v>
      </c>
    </row>
    <row r="1723" spans="1:1" x14ac:dyDescent="0.35">
      <c r="A1723" s="23">
        <v>41976.331979166665</v>
      </c>
    </row>
    <row r="1724" spans="1:1" x14ac:dyDescent="0.35">
      <c r="A1724" s="23">
        <v>41976.88490740741</v>
      </c>
    </row>
    <row r="1725" spans="1:1" x14ac:dyDescent="0.35">
      <c r="A1725" s="23">
        <v>41977.004976851851</v>
      </c>
    </row>
    <row r="1726" spans="1:1" x14ac:dyDescent="0.35">
      <c r="A1726" s="23">
        <v>41977.040185185186</v>
      </c>
    </row>
    <row r="1727" spans="1:1" x14ac:dyDescent="0.35">
      <c r="A1727" s="23">
        <v>41977.780104166668</v>
      </c>
    </row>
    <row r="1728" spans="1:1" x14ac:dyDescent="0.35">
      <c r="A1728" s="23">
        <v>41977.902222222219</v>
      </c>
    </row>
    <row r="1729" spans="1:1" x14ac:dyDescent="0.35">
      <c r="A1729" s="23">
        <v>41978.197199074071</v>
      </c>
    </row>
    <row r="1730" spans="1:1" x14ac:dyDescent="0.35">
      <c r="A1730" s="23">
        <v>41978.760393518518</v>
      </c>
    </row>
    <row r="1731" spans="1:1" x14ac:dyDescent="0.35">
      <c r="A1731" s="23">
        <v>41978.930972222224</v>
      </c>
    </row>
    <row r="1732" spans="1:1" x14ac:dyDescent="0.35">
      <c r="A1732" s="23">
        <v>41980.781793981485</v>
      </c>
    </row>
    <row r="1733" spans="1:1" x14ac:dyDescent="0.35">
      <c r="A1733" s="23">
        <v>41981.067523148151</v>
      </c>
    </row>
    <row r="1734" spans="1:1" x14ac:dyDescent="0.35">
      <c r="A1734" s="23">
        <v>41981.57230324074</v>
      </c>
    </row>
    <row r="1735" spans="1:1" x14ac:dyDescent="0.35">
      <c r="A1735" s="23">
        <v>41981.782060185185</v>
      </c>
    </row>
    <row r="1736" spans="1:1" x14ac:dyDescent="0.35">
      <c r="A1736" s="23">
        <v>41982.143171296295</v>
      </c>
    </row>
    <row r="1737" spans="1:1" x14ac:dyDescent="0.35">
      <c r="A1737" s="23">
        <v>41982.688611111109</v>
      </c>
    </row>
    <row r="1738" spans="1:1" x14ac:dyDescent="0.35">
      <c r="A1738" s="23">
        <v>41982.737071759257</v>
      </c>
    </row>
    <row r="1739" spans="1:1" x14ac:dyDescent="0.35">
      <c r="A1739" s="23">
        <v>41982.773356481484</v>
      </c>
    </row>
    <row r="1740" spans="1:1" x14ac:dyDescent="0.35">
      <c r="A1740" s="23">
        <v>41982.873645833337</v>
      </c>
    </row>
    <row r="1741" spans="1:1" x14ac:dyDescent="0.35">
      <c r="A1741" s="23">
        <v>41982.887280092589</v>
      </c>
    </row>
    <row r="1742" spans="1:1" x14ac:dyDescent="0.35">
      <c r="A1742" s="23">
        <v>41982.904386574075</v>
      </c>
    </row>
    <row r="1743" spans="1:1" x14ac:dyDescent="0.35">
      <c r="A1743" s="23">
        <v>41983.110995370371</v>
      </c>
    </row>
    <row r="1744" spans="1:1" x14ac:dyDescent="0.35">
      <c r="A1744" s="23">
        <v>41983.752847222226</v>
      </c>
    </row>
    <row r="1745" spans="1:1" x14ac:dyDescent="0.35">
      <c r="A1745" s="23">
        <v>41984.692731481482</v>
      </c>
    </row>
    <row r="1746" spans="1:1" x14ac:dyDescent="0.35">
      <c r="A1746" s="23">
        <v>41985.043657407405</v>
      </c>
    </row>
    <row r="1747" spans="1:1" x14ac:dyDescent="0.35">
      <c r="A1747" s="23">
        <v>41985.427361111113</v>
      </c>
    </row>
    <row r="1748" spans="1:1" x14ac:dyDescent="0.35">
      <c r="A1748" s="23">
        <v>41986.108726851853</v>
      </c>
    </row>
    <row r="1749" spans="1:1" x14ac:dyDescent="0.35">
      <c r="A1749" s="23">
        <v>41987.818969907406</v>
      </c>
    </row>
    <row r="1750" spans="1:1" x14ac:dyDescent="0.35">
      <c r="A1750" s="23">
        <v>41988.548831018517</v>
      </c>
    </row>
    <row r="1751" spans="1:1" x14ac:dyDescent="0.35">
      <c r="A1751" s="23">
        <v>41988.617083333331</v>
      </c>
    </row>
    <row r="1752" spans="1:1" x14ac:dyDescent="0.35">
      <c r="A1752" s="23">
        <v>41988.829942129632</v>
      </c>
    </row>
    <row r="1753" spans="1:1" x14ac:dyDescent="0.35">
      <c r="A1753" s="23">
        <v>41988.964062500003</v>
      </c>
    </row>
    <row r="1754" spans="1:1" x14ac:dyDescent="0.35">
      <c r="A1754" s="23">
        <v>41989.247546296298</v>
      </c>
    </row>
    <row r="1755" spans="1:1" x14ac:dyDescent="0.35">
      <c r="A1755" s="23">
        <v>41989.664409722223</v>
      </c>
    </row>
    <row r="1756" spans="1:1" x14ac:dyDescent="0.35">
      <c r="A1756" s="23">
        <v>41989.819212962961</v>
      </c>
    </row>
    <row r="1757" spans="1:1" x14ac:dyDescent="0.35">
      <c r="A1757" s="23">
        <v>41989.853692129633</v>
      </c>
    </row>
    <row r="1758" spans="1:1" x14ac:dyDescent="0.35">
      <c r="A1758" s="23">
        <v>41989.91134259259</v>
      </c>
    </row>
    <row r="1759" spans="1:1" x14ac:dyDescent="0.35">
      <c r="A1759" s="23">
        <v>41989.913136574076</v>
      </c>
    </row>
    <row r="1760" spans="1:1" x14ac:dyDescent="0.35">
      <c r="A1760" s="23">
        <v>41990.438043981485</v>
      </c>
    </row>
    <row r="1761" spans="1:1" x14ac:dyDescent="0.35">
      <c r="A1761" s="23">
        <v>41990.506377314814</v>
      </c>
    </row>
    <row r="1762" spans="1:1" x14ac:dyDescent="0.35">
      <c r="A1762" s="23">
        <v>41990.584108796298</v>
      </c>
    </row>
    <row r="1763" spans="1:1" x14ac:dyDescent="0.35">
      <c r="A1763" s="23">
        <v>41990.585486111115</v>
      </c>
    </row>
    <row r="1764" spans="1:1" x14ac:dyDescent="0.35">
      <c r="A1764" s="23">
        <v>41990.612546296295</v>
      </c>
    </row>
    <row r="1765" spans="1:1" x14ac:dyDescent="0.35">
      <c r="A1765" s="23">
        <v>41990.99863425926</v>
      </c>
    </row>
    <row r="1766" spans="1:1" x14ac:dyDescent="0.35">
      <c r="A1766" s="23">
        <v>41991.022488425922</v>
      </c>
    </row>
    <row r="1767" spans="1:1" x14ac:dyDescent="0.35">
      <c r="A1767" s="23">
        <v>41991.526655092595</v>
      </c>
    </row>
    <row r="1768" spans="1:1" x14ac:dyDescent="0.35">
      <c r="A1768" s="23">
        <v>41991.713460648149</v>
      </c>
    </row>
    <row r="1769" spans="1:1" x14ac:dyDescent="0.35">
      <c r="A1769" s="23">
        <v>41993.174363425926</v>
      </c>
    </row>
    <row r="1770" spans="1:1" x14ac:dyDescent="0.35">
      <c r="A1770" s="23">
        <v>41993.738298611112</v>
      </c>
    </row>
    <row r="1771" spans="1:1" x14ac:dyDescent="0.35">
      <c r="A1771" s="23">
        <v>41993.824340277781</v>
      </c>
    </row>
    <row r="1772" spans="1:1" x14ac:dyDescent="0.35">
      <c r="A1772" s="23">
        <v>41995.084074074075</v>
      </c>
    </row>
    <row r="1773" spans="1:1" x14ac:dyDescent="0.35">
      <c r="A1773" s="23">
        <v>41995.752986111111</v>
      </c>
    </row>
    <row r="1774" spans="1:1" x14ac:dyDescent="0.35">
      <c r="A1774" s="23">
        <v>41995.870486111111</v>
      </c>
    </row>
    <row r="1775" spans="1:1" x14ac:dyDescent="0.35">
      <c r="A1775" s="23">
        <v>41996.832395833335</v>
      </c>
    </row>
    <row r="1776" spans="1:1" x14ac:dyDescent="0.35">
      <c r="A1776" s="23">
        <v>41997.507905092592</v>
      </c>
    </row>
    <row r="1777" spans="1:1" x14ac:dyDescent="0.35">
      <c r="A1777" s="23">
        <v>41999.164340277777</v>
      </c>
    </row>
    <row r="1778" spans="1:1" x14ac:dyDescent="0.35">
      <c r="A1778" s="23">
        <v>41999.861064814817</v>
      </c>
    </row>
    <row r="1779" spans="1:1" x14ac:dyDescent="0.35">
      <c r="A1779" s="23">
        <v>42000.300243055557</v>
      </c>
    </row>
    <row r="1780" spans="1:1" x14ac:dyDescent="0.35">
      <c r="A1780" s="23">
        <v>42002.54488425926</v>
      </c>
    </row>
    <row r="1781" spans="1:1" x14ac:dyDescent="0.35">
      <c r="A1781" s="23">
        <v>42002.817488425928</v>
      </c>
    </row>
    <row r="1782" spans="1:1" x14ac:dyDescent="0.35">
      <c r="A1782" s="23">
        <v>42002.926990740743</v>
      </c>
    </row>
    <row r="1783" spans="1:1" x14ac:dyDescent="0.35">
      <c r="A1783" s="23">
        <v>42003.655555555553</v>
      </c>
    </row>
    <row r="1784" spans="1:1" x14ac:dyDescent="0.35">
      <c r="A1784" s="23">
        <v>42003.948425925926</v>
      </c>
    </row>
    <row r="1785" spans="1:1" x14ac:dyDescent="0.35">
      <c r="A1785" s="23">
        <v>42004.703865740739</v>
      </c>
    </row>
    <row r="1786" spans="1:1" x14ac:dyDescent="0.35">
      <c r="A1786" s="23">
        <v>42005.249988425923</v>
      </c>
    </row>
    <row r="1787" spans="1:1" x14ac:dyDescent="0.35">
      <c r="A1787" s="23">
        <v>42006.02207175926</v>
      </c>
    </row>
    <row r="1788" spans="1:1" x14ac:dyDescent="0.35">
      <c r="A1788" s="23">
        <v>42006.908692129633</v>
      </c>
    </row>
    <row r="1789" spans="1:1" x14ac:dyDescent="0.35">
      <c r="A1789" s="23">
        <v>42007.016458333332</v>
      </c>
    </row>
    <row r="1790" spans="1:1" x14ac:dyDescent="0.35">
      <c r="A1790" s="23">
        <v>42007.788680555554</v>
      </c>
    </row>
    <row r="1791" spans="1:1" x14ac:dyDescent="0.35">
      <c r="A1791" s="23">
        <v>42009.493263888886</v>
      </c>
    </row>
    <row r="1792" spans="1:1" x14ac:dyDescent="0.35">
      <c r="A1792" s="23">
        <v>42009.640613425923</v>
      </c>
    </row>
    <row r="1793" spans="1:1" x14ac:dyDescent="0.35">
      <c r="A1793" s="23">
        <v>42009.817199074074</v>
      </c>
    </row>
    <row r="1794" spans="1:1" x14ac:dyDescent="0.35">
      <c r="A1794" s="23">
        <v>42009.973946759259</v>
      </c>
    </row>
    <row r="1795" spans="1:1" x14ac:dyDescent="0.35">
      <c r="A1795" s="23">
        <v>42010.674513888887</v>
      </c>
    </row>
    <row r="1796" spans="1:1" x14ac:dyDescent="0.35">
      <c r="A1796" s="23">
        <v>42010.822233796294</v>
      </c>
    </row>
    <row r="1797" spans="1:1" x14ac:dyDescent="0.35">
      <c r="A1797" s="23">
        <v>42010.968240740738</v>
      </c>
    </row>
    <row r="1798" spans="1:1" x14ac:dyDescent="0.35">
      <c r="A1798" s="23">
        <v>42011.202581018515</v>
      </c>
    </row>
    <row r="1799" spans="1:1" x14ac:dyDescent="0.35">
      <c r="A1799" s="23">
        <v>42011.551180555558</v>
      </c>
    </row>
    <row r="1800" spans="1:1" x14ac:dyDescent="0.35">
      <c r="A1800" s="23">
        <v>42011.628136574072</v>
      </c>
    </row>
    <row r="1801" spans="1:1" x14ac:dyDescent="0.35">
      <c r="A1801" s="23">
        <v>42011.925937499997</v>
      </c>
    </row>
    <row r="1802" spans="1:1" x14ac:dyDescent="0.35">
      <c r="A1802" s="23">
        <v>42012.76829861111</v>
      </c>
    </row>
    <row r="1803" spans="1:1" x14ac:dyDescent="0.35">
      <c r="A1803" s="23">
        <v>42013.059027777781</v>
      </c>
    </row>
    <row r="1804" spans="1:1" x14ac:dyDescent="0.35">
      <c r="A1804" s="23">
        <v>42013.15253472222</v>
      </c>
    </row>
    <row r="1805" spans="1:1" x14ac:dyDescent="0.35">
      <c r="A1805" s="23">
        <v>42013.424502314818</v>
      </c>
    </row>
    <row r="1806" spans="1:1" x14ac:dyDescent="0.35">
      <c r="A1806" s="23">
        <v>42013.915613425925</v>
      </c>
    </row>
    <row r="1807" spans="1:1" x14ac:dyDescent="0.35">
      <c r="A1807" s="23">
        <v>42014.832326388889</v>
      </c>
    </row>
    <row r="1808" spans="1:1" x14ac:dyDescent="0.35">
      <c r="A1808" s="23">
        <v>42016.050451388888</v>
      </c>
    </row>
    <row r="1809" spans="1:1" x14ac:dyDescent="0.35">
      <c r="A1809" s="23">
        <v>42016.120613425926</v>
      </c>
    </row>
    <row r="1810" spans="1:1" x14ac:dyDescent="0.35">
      <c r="A1810" s="23">
        <v>42016.641435185185</v>
      </c>
    </row>
    <row r="1811" spans="1:1" x14ac:dyDescent="0.35">
      <c r="A1811" s="23">
        <v>42016.706678240742</v>
      </c>
    </row>
    <row r="1812" spans="1:1" x14ac:dyDescent="0.35">
      <c r="A1812" s="23">
        <v>42016.800208333334</v>
      </c>
    </row>
    <row r="1813" spans="1:1" x14ac:dyDescent="0.35">
      <c r="A1813" s="23">
        <v>42016.832465277781</v>
      </c>
    </row>
    <row r="1814" spans="1:1" x14ac:dyDescent="0.35">
      <c r="A1814" s="23">
        <v>42016.938692129632</v>
      </c>
    </row>
    <row r="1815" spans="1:1" x14ac:dyDescent="0.35">
      <c r="A1815" s="23">
        <v>42016.981574074074</v>
      </c>
    </row>
    <row r="1816" spans="1:1" x14ac:dyDescent="0.35">
      <c r="A1816" s="23">
        <v>42017.594236111108</v>
      </c>
    </row>
    <row r="1817" spans="1:1" x14ac:dyDescent="0.35">
      <c r="A1817" s="23">
        <v>42017.843287037038</v>
      </c>
    </row>
    <row r="1818" spans="1:1" x14ac:dyDescent="0.35">
      <c r="A1818" s="23">
        <v>42017.88045138889</v>
      </c>
    </row>
    <row r="1819" spans="1:1" x14ac:dyDescent="0.35">
      <c r="A1819" s="23">
        <v>42017.907337962963</v>
      </c>
    </row>
    <row r="1820" spans="1:1" x14ac:dyDescent="0.35">
      <c r="A1820" s="23">
        <v>42017.927418981482</v>
      </c>
    </row>
    <row r="1821" spans="1:1" x14ac:dyDescent="0.35">
      <c r="A1821" s="23">
        <v>42017.967442129629</v>
      </c>
    </row>
    <row r="1822" spans="1:1" x14ac:dyDescent="0.35">
      <c r="A1822" s="23">
        <v>42018.071550925924</v>
      </c>
    </row>
    <row r="1823" spans="1:1" x14ac:dyDescent="0.35">
      <c r="A1823" s="23">
        <v>42018.676898148151</v>
      </c>
    </row>
    <row r="1824" spans="1:1" x14ac:dyDescent="0.35">
      <c r="A1824" s="23">
        <v>42018.940497685187</v>
      </c>
    </row>
    <row r="1825" spans="1:1" x14ac:dyDescent="0.35">
      <c r="A1825" s="23">
        <v>42018.94159722222</v>
      </c>
    </row>
    <row r="1826" spans="1:1" x14ac:dyDescent="0.35">
      <c r="A1826" s="23">
        <v>42018.99863425926</v>
      </c>
    </row>
    <row r="1827" spans="1:1" x14ac:dyDescent="0.35">
      <c r="A1827" s="23">
        <v>42019.590173611112</v>
      </c>
    </row>
    <row r="1828" spans="1:1" x14ac:dyDescent="0.35">
      <c r="A1828" s="23">
        <v>42019.683761574073</v>
      </c>
    </row>
    <row r="1829" spans="1:1" x14ac:dyDescent="0.35">
      <c r="A1829" s="23">
        <v>42019.737766203703</v>
      </c>
    </row>
    <row r="1830" spans="1:1" x14ac:dyDescent="0.35">
      <c r="A1830" s="23">
        <v>42019.769444444442</v>
      </c>
    </row>
    <row r="1831" spans="1:1" x14ac:dyDescent="0.35">
      <c r="A1831" s="23">
        <v>42019.959837962961</v>
      </c>
    </row>
    <row r="1832" spans="1:1" x14ac:dyDescent="0.35">
      <c r="A1832" s="23">
        <v>42020.58734953704</v>
      </c>
    </row>
    <row r="1833" spans="1:1" x14ac:dyDescent="0.35">
      <c r="A1833" s="23">
        <v>42020.700567129628</v>
      </c>
    </row>
    <row r="1834" spans="1:1" x14ac:dyDescent="0.35">
      <c r="A1834" s="23">
        <v>42020.768634259257</v>
      </c>
    </row>
    <row r="1835" spans="1:1" x14ac:dyDescent="0.35">
      <c r="A1835" s="23">
        <v>42020.806701388887</v>
      </c>
    </row>
    <row r="1836" spans="1:1" x14ac:dyDescent="0.35">
      <c r="A1836" s="23">
        <v>42020.846666666665</v>
      </c>
    </row>
    <row r="1837" spans="1:1" x14ac:dyDescent="0.35">
      <c r="A1837" s="23">
        <v>42020.854247685187</v>
      </c>
    </row>
    <row r="1838" spans="1:1" x14ac:dyDescent="0.35">
      <c r="A1838" s="23">
        <v>42021.139733796299</v>
      </c>
    </row>
    <row r="1839" spans="1:1" x14ac:dyDescent="0.35">
      <c r="A1839" s="23">
        <v>42021.301192129627</v>
      </c>
    </row>
    <row r="1840" spans="1:1" x14ac:dyDescent="0.35">
      <c r="A1840" s="23">
        <v>42021.783368055556</v>
      </c>
    </row>
    <row r="1841" spans="1:1" x14ac:dyDescent="0.35">
      <c r="A1841" s="23">
        <v>42021.832280092596</v>
      </c>
    </row>
    <row r="1842" spans="1:1" x14ac:dyDescent="0.35">
      <c r="A1842" s="23">
        <v>42022.006099537037</v>
      </c>
    </row>
    <row r="1843" spans="1:1" x14ac:dyDescent="0.35">
      <c r="A1843" s="23">
        <v>42022.069988425923</v>
      </c>
    </row>
    <row r="1844" spans="1:1" x14ac:dyDescent="0.35">
      <c r="A1844" s="23">
        <v>42022.661527777775</v>
      </c>
    </row>
    <row r="1845" spans="1:1" x14ac:dyDescent="0.35">
      <c r="A1845" s="23">
        <v>42023.143414351849</v>
      </c>
    </row>
    <row r="1846" spans="1:1" x14ac:dyDescent="0.35">
      <c r="A1846" s="23">
        <v>42023.634976851848</v>
      </c>
    </row>
    <row r="1847" spans="1:1" x14ac:dyDescent="0.35">
      <c r="A1847" s="23">
        <v>42023.818622685183</v>
      </c>
    </row>
    <row r="1848" spans="1:1" x14ac:dyDescent="0.35">
      <c r="A1848" s="23">
        <v>42024.702893518515</v>
      </c>
    </row>
    <row r="1849" spans="1:1" x14ac:dyDescent="0.35">
      <c r="A1849" s="23">
        <v>42024.86513888889</v>
      </c>
    </row>
    <row r="1850" spans="1:1" x14ac:dyDescent="0.35">
      <c r="A1850" s="23">
        <v>42024.888692129629</v>
      </c>
    </row>
    <row r="1851" spans="1:1" x14ac:dyDescent="0.35">
      <c r="A1851" s="23">
        <v>42025.164780092593</v>
      </c>
    </row>
    <row r="1852" spans="1:1" x14ac:dyDescent="0.35">
      <c r="A1852" s="23">
        <v>42025.357094907406</v>
      </c>
    </row>
    <row r="1853" spans="1:1" x14ac:dyDescent="0.35">
      <c r="A1853" s="23">
        <v>42025.637939814813</v>
      </c>
    </row>
    <row r="1854" spans="1:1" x14ac:dyDescent="0.35">
      <c r="A1854" s="23">
        <v>42026.176180555558</v>
      </c>
    </row>
    <row r="1855" spans="1:1" x14ac:dyDescent="0.35">
      <c r="A1855" s="23">
        <v>42026.370717592596</v>
      </c>
    </row>
    <row r="1856" spans="1:1" x14ac:dyDescent="0.35">
      <c r="A1856" s="23">
        <v>42026.605057870373</v>
      </c>
    </row>
    <row r="1857" spans="1:1" x14ac:dyDescent="0.35">
      <c r="A1857" s="23">
        <v>42026.6874537037</v>
      </c>
    </row>
    <row r="1858" spans="1:1" x14ac:dyDescent="0.35">
      <c r="A1858" s="23">
        <v>42026.881180555552</v>
      </c>
    </row>
    <row r="1859" spans="1:1" x14ac:dyDescent="0.35">
      <c r="A1859" s="23">
        <v>42026.920428240737</v>
      </c>
    </row>
    <row r="1860" spans="1:1" x14ac:dyDescent="0.35">
      <c r="A1860" s="23">
        <v>42026.924976851849</v>
      </c>
    </row>
    <row r="1861" spans="1:1" x14ac:dyDescent="0.35">
      <c r="A1861" s="23">
        <v>42027.056793981479</v>
      </c>
    </row>
    <row r="1862" spans="1:1" x14ac:dyDescent="0.35">
      <c r="A1862" s="23">
        <v>42027.138171296298</v>
      </c>
    </row>
    <row r="1863" spans="1:1" x14ac:dyDescent="0.35">
      <c r="A1863" s="23">
        <v>42027.353738425925</v>
      </c>
    </row>
    <row r="1864" spans="1:1" x14ac:dyDescent="0.35">
      <c r="A1864" s="23">
        <v>42027.832800925928</v>
      </c>
    </row>
    <row r="1865" spans="1:1" x14ac:dyDescent="0.35">
      <c r="A1865" s="23">
        <v>42027.839733796296</v>
      </c>
    </row>
    <row r="1866" spans="1:1" x14ac:dyDescent="0.35">
      <c r="A1866" s="23">
        <v>42027.856990740744</v>
      </c>
    </row>
    <row r="1867" spans="1:1" x14ac:dyDescent="0.35">
      <c r="A1867" s="23">
        <v>42028.11886574074</v>
      </c>
    </row>
    <row r="1868" spans="1:1" x14ac:dyDescent="0.35">
      <c r="A1868" s="23">
        <v>42028.496562499997</v>
      </c>
    </row>
    <row r="1869" spans="1:1" x14ac:dyDescent="0.35">
      <c r="A1869" s="23">
        <v>42029.071319444447</v>
      </c>
    </row>
    <row r="1870" spans="1:1" x14ac:dyDescent="0.35">
      <c r="A1870" s="23">
        <v>42029.135879629626</v>
      </c>
    </row>
    <row r="1871" spans="1:1" x14ac:dyDescent="0.35">
      <c r="A1871" s="23">
        <v>42029.907858796294</v>
      </c>
    </row>
    <row r="1872" spans="1:1" x14ac:dyDescent="0.35">
      <c r="A1872" s="23">
        <v>42031.011250000003</v>
      </c>
    </row>
    <row r="1873" spans="1:1" x14ac:dyDescent="0.35">
      <c r="A1873" s="23">
        <v>42031.138831018521</v>
      </c>
    </row>
    <row r="1874" spans="1:1" x14ac:dyDescent="0.35">
      <c r="A1874" s="23">
        <v>42031.362187500003</v>
      </c>
    </row>
    <row r="1875" spans="1:1" x14ac:dyDescent="0.35">
      <c r="A1875" s="23">
        <v>42031.471666666665</v>
      </c>
    </row>
    <row r="1876" spans="1:1" x14ac:dyDescent="0.35">
      <c r="A1876" s="23">
        <v>42031.631724537037</v>
      </c>
    </row>
    <row r="1877" spans="1:1" x14ac:dyDescent="0.35">
      <c r="A1877" s="23">
        <v>42031.666898148149</v>
      </c>
    </row>
    <row r="1878" spans="1:1" x14ac:dyDescent="0.35">
      <c r="A1878" s="23">
        <v>42031.769884259258</v>
      </c>
    </row>
    <row r="1879" spans="1:1" x14ac:dyDescent="0.35">
      <c r="A1879" s="23">
        <v>42031.833587962959</v>
      </c>
    </row>
    <row r="1880" spans="1:1" x14ac:dyDescent="0.35">
      <c r="A1880" s="23">
        <v>42031.837546296294</v>
      </c>
    </row>
    <row r="1881" spans="1:1" x14ac:dyDescent="0.35">
      <c r="A1881" s="23">
        <v>42031.884652777779</v>
      </c>
    </row>
    <row r="1882" spans="1:1" x14ac:dyDescent="0.35">
      <c r="A1882" s="23">
        <v>42031.928576388891</v>
      </c>
    </row>
    <row r="1883" spans="1:1" x14ac:dyDescent="0.35">
      <c r="A1883" s="23">
        <v>42031.965138888889</v>
      </c>
    </row>
    <row r="1884" spans="1:1" x14ac:dyDescent="0.35">
      <c r="A1884" s="23">
        <v>42032.168530092589</v>
      </c>
    </row>
    <row r="1885" spans="1:1" x14ac:dyDescent="0.35">
      <c r="A1885" s="23">
        <v>42032.250208333331</v>
      </c>
    </row>
    <row r="1886" spans="1:1" x14ac:dyDescent="0.35">
      <c r="A1886" s="23">
        <v>42032.510243055556</v>
      </c>
    </row>
    <row r="1887" spans="1:1" x14ac:dyDescent="0.35">
      <c r="A1887" s="23">
        <v>42032.693043981482</v>
      </c>
    </row>
    <row r="1888" spans="1:1" x14ac:dyDescent="0.35">
      <c r="A1888" s="23">
        <v>42032.716145833336</v>
      </c>
    </row>
    <row r="1889" spans="1:1" x14ac:dyDescent="0.35">
      <c r="A1889" s="23">
        <v>42032.82576388889</v>
      </c>
    </row>
    <row r="1890" spans="1:1" x14ac:dyDescent="0.35">
      <c r="A1890" s="23">
        <v>42033.001087962963</v>
      </c>
    </row>
    <row r="1891" spans="1:1" x14ac:dyDescent="0.35">
      <c r="A1891" s="23">
        <v>42033.314074074071</v>
      </c>
    </row>
    <row r="1892" spans="1:1" x14ac:dyDescent="0.35">
      <c r="A1892" s="23">
        <v>42033.516898148147</v>
      </c>
    </row>
    <row r="1893" spans="1:1" x14ac:dyDescent="0.35">
      <c r="A1893" s="23">
        <v>42033.573009259257</v>
      </c>
    </row>
    <row r="1894" spans="1:1" x14ac:dyDescent="0.35">
      <c r="A1894" s="23">
        <v>42033.584016203706</v>
      </c>
    </row>
    <row r="1895" spans="1:1" x14ac:dyDescent="0.35">
      <c r="A1895" s="23">
        <v>42033.845543981479</v>
      </c>
    </row>
    <row r="1896" spans="1:1" x14ac:dyDescent="0.35">
      <c r="A1896" s="23">
        <v>42034.339363425926</v>
      </c>
    </row>
    <row r="1897" spans="1:1" x14ac:dyDescent="0.35">
      <c r="A1897" s="23">
        <v>42034.639768518522</v>
      </c>
    </row>
    <row r="1898" spans="1:1" x14ac:dyDescent="0.35">
      <c r="A1898" s="23">
        <v>42034.75509259259</v>
      </c>
    </row>
    <row r="1899" spans="1:1" x14ac:dyDescent="0.35">
      <c r="A1899" s="23">
        <v>42034.856817129628</v>
      </c>
    </row>
    <row r="1900" spans="1:1" x14ac:dyDescent="0.35">
      <c r="A1900" s="23">
        <v>42034.928252314814</v>
      </c>
    </row>
    <row r="1901" spans="1:1" x14ac:dyDescent="0.35">
      <c r="A1901" s="23">
        <v>42034.960127314815</v>
      </c>
    </row>
    <row r="1902" spans="1:1" x14ac:dyDescent="0.35">
      <c r="A1902" s="23">
        <v>42035.029224537036</v>
      </c>
    </row>
    <row r="1903" spans="1:1" x14ac:dyDescent="0.35">
      <c r="A1903" s="23">
        <v>42036.24428240741</v>
      </c>
    </row>
    <row r="1904" spans="1:1" x14ac:dyDescent="0.35">
      <c r="A1904" s="23">
        <v>42036.704525462963</v>
      </c>
    </row>
    <row r="1905" spans="1:1" x14ac:dyDescent="0.35">
      <c r="A1905" s="23">
        <v>42036.99559027778</v>
      </c>
    </row>
    <row r="1906" spans="1:1" x14ac:dyDescent="0.35">
      <c r="A1906" s="23">
        <v>42037.083564814813</v>
      </c>
    </row>
    <row r="1907" spans="1:1" x14ac:dyDescent="0.35">
      <c r="A1907" s="23">
        <v>42037.598958333336</v>
      </c>
    </row>
    <row r="1908" spans="1:1" x14ac:dyDescent="0.35">
      <c r="A1908" s="23">
        <v>42037.789895833332</v>
      </c>
    </row>
    <row r="1909" spans="1:1" x14ac:dyDescent="0.35">
      <c r="A1909" s="23">
        <v>42037.791238425925</v>
      </c>
    </row>
    <row r="1910" spans="1:1" x14ac:dyDescent="0.35">
      <c r="A1910" s="23">
        <v>42037.938206018516</v>
      </c>
    </row>
    <row r="1911" spans="1:1" x14ac:dyDescent="0.35">
      <c r="A1911" s="23">
        <v>42037.950937499998</v>
      </c>
    </row>
    <row r="1912" spans="1:1" x14ac:dyDescent="0.35">
      <c r="A1912" s="23">
        <v>42037.986284722225</v>
      </c>
    </row>
    <row r="1913" spans="1:1" x14ac:dyDescent="0.35">
      <c r="A1913" s="23">
        <v>42038.720451388886</v>
      </c>
    </row>
    <row r="1914" spans="1:1" x14ac:dyDescent="0.35">
      <c r="A1914" s="23">
        <v>42038.824988425928</v>
      </c>
    </row>
    <row r="1915" spans="1:1" x14ac:dyDescent="0.35">
      <c r="A1915" s="23">
        <v>42039.194988425923</v>
      </c>
    </row>
    <row r="1916" spans="1:1" x14ac:dyDescent="0.35">
      <c r="A1916" s="23">
        <v>42039.384571759256</v>
      </c>
    </row>
    <row r="1917" spans="1:1" x14ac:dyDescent="0.35">
      <c r="A1917" s="23">
        <v>42039.878379629627</v>
      </c>
    </row>
    <row r="1918" spans="1:1" x14ac:dyDescent="0.35">
      <c r="A1918" s="23">
        <v>42039.95108796296</v>
      </c>
    </row>
    <row r="1919" spans="1:1" x14ac:dyDescent="0.35">
      <c r="A1919" s="23">
        <v>42040.638020833336</v>
      </c>
    </row>
    <row r="1920" spans="1:1" x14ac:dyDescent="0.35">
      <c r="A1920" s="23">
        <v>42040.829872685186</v>
      </c>
    </row>
    <row r="1921" spans="1:1" x14ac:dyDescent="0.35">
      <c r="A1921" s="23">
        <v>42040.831678240742</v>
      </c>
    </row>
    <row r="1922" spans="1:1" x14ac:dyDescent="0.35">
      <c r="A1922" s="23">
        <v>42041.205000000002</v>
      </c>
    </row>
    <row r="1923" spans="1:1" x14ac:dyDescent="0.35">
      <c r="A1923" s="23">
        <v>42041.218715277777</v>
      </c>
    </row>
    <row r="1924" spans="1:1" x14ac:dyDescent="0.35">
      <c r="A1924" s="23">
        <v>42041.581307870372</v>
      </c>
    </row>
    <row r="1925" spans="1:1" x14ac:dyDescent="0.35">
      <c r="A1925" s="23">
        <v>42041.714178240742</v>
      </c>
    </row>
    <row r="1926" spans="1:1" x14ac:dyDescent="0.35">
      <c r="A1926" s="23">
        <v>42041.743090277778</v>
      </c>
    </row>
    <row r="1927" spans="1:1" x14ac:dyDescent="0.35">
      <c r="A1927" s="23">
        <v>42042.197824074072</v>
      </c>
    </row>
    <row r="1928" spans="1:1" x14ac:dyDescent="0.35">
      <c r="A1928" s="23">
        <v>42042.615613425929</v>
      </c>
    </row>
    <row r="1929" spans="1:1" x14ac:dyDescent="0.35">
      <c r="A1929" s="23">
        <v>42042.676226851851</v>
      </c>
    </row>
    <row r="1930" spans="1:1" x14ac:dyDescent="0.35">
      <c r="A1930" s="23">
        <v>42043.152650462966</v>
      </c>
    </row>
    <row r="1931" spans="1:1" x14ac:dyDescent="0.35">
      <c r="A1931" s="23">
        <v>42043.605578703704</v>
      </c>
    </row>
    <row r="1932" spans="1:1" x14ac:dyDescent="0.35">
      <c r="A1932" s="23">
        <v>42044.184988425928</v>
      </c>
    </row>
    <row r="1933" spans="1:1" x14ac:dyDescent="0.35">
      <c r="A1933" s="23">
        <v>42044.272847222222</v>
      </c>
    </row>
    <row r="1934" spans="1:1" x14ac:dyDescent="0.35">
      <c r="A1934" s="23">
        <v>42044.711886574078</v>
      </c>
    </row>
    <row r="1935" spans="1:1" x14ac:dyDescent="0.35">
      <c r="A1935" s="23">
        <v>42044.724953703706</v>
      </c>
    </row>
    <row r="1936" spans="1:1" x14ac:dyDescent="0.35">
      <c r="A1936" s="23">
        <v>42044.765960648147</v>
      </c>
    </row>
    <row r="1937" spans="1:1" x14ac:dyDescent="0.35">
      <c r="A1937" s="23">
        <v>42044.927974537037</v>
      </c>
    </row>
    <row r="1938" spans="1:1" x14ac:dyDescent="0.35">
      <c r="A1938" s="23">
        <v>42045.031851851854</v>
      </c>
    </row>
    <row r="1939" spans="1:1" x14ac:dyDescent="0.35">
      <c r="A1939" s="23">
        <v>42045.505358796298</v>
      </c>
    </row>
    <row r="1940" spans="1:1" x14ac:dyDescent="0.35">
      <c r="A1940" s="23">
        <v>42045.784155092595</v>
      </c>
    </row>
    <row r="1941" spans="1:1" x14ac:dyDescent="0.35">
      <c r="A1941" s="23">
        <v>42045.84238425926</v>
      </c>
    </row>
    <row r="1942" spans="1:1" x14ac:dyDescent="0.35">
      <c r="A1942" s="23">
        <v>42045.863368055558</v>
      </c>
    </row>
    <row r="1943" spans="1:1" x14ac:dyDescent="0.35">
      <c r="A1943" s="23">
        <v>42045.957314814812</v>
      </c>
    </row>
    <row r="1944" spans="1:1" x14ac:dyDescent="0.35">
      <c r="A1944" s="23">
        <v>42046.072743055556</v>
      </c>
    </row>
    <row r="1945" spans="1:1" x14ac:dyDescent="0.35">
      <c r="A1945" s="23">
        <v>42046.79</v>
      </c>
    </row>
    <row r="1946" spans="1:1" x14ac:dyDescent="0.35">
      <c r="A1946" s="23">
        <v>42047.05574074074</v>
      </c>
    </row>
    <row r="1947" spans="1:1" x14ac:dyDescent="0.35">
      <c r="A1947" s="23">
        <v>42047.07640046296</v>
      </c>
    </row>
    <row r="1948" spans="1:1" x14ac:dyDescent="0.35">
      <c r="A1948" s="23">
        <v>42047.128564814811</v>
      </c>
    </row>
    <row r="1949" spans="1:1" x14ac:dyDescent="0.35">
      <c r="A1949" s="23">
        <v>42047.394942129627</v>
      </c>
    </row>
    <row r="1950" spans="1:1" x14ac:dyDescent="0.35">
      <c r="A1950" s="23">
        <v>42047.724444444444</v>
      </c>
    </row>
    <row r="1951" spans="1:1" x14ac:dyDescent="0.35">
      <c r="A1951" s="23">
        <v>42047.762407407405</v>
      </c>
    </row>
    <row r="1952" spans="1:1" x14ac:dyDescent="0.35">
      <c r="A1952" s="23">
        <v>42047.812523148146</v>
      </c>
    </row>
    <row r="1953" spans="1:1" x14ac:dyDescent="0.35">
      <c r="A1953" s="23">
        <v>42047.900960648149</v>
      </c>
    </row>
    <row r="1954" spans="1:1" x14ac:dyDescent="0.35">
      <c r="A1954" s="23">
        <v>42048.181921296295</v>
      </c>
    </row>
    <row r="1955" spans="1:1" x14ac:dyDescent="0.35">
      <c r="A1955" s="23">
        <v>42048.711724537039</v>
      </c>
    </row>
    <row r="1956" spans="1:1" x14ac:dyDescent="0.35">
      <c r="A1956" s="23">
        <v>42048.813877314817</v>
      </c>
    </row>
    <row r="1957" spans="1:1" x14ac:dyDescent="0.35">
      <c r="A1957" s="23">
        <v>42049.716620370367</v>
      </c>
    </row>
    <row r="1958" spans="1:1" x14ac:dyDescent="0.35">
      <c r="A1958" s="23">
        <v>42049.733240740738</v>
      </c>
    </row>
    <row r="1959" spans="1:1" x14ac:dyDescent="0.35">
      <c r="A1959" s="23">
        <v>42049.833761574075</v>
      </c>
    </row>
    <row r="1960" spans="1:1" x14ac:dyDescent="0.35">
      <c r="A1960" s="23">
        <v>42050.008368055554</v>
      </c>
    </row>
    <row r="1961" spans="1:1" x14ac:dyDescent="0.35">
      <c r="A1961" s="23">
        <v>42050.019641203704</v>
      </c>
    </row>
    <row r="1962" spans="1:1" x14ac:dyDescent="0.35">
      <c r="A1962" s="23">
        <v>42050.983182870368</v>
      </c>
    </row>
    <row r="1963" spans="1:1" x14ac:dyDescent="0.35">
      <c r="A1963" s="23">
        <v>42051.148888888885</v>
      </c>
    </row>
    <row r="1964" spans="1:1" x14ac:dyDescent="0.35">
      <c r="A1964" s="23">
        <v>42052.628703703704</v>
      </c>
    </row>
    <row r="1965" spans="1:1" x14ac:dyDescent="0.35">
      <c r="A1965" s="23">
        <v>42052.666990740741</v>
      </c>
    </row>
    <row r="1966" spans="1:1" x14ac:dyDescent="0.35">
      <c r="A1966" s="23">
        <v>42052.7815162037</v>
      </c>
    </row>
    <row r="1967" spans="1:1" x14ac:dyDescent="0.35">
      <c r="A1967" s="23">
        <v>42052.802430555559</v>
      </c>
    </row>
    <row r="1968" spans="1:1" x14ac:dyDescent="0.35">
      <c r="A1968" s="23">
        <v>42052.835300925923</v>
      </c>
    </row>
    <row r="1969" spans="1:1" x14ac:dyDescent="0.35">
      <c r="A1969" s="23">
        <v>42052.938506944447</v>
      </c>
    </row>
    <row r="1970" spans="1:1" x14ac:dyDescent="0.35">
      <c r="A1970" s="23">
        <v>42052.949814814812</v>
      </c>
    </row>
    <row r="1971" spans="1:1" x14ac:dyDescent="0.35">
      <c r="A1971" s="23">
        <v>42053.049375000002</v>
      </c>
    </row>
    <row r="1972" spans="1:1" x14ac:dyDescent="0.35">
      <c r="A1972" s="23">
        <v>42053.051203703704</v>
      </c>
    </row>
    <row r="1973" spans="1:1" x14ac:dyDescent="0.35">
      <c r="A1973" s="23">
        <v>42053.106111111112</v>
      </c>
    </row>
    <row r="1974" spans="1:1" x14ac:dyDescent="0.35">
      <c r="A1974" s="23">
        <v>42053.198287037034</v>
      </c>
    </row>
    <row r="1975" spans="1:1" x14ac:dyDescent="0.35">
      <c r="A1975" s="23">
        <v>42053.671666666669</v>
      </c>
    </row>
    <row r="1976" spans="1:1" x14ac:dyDescent="0.35">
      <c r="A1976" s="23">
        <v>42053.672824074078</v>
      </c>
    </row>
    <row r="1977" spans="1:1" x14ac:dyDescent="0.35">
      <c r="A1977" s="23">
        <v>42053.704293981478</v>
      </c>
    </row>
    <row r="1978" spans="1:1" x14ac:dyDescent="0.35">
      <c r="A1978" s="23">
        <v>42053.722060185188</v>
      </c>
    </row>
    <row r="1979" spans="1:1" x14ac:dyDescent="0.35">
      <c r="A1979" s="23">
        <v>42053.732627314814</v>
      </c>
    </row>
    <row r="1980" spans="1:1" x14ac:dyDescent="0.35">
      <c r="A1980" s="23">
        <v>42053.733078703706</v>
      </c>
    </row>
    <row r="1981" spans="1:1" x14ac:dyDescent="0.35">
      <c r="A1981" s="23">
        <v>42053.916921296295</v>
      </c>
    </row>
    <row r="1982" spans="1:1" x14ac:dyDescent="0.35">
      <c r="A1982" s="23">
        <v>42054.024421296293</v>
      </c>
    </row>
    <row r="1983" spans="1:1" x14ac:dyDescent="0.35">
      <c r="A1983" s="23">
        <v>42054.744189814817</v>
      </c>
    </row>
    <row r="1984" spans="1:1" x14ac:dyDescent="0.35">
      <c r="A1984" s="23">
        <v>42054.849050925928</v>
      </c>
    </row>
    <row r="1985" spans="1:1" x14ac:dyDescent="0.35">
      <c r="A1985" s="23">
        <v>42055.277199074073</v>
      </c>
    </row>
    <row r="1986" spans="1:1" x14ac:dyDescent="0.35">
      <c r="A1986" s="23">
        <v>42055.600995370369</v>
      </c>
    </row>
    <row r="1987" spans="1:1" x14ac:dyDescent="0.35">
      <c r="A1987" s="23">
        <v>42055.713368055556</v>
      </c>
    </row>
    <row r="1988" spans="1:1" x14ac:dyDescent="0.35">
      <c r="A1988" s="23">
        <v>42055.739803240744</v>
      </c>
    </row>
    <row r="1989" spans="1:1" x14ac:dyDescent="0.35">
      <c r="A1989" s="23">
        <v>42055.972824074073</v>
      </c>
    </row>
    <row r="1990" spans="1:1" x14ac:dyDescent="0.35">
      <c r="A1990" s="23">
        <v>42056.013124999998</v>
      </c>
    </row>
    <row r="1991" spans="1:1" x14ac:dyDescent="0.35">
      <c r="A1991" s="23">
        <v>42056.091631944444</v>
      </c>
    </row>
    <row r="1992" spans="1:1" x14ac:dyDescent="0.35">
      <c r="A1992" s="23">
        <v>42056.132453703707</v>
      </c>
    </row>
    <row r="1993" spans="1:1" x14ac:dyDescent="0.35">
      <c r="A1993" s="23">
        <v>42056.651435185187</v>
      </c>
    </row>
    <row r="1994" spans="1:1" x14ac:dyDescent="0.35">
      <c r="A1994" s="23">
        <v>42057.190960648149</v>
      </c>
    </row>
    <row r="1995" spans="1:1" x14ac:dyDescent="0.35">
      <c r="A1995" s="23">
        <v>42057.277858796297</v>
      </c>
    </row>
    <row r="1996" spans="1:1" x14ac:dyDescent="0.35">
      <c r="A1996" s="23">
        <v>42057.536944444444</v>
      </c>
    </row>
    <row r="1997" spans="1:1" x14ac:dyDescent="0.35">
      <c r="A1997" s="23">
        <v>42057.883159722223</v>
      </c>
    </row>
    <row r="1998" spans="1:1" x14ac:dyDescent="0.35">
      <c r="A1998" s="23">
        <v>42058.235289351855</v>
      </c>
    </row>
    <row r="1999" spans="1:1" x14ac:dyDescent="0.35">
      <c r="A1999" s="23">
        <v>42058.334027777775</v>
      </c>
    </row>
    <row r="2000" spans="1:1" x14ac:dyDescent="0.35">
      <c r="A2000" s="23">
        <v>42058.603877314818</v>
      </c>
    </row>
    <row r="2001" spans="1:1" x14ac:dyDescent="0.35">
      <c r="A2001" s="23">
        <v>42058.719641203701</v>
      </c>
    </row>
    <row r="2002" spans="1:1" x14ac:dyDescent="0.35">
      <c r="A2002" s="23">
        <v>42058.79247685185</v>
      </c>
    </row>
    <row r="2003" spans="1:1" x14ac:dyDescent="0.35">
      <c r="A2003" s="23">
        <v>42058.809594907405</v>
      </c>
    </row>
    <row r="2004" spans="1:1" x14ac:dyDescent="0.35">
      <c r="A2004" s="23">
        <v>42058.904074074075</v>
      </c>
    </row>
    <row r="2005" spans="1:1" x14ac:dyDescent="0.35">
      <c r="A2005" s="23">
        <v>42058.941736111112</v>
      </c>
    </row>
    <row r="2006" spans="1:1" x14ac:dyDescent="0.35">
      <c r="A2006" s="23">
        <v>42059.085752314815</v>
      </c>
    </row>
    <row r="2007" spans="1:1" x14ac:dyDescent="0.35">
      <c r="A2007" s="23">
        <v>42059.27002314815</v>
      </c>
    </row>
    <row r="2008" spans="1:1" x14ac:dyDescent="0.35">
      <c r="A2008" s="23">
        <v>42059.453923611109</v>
      </c>
    </row>
    <row r="2009" spans="1:1" x14ac:dyDescent="0.35">
      <c r="A2009" s="23">
        <v>42059.701319444444</v>
      </c>
    </row>
    <row r="2010" spans="1:1" x14ac:dyDescent="0.35">
      <c r="A2010" s="23">
        <v>42059.970729166664</v>
      </c>
    </row>
    <row r="2011" spans="1:1" x14ac:dyDescent="0.35">
      <c r="A2011" s="23">
        <v>42060.001805555556</v>
      </c>
    </row>
    <row r="2012" spans="1:1" x14ac:dyDescent="0.35">
      <c r="A2012" s="23">
        <v>42060.00980324074</v>
      </c>
    </row>
    <row r="2013" spans="1:1" x14ac:dyDescent="0.35">
      <c r="A2013" s="23">
        <v>42060.035636574074</v>
      </c>
    </row>
    <row r="2014" spans="1:1" x14ac:dyDescent="0.35">
      <c r="A2014" s="23">
        <v>42060.04550925926</v>
      </c>
    </row>
    <row r="2015" spans="1:1" x14ac:dyDescent="0.35">
      <c r="A2015" s="23">
        <v>42060.683935185189</v>
      </c>
    </row>
    <row r="2016" spans="1:1" x14ac:dyDescent="0.35">
      <c r="A2016" s="23">
        <v>42060.913877314815</v>
      </c>
    </row>
    <row r="2017" spans="1:1" x14ac:dyDescent="0.35">
      <c r="A2017" s="23">
        <v>42061.115833333337</v>
      </c>
    </row>
    <row r="2018" spans="1:1" x14ac:dyDescent="0.35">
      <c r="A2018" s="23">
        <v>42061.154930555553</v>
      </c>
    </row>
    <row r="2019" spans="1:1" x14ac:dyDescent="0.35">
      <c r="A2019" s="23">
        <v>42061.212488425925</v>
      </c>
    </row>
    <row r="2020" spans="1:1" x14ac:dyDescent="0.35">
      <c r="A2020" s="23">
        <v>42061.695949074077</v>
      </c>
    </row>
    <row r="2021" spans="1:1" x14ac:dyDescent="0.35">
      <c r="A2021" s="23">
        <v>42061.963263888887</v>
      </c>
    </row>
    <row r="2022" spans="1:1" x14ac:dyDescent="0.35">
      <c r="A2022" s="23">
        <v>42062.022118055553</v>
      </c>
    </row>
    <row r="2023" spans="1:1" x14ac:dyDescent="0.35">
      <c r="A2023" s="23">
        <v>42062.296412037038</v>
      </c>
    </row>
    <row r="2024" spans="1:1" x14ac:dyDescent="0.35">
      <c r="A2024" s="23">
        <v>42062.680486111109</v>
      </c>
    </row>
    <row r="2025" spans="1:1" x14ac:dyDescent="0.35">
      <c r="A2025" s="23">
        <v>42062.834444444445</v>
      </c>
    </row>
    <row r="2026" spans="1:1" x14ac:dyDescent="0.35">
      <c r="A2026" s="23">
        <v>42063.721817129626</v>
      </c>
    </row>
    <row r="2027" spans="1:1" x14ac:dyDescent="0.35">
      <c r="A2027" s="23">
        <v>42063.869791666664</v>
      </c>
    </row>
    <row r="2028" spans="1:1" x14ac:dyDescent="0.35">
      <c r="A2028" s="23">
        <v>42064.217418981483</v>
      </c>
    </row>
    <row r="2029" spans="1:1" x14ac:dyDescent="0.35">
      <c r="A2029" s="23">
        <v>42064.220069444447</v>
      </c>
    </row>
    <row r="2030" spans="1:1" x14ac:dyDescent="0.35">
      <c r="A2030" s="23">
        <v>42064.652673611112</v>
      </c>
    </row>
    <row r="2031" spans="1:1" x14ac:dyDescent="0.35">
      <c r="A2031" s="23">
        <v>42064.785613425927</v>
      </c>
    </row>
    <row r="2032" spans="1:1" x14ac:dyDescent="0.35">
      <c r="A2032" s="23">
        <v>42064.794490740744</v>
      </c>
    </row>
    <row r="2033" spans="1:1" x14ac:dyDescent="0.35">
      <c r="A2033" s="23">
        <v>42065.053368055553</v>
      </c>
    </row>
    <row r="2034" spans="1:1" x14ac:dyDescent="0.35">
      <c r="A2034" s="23">
        <v>42065.084374999999</v>
      </c>
    </row>
    <row r="2035" spans="1:1" x14ac:dyDescent="0.35">
      <c r="A2035" s="23">
        <v>42065.190694444442</v>
      </c>
    </row>
    <row r="2036" spans="1:1" x14ac:dyDescent="0.35">
      <c r="A2036" s="23">
        <v>42065.750300925924</v>
      </c>
    </row>
    <row r="2037" spans="1:1" x14ac:dyDescent="0.35">
      <c r="A2037" s="23">
        <v>42065.791574074072</v>
      </c>
    </row>
    <row r="2038" spans="1:1" x14ac:dyDescent="0.35">
      <c r="A2038" s="23">
        <v>42065.818807870368</v>
      </c>
    </row>
    <row r="2039" spans="1:1" x14ac:dyDescent="0.35">
      <c r="A2039" s="23">
        <v>42065.887361111112</v>
      </c>
    </row>
    <row r="2040" spans="1:1" x14ac:dyDescent="0.35">
      <c r="A2040" s="23">
        <v>42065.897719907407</v>
      </c>
    </row>
    <row r="2041" spans="1:1" x14ac:dyDescent="0.35">
      <c r="A2041" s="23">
        <v>42065.910983796297</v>
      </c>
    </row>
    <row r="2042" spans="1:1" x14ac:dyDescent="0.35">
      <c r="A2042" s="23">
        <v>42066.733587962961</v>
      </c>
    </row>
    <row r="2043" spans="1:1" x14ac:dyDescent="0.35">
      <c r="A2043" s="23">
        <v>42066.958761574075</v>
      </c>
    </row>
    <row r="2044" spans="1:1" x14ac:dyDescent="0.35">
      <c r="A2044" s="23">
        <v>42067.011643518519</v>
      </c>
    </row>
    <row r="2045" spans="1:1" x14ac:dyDescent="0.35">
      <c r="A2045" s="23">
        <v>42067.234375</v>
      </c>
    </row>
    <row r="2046" spans="1:1" x14ac:dyDescent="0.35">
      <c r="A2046" s="23">
        <v>42067.62431712963</v>
      </c>
    </row>
    <row r="2047" spans="1:1" x14ac:dyDescent="0.35">
      <c r="A2047" s="23">
        <v>42067.722372685188</v>
      </c>
    </row>
    <row r="2048" spans="1:1" x14ac:dyDescent="0.35">
      <c r="A2048" s="23">
        <v>42067.876770833333</v>
      </c>
    </row>
    <row r="2049" spans="1:1" x14ac:dyDescent="0.35">
      <c r="A2049" s="23">
        <v>42067.923668981479</v>
      </c>
    </row>
    <row r="2050" spans="1:1" x14ac:dyDescent="0.35">
      <c r="A2050" s="23">
        <v>42067.947337962964</v>
      </c>
    </row>
    <row r="2051" spans="1:1" x14ac:dyDescent="0.35">
      <c r="A2051" s="23">
        <v>42067.991238425922</v>
      </c>
    </row>
    <row r="2052" spans="1:1" x14ac:dyDescent="0.35">
      <c r="A2052" s="23">
        <v>42068.209097222221</v>
      </c>
    </row>
    <row r="2053" spans="1:1" x14ac:dyDescent="0.35">
      <c r="A2053" s="23">
        <v>42068.307002314818</v>
      </c>
    </row>
    <row r="2054" spans="1:1" x14ac:dyDescent="0.35">
      <c r="A2054" s="23">
        <v>42068.65552083333</v>
      </c>
    </row>
    <row r="2055" spans="1:1" x14ac:dyDescent="0.35">
      <c r="A2055" s="23">
        <v>42068.799039351848</v>
      </c>
    </row>
    <row r="2056" spans="1:1" x14ac:dyDescent="0.35">
      <c r="A2056" s="23">
        <v>42068.829039351855</v>
      </c>
    </row>
    <row r="2057" spans="1:1" x14ac:dyDescent="0.35">
      <c r="A2057" s="23">
        <v>42068.888391203705</v>
      </c>
    </row>
    <row r="2058" spans="1:1" x14ac:dyDescent="0.35">
      <c r="A2058" s="23">
        <v>42069.104421296295</v>
      </c>
    </row>
    <row r="2059" spans="1:1" x14ac:dyDescent="0.35">
      <c r="A2059" s="23">
        <v>42069.391446759262</v>
      </c>
    </row>
    <row r="2060" spans="1:1" x14ac:dyDescent="0.35">
      <c r="A2060" s="23">
        <v>42069.903437499997</v>
      </c>
    </row>
    <row r="2061" spans="1:1" x14ac:dyDescent="0.35">
      <c r="A2061" s="23">
        <v>42070.047754629632</v>
      </c>
    </row>
    <row r="2062" spans="1:1" x14ac:dyDescent="0.35">
      <c r="A2062" s="23">
        <v>42070.677604166667</v>
      </c>
    </row>
    <row r="2063" spans="1:1" x14ac:dyDescent="0.35">
      <c r="A2063" s="23">
        <v>42072.370381944442</v>
      </c>
    </row>
    <row r="2064" spans="1:1" x14ac:dyDescent="0.35">
      <c r="A2064" s="23">
        <v>42072.488182870373</v>
      </c>
    </row>
    <row r="2065" spans="1:1" x14ac:dyDescent="0.35">
      <c r="A2065" s="23">
        <v>42072.576249999998</v>
      </c>
    </row>
    <row r="2066" spans="1:1" x14ac:dyDescent="0.35">
      <c r="A2066" s="23">
        <v>42072.738067129627</v>
      </c>
    </row>
    <row r="2067" spans="1:1" x14ac:dyDescent="0.35">
      <c r="A2067" s="23">
        <v>42072.758981481478</v>
      </c>
    </row>
    <row r="2068" spans="1:1" x14ac:dyDescent="0.35">
      <c r="A2068" s="23">
        <v>42072.790821759256</v>
      </c>
    </row>
    <row r="2069" spans="1:1" x14ac:dyDescent="0.35">
      <c r="A2069" s="23">
        <v>42073.660694444443</v>
      </c>
    </row>
    <row r="2070" spans="1:1" x14ac:dyDescent="0.35">
      <c r="A2070" s="23">
        <v>42073.798171296294</v>
      </c>
    </row>
    <row r="2071" spans="1:1" x14ac:dyDescent="0.35">
      <c r="A2071" s="23">
        <v>42073.957569444443</v>
      </c>
    </row>
    <row r="2072" spans="1:1" x14ac:dyDescent="0.35">
      <c r="A2072" s="23">
        <v>42074.060671296298</v>
      </c>
    </row>
    <row r="2073" spans="1:1" x14ac:dyDescent="0.35">
      <c r="A2073" s="23">
        <v>42074.219699074078</v>
      </c>
    </row>
    <row r="2074" spans="1:1" x14ac:dyDescent="0.35">
      <c r="A2074" s="23">
        <v>42074.935740740744</v>
      </c>
    </row>
    <row r="2075" spans="1:1" x14ac:dyDescent="0.35">
      <c r="A2075" s="23">
        <v>42075.171203703707</v>
      </c>
    </row>
    <row r="2076" spans="1:1" x14ac:dyDescent="0.35">
      <c r="A2076" s="23">
        <v>42075.807395833333</v>
      </c>
    </row>
    <row r="2077" spans="1:1" x14ac:dyDescent="0.35">
      <c r="A2077" s="23">
        <v>42075.942627314813</v>
      </c>
    </row>
    <row r="2078" spans="1:1" x14ac:dyDescent="0.35">
      <c r="A2078" s="23">
        <v>42075.979988425926</v>
      </c>
    </row>
    <row r="2079" spans="1:1" x14ac:dyDescent="0.35">
      <c r="A2079" s="23">
        <v>42076.092152777775</v>
      </c>
    </row>
    <row r="2080" spans="1:1" x14ac:dyDescent="0.35">
      <c r="A2080" s="23">
        <v>42076.130011574074</v>
      </c>
    </row>
    <row r="2081" spans="1:1" x14ac:dyDescent="0.35">
      <c r="A2081" s="23">
        <v>42077.119409722225</v>
      </c>
    </row>
    <row r="2082" spans="1:1" x14ac:dyDescent="0.35">
      <c r="A2082" s="23">
        <v>42077.12939814815</v>
      </c>
    </row>
    <row r="2083" spans="1:1" x14ac:dyDescent="0.35">
      <c r="A2083" s="23">
        <v>42077.666377314818</v>
      </c>
    </row>
    <row r="2084" spans="1:1" x14ac:dyDescent="0.35">
      <c r="A2084" s="23">
        <v>42078.222187500003</v>
      </c>
    </row>
    <row r="2085" spans="1:1" x14ac:dyDescent="0.35">
      <c r="A2085" s="23">
        <v>42078.345208333332</v>
      </c>
    </row>
    <row r="2086" spans="1:1" x14ac:dyDescent="0.35">
      <c r="A2086" s="23">
        <v>42078.792048611111</v>
      </c>
    </row>
    <row r="2087" spans="1:1" x14ac:dyDescent="0.35">
      <c r="A2087" s="23">
        <v>42078.793124999997</v>
      </c>
    </row>
    <row r="2088" spans="1:1" x14ac:dyDescent="0.35">
      <c r="A2088" s="23">
        <v>42078.997361111113</v>
      </c>
    </row>
    <row r="2089" spans="1:1" x14ac:dyDescent="0.35">
      <c r="A2089" s="23">
        <v>42079.628344907411</v>
      </c>
    </row>
    <row r="2090" spans="1:1" x14ac:dyDescent="0.35">
      <c r="A2090" s="23">
        <v>42079.745578703703</v>
      </c>
    </row>
    <row r="2091" spans="1:1" x14ac:dyDescent="0.35">
      <c r="A2091" s="23">
        <v>42079.857974537037</v>
      </c>
    </row>
    <row r="2092" spans="1:1" x14ac:dyDescent="0.35">
      <c r="A2092" s="23">
        <v>42079.913113425922</v>
      </c>
    </row>
    <row r="2093" spans="1:1" x14ac:dyDescent="0.35">
      <c r="A2093" s="23">
        <v>42080.757326388892</v>
      </c>
    </row>
    <row r="2094" spans="1:1" x14ac:dyDescent="0.35">
      <c r="A2094" s="23">
        <v>42081.515335648146</v>
      </c>
    </row>
    <row r="2095" spans="1:1" x14ac:dyDescent="0.35">
      <c r="A2095" s="23">
        <v>42081.731273148151</v>
      </c>
    </row>
    <row r="2096" spans="1:1" x14ac:dyDescent="0.35">
      <c r="A2096" s="23">
        <v>42081.771435185183</v>
      </c>
    </row>
    <row r="2097" spans="1:1" x14ac:dyDescent="0.35">
      <c r="A2097" s="23">
        <v>42081.864641203705</v>
      </c>
    </row>
    <row r="2098" spans="1:1" x14ac:dyDescent="0.35">
      <c r="A2098" s="23">
        <v>42081.903587962966</v>
      </c>
    </row>
    <row r="2099" spans="1:1" x14ac:dyDescent="0.35">
      <c r="A2099" s="23">
        <v>42082.069560185184</v>
      </c>
    </row>
    <row r="2100" spans="1:1" x14ac:dyDescent="0.35">
      <c r="A2100" s="23">
        <v>42082.575555555559</v>
      </c>
    </row>
    <row r="2101" spans="1:1" x14ac:dyDescent="0.35">
      <c r="A2101" s="23">
        <v>42082.580092592594</v>
      </c>
    </row>
    <row r="2102" spans="1:1" x14ac:dyDescent="0.35">
      <c r="A2102" s="23">
        <v>42082.702800925923</v>
      </c>
    </row>
    <row r="2103" spans="1:1" x14ac:dyDescent="0.35">
      <c r="A2103" s="23">
        <v>42082.802812499998</v>
      </c>
    </row>
    <row r="2104" spans="1:1" x14ac:dyDescent="0.35">
      <c r="A2104" s="23">
        <v>42083.069884259261</v>
      </c>
    </row>
    <row r="2105" spans="1:1" x14ac:dyDescent="0.35">
      <c r="A2105" s="23">
        <v>42083.070590277777</v>
      </c>
    </row>
    <row r="2106" spans="1:1" x14ac:dyDescent="0.35">
      <c r="A2106" s="23">
        <v>42083.895532407405</v>
      </c>
    </row>
    <row r="2107" spans="1:1" x14ac:dyDescent="0.35">
      <c r="A2107" s="23">
        <v>42084.881539351853</v>
      </c>
    </row>
    <row r="2108" spans="1:1" x14ac:dyDescent="0.35">
      <c r="A2108" s="23">
        <v>42086.614942129629</v>
      </c>
    </row>
    <row r="2109" spans="1:1" x14ac:dyDescent="0.35">
      <c r="A2109" s="23">
        <v>42086.811400462961</v>
      </c>
    </row>
    <row r="2110" spans="1:1" x14ac:dyDescent="0.35">
      <c r="A2110" s="23">
        <v>42086.83085648148</v>
      </c>
    </row>
    <row r="2111" spans="1:1" x14ac:dyDescent="0.35">
      <c r="A2111" s="23">
        <v>42087.343090277776</v>
      </c>
    </row>
    <row r="2112" spans="1:1" x14ac:dyDescent="0.35">
      <c r="A2112" s="23">
        <v>42087.668032407404</v>
      </c>
    </row>
    <row r="2113" spans="1:1" x14ac:dyDescent="0.35">
      <c r="A2113" s="23">
        <v>42087.768055555556</v>
      </c>
    </row>
    <row r="2114" spans="1:1" x14ac:dyDescent="0.35">
      <c r="A2114" s="23">
        <v>42087.792303240742</v>
      </c>
    </row>
    <row r="2115" spans="1:1" x14ac:dyDescent="0.35">
      <c r="A2115" s="23">
        <v>42087.803310185183</v>
      </c>
    </row>
    <row r="2116" spans="1:1" x14ac:dyDescent="0.35">
      <c r="A2116" s="23">
        <v>42087.878912037035</v>
      </c>
    </row>
    <row r="2117" spans="1:1" x14ac:dyDescent="0.35">
      <c r="A2117" s="23">
        <v>42088.069108796299</v>
      </c>
    </row>
    <row r="2118" spans="1:1" x14ac:dyDescent="0.35">
      <c r="A2118" s="23">
        <v>42088.723692129628</v>
      </c>
    </row>
    <row r="2119" spans="1:1" x14ac:dyDescent="0.35">
      <c r="A2119" s="23">
        <v>42088.911354166667</v>
      </c>
    </row>
    <row r="2120" spans="1:1" x14ac:dyDescent="0.35">
      <c r="A2120" s="23">
        <v>42089.412557870368</v>
      </c>
    </row>
    <row r="2121" spans="1:1" x14ac:dyDescent="0.35">
      <c r="A2121" s="23">
        <v>42089.477500000001</v>
      </c>
    </row>
    <row r="2122" spans="1:1" x14ac:dyDescent="0.35">
      <c r="A2122" s="23">
        <v>42089.724039351851</v>
      </c>
    </row>
    <row r="2123" spans="1:1" x14ac:dyDescent="0.35">
      <c r="A2123" s="23">
        <v>42089.728020833332</v>
      </c>
    </row>
    <row r="2124" spans="1:1" x14ac:dyDescent="0.35">
      <c r="A2124" s="23">
        <v>42089.83289351852</v>
      </c>
    </row>
    <row r="2125" spans="1:1" x14ac:dyDescent="0.35">
      <c r="A2125" s="23">
        <v>42089.845208333332</v>
      </c>
    </row>
    <row r="2126" spans="1:1" x14ac:dyDescent="0.35">
      <c r="A2126" s="23">
        <v>42089.901574074072</v>
      </c>
    </row>
    <row r="2127" spans="1:1" x14ac:dyDescent="0.35">
      <c r="A2127" s="23">
        <v>42090.161828703705</v>
      </c>
    </row>
    <row r="2128" spans="1:1" x14ac:dyDescent="0.35">
      <c r="A2128" s="23">
        <v>42090.831273148149</v>
      </c>
    </row>
    <row r="2129" spans="1:1" x14ac:dyDescent="0.35">
      <c r="A2129" s="23">
        <v>42090.909016203703</v>
      </c>
    </row>
    <row r="2130" spans="1:1" x14ac:dyDescent="0.35">
      <c r="A2130" s="23">
        <v>42090.912499999999</v>
      </c>
    </row>
    <row r="2131" spans="1:1" x14ac:dyDescent="0.35">
      <c r="A2131" s="23">
        <v>42091.778703703705</v>
      </c>
    </row>
    <row r="2132" spans="1:1" x14ac:dyDescent="0.35">
      <c r="A2132" s="23">
        <v>42093.131469907406</v>
      </c>
    </row>
    <row r="2133" spans="1:1" x14ac:dyDescent="0.35">
      <c r="A2133" s="23">
        <v>42093.181944444441</v>
      </c>
    </row>
    <row r="2134" spans="1:1" x14ac:dyDescent="0.35">
      <c r="A2134" s="23">
        <v>42093.588263888887</v>
      </c>
    </row>
    <row r="2135" spans="1:1" x14ac:dyDescent="0.35">
      <c r="A2135" s="23">
        <v>42093.760046296295</v>
      </c>
    </row>
    <row r="2136" spans="1:1" x14ac:dyDescent="0.35">
      <c r="A2136" s="23">
        <v>42093.786840277775</v>
      </c>
    </row>
    <row r="2137" spans="1:1" x14ac:dyDescent="0.35">
      <c r="A2137" s="23">
        <v>42093.860023148147</v>
      </c>
    </row>
    <row r="2138" spans="1:1" x14ac:dyDescent="0.35">
      <c r="A2138" s="23">
        <v>42093.922048611108</v>
      </c>
    </row>
    <row r="2139" spans="1:1" x14ac:dyDescent="0.35">
      <c r="A2139" s="23">
        <v>42094.101145833331</v>
      </c>
    </row>
    <row r="2140" spans="1:1" x14ac:dyDescent="0.35">
      <c r="A2140" s="23">
        <v>42094.236481481479</v>
      </c>
    </row>
    <row r="2141" spans="1:1" x14ac:dyDescent="0.35">
      <c r="A2141" s="23">
        <v>42094.667256944442</v>
      </c>
    </row>
    <row r="2142" spans="1:1" x14ac:dyDescent="0.35">
      <c r="A2142" s="23">
        <v>42094.808182870373</v>
      </c>
    </row>
    <row r="2143" spans="1:1" x14ac:dyDescent="0.35">
      <c r="A2143" s="23">
        <v>42095.229166666664</v>
      </c>
    </row>
    <row r="2144" spans="1:1" x14ac:dyDescent="0.35">
      <c r="A2144" s="23">
        <v>42095.240706018521</v>
      </c>
    </row>
    <row r="2145" spans="1:1" x14ac:dyDescent="0.35">
      <c r="A2145" s="23">
        <v>42095.374675925923</v>
      </c>
    </row>
    <row r="2146" spans="1:1" x14ac:dyDescent="0.35">
      <c r="A2146" s="23">
        <v>42095.918530092589</v>
      </c>
    </row>
    <row r="2147" spans="1:1" x14ac:dyDescent="0.35">
      <c r="A2147" s="23">
        <v>42096.410115740742</v>
      </c>
    </row>
    <row r="2148" spans="1:1" x14ac:dyDescent="0.35">
      <c r="A2148" s="23">
        <v>42096.544548611113</v>
      </c>
    </row>
    <row r="2149" spans="1:1" x14ac:dyDescent="0.35">
      <c r="A2149" s="23">
        <v>42096.633206018516</v>
      </c>
    </row>
    <row r="2150" spans="1:1" x14ac:dyDescent="0.35">
      <c r="A2150" s="23">
        <v>42096.686400462961</v>
      </c>
    </row>
    <row r="2151" spans="1:1" x14ac:dyDescent="0.35">
      <c r="A2151" s="23">
        <v>42096.704976851855</v>
      </c>
    </row>
    <row r="2152" spans="1:1" x14ac:dyDescent="0.35">
      <c r="A2152" s="23">
        <v>42096.918240740742</v>
      </c>
    </row>
    <row r="2153" spans="1:1" x14ac:dyDescent="0.35">
      <c r="A2153" s="23">
        <v>42097.649224537039</v>
      </c>
    </row>
    <row r="2154" spans="1:1" x14ac:dyDescent="0.35">
      <c r="A2154" s="23">
        <v>42097.732418981483</v>
      </c>
    </row>
    <row r="2155" spans="1:1" x14ac:dyDescent="0.35">
      <c r="A2155" s="23">
        <v>42097.778946759259</v>
      </c>
    </row>
    <row r="2156" spans="1:1" x14ac:dyDescent="0.35">
      <c r="A2156" s="23">
        <v>42097.786493055559</v>
      </c>
    </row>
    <row r="2157" spans="1:1" x14ac:dyDescent="0.35">
      <c r="A2157" s="23">
        <v>42097.874155092592</v>
      </c>
    </row>
    <row r="2158" spans="1:1" x14ac:dyDescent="0.35">
      <c r="A2158" s="23">
        <v>42098.216238425928</v>
      </c>
    </row>
    <row r="2159" spans="1:1" x14ac:dyDescent="0.35">
      <c r="A2159" s="23">
        <v>42098.291828703703</v>
      </c>
    </row>
    <row r="2160" spans="1:1" x14ac:dyDescent="0.35">
      <c r="A2160" s="23">
        <v>42100.086145833331</v>
      </c>
    </row>
    <row r="2161" spans="1:1" x14ac:dyDescent="0.35">
      <c r="A2161" s="23">
        <v>42100.642071759263</v>
      </c>
    </row>
    <row r="2162" spans="1:1" x14ac:dyDescent="0.35">
      <c r="A2162" s="23">
        <v>42100.723738425928</v>
      </c>
    </row>
    <row r="2163" spans="1:1" x14ac:dyDescent="0.35">
      <c r="A2163" s="23">
        <v>42100.735937500001</v>
      </c>
    </row>
    <row r="2164" spans="1:1" x14ac:dyDescent="0.35">
      <c r="A2164" s="23">
        <v>42100.927858796298</v>
      </c>
    </row>
    <row r="2165" spans="1:1" x14ac:dyDescent="0.35">
      <c r="A2165" s="23">
        <v>42101.423541666663</v>
      </c>
    </row>
    <row r="2166" spans="1:1" x14ac:dyDescent="0.35">
      <c r="A2166" s="23">
        <v>42101.584074074075</v>
      </c>
    </row>
    <row r="2167" spans="1:1" x14ac:dyDescent="0.35">
      <c r="A2167" s="23">
        <v>42101.633703703701</v>
      </c>
    </row>
    <row r="2168" spans="1:1" x14ac:dyDescent="0.35">
      <c r="A2168" s="23">
        <v>42101.682372685187</v>
      </c>
    </row>
    <row r="2169" spans="1:1" x14ac:dyDescent="0.35">
      <c r="A2169" s="23">
        <v>42101.737442129626</v>
      </c>
    </row>
    <row r="2170" spans="1:1" x14ac:dyDescent="0.35">
      <c r="A2170" s="23">
        <v>42101.758587962962</v>
      </c>
    </row>
    <row r="2171" spans="1:1" x14ac:dyDescent="0.35">
      <c r="A2171" s="23">
        <v>42101.828819444447</v>
      </c>
    </row>
    <row r="2172" spans="1:1" x14ac:dyDescent="0.35">
      <c r="A2172" s="23">
        <v>42102.036527777775</v>
      </c>
    </row>
    <row r="2173" spans="1:1" x14ac:dyDescent="0.35">
      <c r="A2173" s="23">
        <v>42102.164583333331</v>
      </c>
    </row>
    <row r="2174" spans="1:1" x14ac:dyDescent="0.35">
      <c r="A2174" s="23">
        <v>42102.650567129633</v>
      </c>
    </row>
    <row r="2175" spans="1:1" x14ac:dyDescent="0.35">
      <c r="A2175" s="23">
        <v>42102.743773148148</v>
      </c>
    </row>
    <row r="2176" spans="1:1" x14ac:dyDescent="0.35">
      <c r="A2176" s="23">
        <v>42102.866307870368</v>
      </c>
    </row>
    <row r="2177" spans="1:1" x14ac:dyDescent="0.35">
      <c r="A2177" s="23">
        <v>42103.016585648147</v>
      </c>
    </row>
    <row r="2178" spans="1:1" x14ac:dyDescent="0.35">
      <c r="A2178" s="23">
        <v>42103.024398148147</v>
      </c>
    </row>
    <row r="2179" spans="1:1" x14ac:dyDescent="0.35">
      <c r="A2179" s="23">
        <v>42103.042546296296</v>
      </c>
    </row>
    <row r="2180" spans="1:1" x14ac:dyDescent="0.35">
      <c r="A2180" s="23">
        <v>42103.160578703704</v>
      </c>
    </row>
    <row r="2181" spans="1:1" x14ac:dyDescent="0.35">
      <c r="A2181" s="23">
        <v>42103.39947916667</v>
      </c>
    </row>
    <row r="2182" spans="1:1" x14ac:dyDescent="0.35">
      <c r="A2182" s="23">
        <v>42103.535254629627</v>
      </c>
    </row>
    <row r="2183" spans="1:1" x14ac:dyDescent="0.35">
      <c r="A2183" s="23">
        <v>42103.556828703702</v>
      </c>
    </row>
    <row r="2184" spans="1:1" x14ac:dyDescent="0.35">
      <c r="A2184" s="23">
        <v>42103.676180555558</v>
      </c>
    </row>
    <row r="2185" spans="1:1" x14ac:dyDescent="0.35">
      <c r="A2185" s="23">
        <v>42103.884930555556</v>
      </c>
    </row>
    <row r="2186" spans="1:1" x14ac:dyDescent="0.35">
      <c r="A2186" s="23">
        <v>42104.781597222223</v>
      </c>
    </row>
    <row r="2187" spans="1:1" x14ac:dyDescent="0.35">
      <c r="A2187" s="23">
        <v>42104.84033564815</v>
      </c>
    </row>
    <row r="2188" spans="1:1" x14ac:dyDescent="0.35">
      <c r="A2188" s="23">
        <v>42105.072962962964</v>
      </c>
    </row>
    <row r="2189" spans="1:1" x14ac:dyDescent="0.35">
      <c r="A2189" s="23">
        <v>42105.267488425925</v>
      </c>
    </row>
    <row r="2190" spans="1:1" x14ac:dyDescent="0.35">
      <c r="A2190" s="23">
        <v>42106.666018518517</v>
      </c>
    </row>
    <row r="2191" spans="1:1" x14ac:dyDescent="0.35">
      <c r="A2191" s="23">
        <v>42107.067557870374</v>
      </c>
    </row>
    <row r="2192" spans="1:1" x14ac:dyDescent="0.35">
      <c r="A2192" s="23">
        <v>42107.156319444446</v>
      </c>
    </row>
    <row r="2193" spans="1:1" x14ac:dyDescent="0.35">
      <c r="A2193" s="23">
        <v>42107.621018518519</v>
      </c>
    </row>
    <row r="2194" spans="1:1" x14ac:dyDescent="0.35">
      <c r="A2194" s="23">
        <v>42107.679756944446</v>
      </c>
    </row>
    <row r="2195" spans="1:1" x14ac:dyDescent="0.35">
      <c r="A2195" s="23">
        <v>42107.703877314816</v>
      </c>
    </row>
    <row r="2196" spans="1:1" x14ac:dyDescent="0.35">
      <c r="A2196" s="23">
        <v>42107.836435185185</v>
      </c>
    </row>
    <row r="2197" spans="1:1" x14ac:dyDescent="0.35">
      <c r="A2197" s="23">
        <v>42107.841284722221</v>
      </c>
    </row>
    <row r="2198" spans="1:1" x14ac:dyDescent="0.35">
      <c r="A2198" s="23">
        <v>42107.864722222221</v>
      </c>
    </row>
    <row r="2199" spans="1:1" x14ac:dyDescent="0.35">
      <c r="A2199" s="23">
        <v>42108.053229166668</v>
      </c>
    </row>
    <row r="2200" spans="1:1" x14ac:dyDescent="0.35">
      <c r="A2200" s="23">
        <v>42108.538449074076</v>
      </c>
    </row>
    <row r="2201" spans="1:1" x14ac:dyDescent="0.35">
      <c r="A2201" s="23">
        <v>42108.692060185182</v>
      </c>
    </row>
    <row r="2202" spans="1:1" x14ac:dyDescent="0.35">
      <c r="A2202" s="23">
        <v>42108.988900462966</v>
      </c>
    </row>
    <row r="2203" spans="1:1" x14ac:dyDescent="0.35">
      <c r="A2203" s="23">
        <v>42109.709629629629</v>
      </c>
    </row>
    <row r="2204" spans="1:1" x14ac:dyDescent="0.35">
      <c r="A2204" s="23">
        <v>42109.751250000001</v>
      </c>
    </row>
    <row r="2205" spans="1:1" x14ac:dyDescent="0.35">
      <c r="A2205" s="23">
        <v>42109.801712962966</v>
      </c>
    </row>
    <row r="2206" spans="1:1" x14ac:dyDescent="0.35">
      <c r="A2206" s="23">
        <v>42109.826145833336</v>
      </c>
    </row>
    <row r="2207" spans="1:1" x14ac:dyDescent="0.35">
      <c r="A2207" s="23">
        <v>42109.894942129627</v>
      </c>
    </row>
    <row r="2208" spans="1:1" x14ac:dyDescent="0.35">
      <c r="A2208" s="23">
        <v>42110.153043981481</v>
      </c>
    </row>
    <row r="2209" spans="1:1" x14ac:dyDescent="0.35">
      <c r="A2209" s="23">
        <v>42110.326423611114</v>
      </c>
    </row>
    <row r="2210" spans="1:1" x14ac:dyDescent="0.35">
      <c r="A2210" s="23">
        <v>42111.646724537037</v>
      </c>
    </row>
    <row r="2211" spans="1:1" x14ac:dyDescent="0.35">
      <c r="A2211" s="23">
        <v>42111.684027777781</v>
      </c>
    </row>
    <row r="2212" spans="1:1" x14ac:dyDescent="0.35">
      <c r="A2212" s="23">
        <v>42111.709027777775</v>
      </c>
    </row>
    <row r="2213" spans="1:1" x14ac:dyDescent="0.35">
      <c r="A2213" s="23">
        <v>42111.71665509259</v>
      </c>
    </row>
    <row r="2214" spans="1:1" x14ac:dyDescent="0.35">
      <c r="A2214" s="23">
        <v>42111.899537037039</v>
      </c>
    </row>
    <row r="2215" spans="1:1" x14ac:dyDescent="0.35">
      <c r="A2215" s="23">
        <v>42111.904097222221</v>
      </c>
    </row>
    <row r="2216" spans="1:1" x14ac:dyDescent="0.35">
      <c r="A2216" s="23">
        <v>42111.970995370371</v>
      </c>
    </row>
    <row r="2217" spans="1:1" x14ac:dyDescent="0.35">
      <c r="A2217" s="23">
        <v>42112.036712962959</v>
      </c>
    </row>
    <row r="2218" spans="1:1" x14ac:dyDescent="0.35">
      <c r="A2218" s="23">
        <v>42113.105046296296</v>
      </c>
    </row>
    <row r="2219" spans="1:1" x14ac:dyDescent="0.35">
      <c r="A2219" s="23">
        <v>42113.550821759258</v>
      </c>
    </row>
    <row r="2220" spans="1:1" x14ac:dyDescent="0.35">
      <c r="A2220" s="23">
        <v>42113.875567129631</v>
      </c>
    </row>
    <row r="2221" spans="1:1" x14ac:dyDescent="0.35">
      <c r="A2221" s="23">
        <v>42113.981446759259</v>
      </c>
    </row>
    <row r="2222" spans="1:1" x14ac:dyDescent="0.35">
      <c r="A2222" s="23">
        <v>42114.252951388888</v>
      </c>
    </row>
    <row r="2223" spans="1:1" x14ac:dyDescent="0.35">
      <c r="A2223" s="23">
        <v>42114.726134259261</v>
      </c>
    </row>
    <row r="2224" spans="1:1" x14ac:dyDescent="0.35">
      <c r="A2224" s="23">
        <v>42114.818935185183</v>
      </c>
    </row>
    <row r="2225" spans="1:1" x14ac:dyDescent="0.35">
      <c r="A2225" s="23">
        <v>42114.825532407405</v>
      </c>
    </row>
    <row r="2226" spans="1:1" x14ac:dyDescent="0.35">
      <c r="A2226" s="23">
        <v>42114.928726851853</v>
      </c>
    </row>
    <row r="2227" spans="1:1" x14ac:dyDescent="0.35">
      <c r="A2227" s="23">
        <v>42114.944328703707</v>
      </c>
    </row>
    <row r="2228" spans="1:1" x14ac:dyDescent="0.35">
      <c r="A2228" s="23">
        <v>42115.071504629632</v>
      </c>
    </row>
    <row r="2229" spans="1:1" x14ac:dyDescent="0.35">
      <c r="A2229" s="23">
        <v>42115.116180555553</v>
      </c>
    </row>
    <row r="2230" spans="1:1" x14ac:dyDescent="0.35">
      <c r="A2230" s="23">
        <v>42115.143634259257</v>
      </c>
    </row>
    <row r="2231" spans="1:1" x14ac:dyDescent="0.35">
      <c r="A2231" s="23">
        <v>42115.547395833331</v>
      </c>
    </row>
    <row r="2232" spans="1:1" x14ac:dyDescent="0.35">
      <c r="A2232" s="23">
        <v>42115.656539351854</v>
      </c>
    </row>
    <row r="2233" spans="1:1" x14ac:dyDescent="0.35">
      <c r="A2233" s="23">
        <v>42115.747546296298</v>
      </c>
    </row>
    <row r="2234" spans="1:1" x14ac:dyDescent="0.35">
      <c r="A2234" s="23">
        <v>42115.853888888887</v>
      </c>
    </row>
    <row r="2235" spans="1:1" x14ac:dyDescent="0.35">
      <c r="A2235" s="23">
        <v>42115.889652777776</v>
      </c>
    </row>
    <row r="2236" spans="1:1" x14ac:dyDescent="0.35">
      <c r="A2236" s="23">
        <v>42115.936550925922</v>
      </c>
    </row>
    <row r="2237" spans="1:1" x14ac:dyDescent="0.35">
      <c r="A2237" s="23">
        <v>42115.949976851851</v>
      </c>
    </row>
    <row r="2238" spans="1:1" x14ac:dyDescent="0.35">
      <c r="A2238" s="23">
        <v>42116.54315972222</v>
      </c>
    </row>
    <row r="2239" spans="1:1" x14ac:dyDescent="0.35">
      <c r="A2239" s="23">
        <v>42116.710752314815</v>
      </c>
    </row>
    <row r="2240" spans="1:1" x14ac:dyDescent="0.35">
      <c r="A2240" s="23">
        <v>42117.891423611109</v>
      </c>
    </row>
    <row r="2241" spans="1:1" x14ac:dyDescent="0.35">
      <c r="A2241" s="23">
        <v>42118.13958333333</v>
      </c>
    </row>
    <row r="2242" spans="1:1" x14ac:dyDescent="0.35">
      <c r="A2242" s="23">
        <v>42118.346435185187</v>
      </c>
    </row>
    <row r="2243" spans="1:1" x14ac:dyDescent="0.35">
      <c r="A2243" s="23">
        <v>42118.556331018517</v>
      </c>
    </row>
    <row r="2244" spans="1:1" x14ac:dyDescent="0.35">
      <c r="A2244" s="23">
        <v>42119.822476851848</v>
      </c>
    </row>
    <row r="2245" spans="1:1" x14ac:dyDescent="0.35">
      <c r="A2245" s="23">
        <v>42120.531226851854</v>
      </c>
    </row>
    <row r="2246" spans="1:1" x14ac:dyDescent="0.35">
      <c r="A2246" s="23">
        <v>42120.628136574072</v>
      </c>
    </row>
    <row r="2247" spans="1:1" x14ac:dyDescent="0.35">
      <c r="A2247" s="23">
        <v>42121.249814814815</v>
      </c>
    </row>
    <row r="2248" spans="1:1" x14ac:dyDescent="0.35">
      <c r="A2248" s="23">
        <v>42121.367002314815</v>
      </c>
    </row>
    <row r="2249" spans="1:1" x14ac:dyDescent="0.35">
      <c r="A2249" s="23">
        <v>42121.675763888888</v>
      </c>
    </row>
    <row r="2250" spans="1:1" x14ac:dyDescent="0.35">
      <c r="A2250" s="23">
        <v>42121.756921296299</v>
      </c>
    </row>
    <row r="2251" spans="1:1" x14ac:dyDescent="0.35">
      <c r="A2251" s="23">
        <v>42121.824525462966</v>
      </c>
    </row>
    <row r="2252" spans="1:1" x14ac:dyDescent="0.35">
      <c r="A2252" s="23">
        <v>42122.00922453704</v>
      </c>
    </row>
    <row r="2253" spans="1:1" x14ac:dyDescent="0.35">
      <c r="A2253" s="23">
        <v>42122.629502314812</v>
      </c>
    </row>
    <row r="2254" spans="1:1" x14ac:dyDescent="0.35">
      <c r="A2254" s="23">
        <v>42122.670069444444</v>
      </c>
    </row>
    <row r="2255" spans="1:1" x14ac:dyDescent="0.35">
      <c r="A2255" s="23">
        <v>42122.693159722221</v>
      </c>
    </row>
    <row r="2256" spans="1:1" x14ac:dyDescent="0.35">
      <c r="A2256" s="23">
        <v>42122.732499999998</v>
      </c>
    </row>
    <row r="2257" spans="1:1" x14ac:dyDescent="0.35">
      <c r="A2257" s="23">
        <v>42123.185798611114</v>
      </c>
    </row>
    <row r="2258" spans="1:1" x14ac:dyDescent="0.35">
      <c r="A2258" s="23">
        <v>42123.648831018516</v>
      </c>
    </row>
    <row r="2259" spans="1:1" x14ac:dyDescent="0.35">
      <c r="A2259" s="23">
        <v>42123.67864583333</v>
      </c>
    </row>
    <row r="2260" spans="1:1" x14ac:dyDescent="0.35">
      <c r="A2260" s="23">
        <v>42123.863368055558</v>
      </c>
    </row>
    <row r="2261" spans="1:1" x14ac:dyDescent="0.35">
      <c r="A2261" s="23">
        <v>42124.623877314814</v>
      </c>
    </row>
    <row r="2262" spans="1:1" x14ac:dyDescent="0.35">
      <c r="A2262" s="23">
        <v>42124.841111111113</v>
      </c>
    </row>
    <row r="2263" spans="1:1" x14ac:dyDescent="0.35">
      <c r="A2263" s="23">
        <v>42124.848414351851</v>
      </c>
    </row>
    <row r="2264" spans="1:1" x14ac:dyDescent="0.35">
      <c r="A2264" s="23">
        <v>42124.893182870372</v>
      </c>
    </row>
    <row r="2265" spans="1:1" x14ac:dyDescent="0.35">
      <c r="A2265" s="23">
        <v>42125.078275462962</v>
      </c>
    </row>
    <row r="2266" spans="1:1" x14ac:dyDescent="0.35">
      <c r="A2266" s="23">
        <v>42125.333182870374</v>
      </c>
    </row>
    <row r="2267" spans="1:1" x14ac:dyDescent="0.35">
      <c r="A2267" s="23">
        <v>42125.614895833336</v>
      </c>
    </row>
    <row r="2268" spans="1:1" x14ac:dyDescent="0.35">
      <c r="A2268" s="23">
        <v>42125.644467592596</v>
      </c>
    </row>
    <row r="2269" spans="1:1" x14ac:dyDescent="0.35">
      <c r="A2269" s="23">
        <v>42125.647534722222</v>
      </c>
    </row>
    <row r="2270" spans="1:1" x14ac:dyDescent="0.35">
      <c r="A2270" s="23">
        <v>42125.772812499999</v>
      </c>
    </row>
    <row r="2271" spans="1:1" x14ac:dyDescent="0.35">
      <c r="A2271" s="23">
        <v>42125.913807870369</v>
      </c>
    </row>
    <row r="2272" spans="1:1" x14ac:dyDescent="0.35">
      <c r="A2272" s="23">
        <v>42126.875011574077</v>
      </c>
    </row>
    <row r="2273" spans="1:1" x14ac:dyDescent="0.35">
      <c r="A2273" s="23">
        <v>42126.921238425923</v>
      </c>
    </row>
    <row r="2274" spans="1:1" x14ac:dyDescent="0.35">
      <c r="A2274" s="23">
        <v>42127.069548611114</v>
      </c>
    </row>
    <row r="2275" spans="1:1" x14ac:dyDescent="0.35">
      <c r="A2275" s="23">
        <v>42128.431064814817</v>
      </c>
    </row>
    <row r="2276" spans="1:1" x14ac:dyDescent="0.35">
      <c r="A2276" s="23">
        <v>42128.615682870368</v>
      </c>
    </row>
    <row r="2277" spans="1:1" x14ac:dyDescent="0.35">
      <c r="A2277" s="23">
        <v>42128.627893518518</v>
      </c>
    </row>
    <row r="2278" spans="1:1" x14ac:dyDescent="0.35">
      <c r="A2278" s="23">
        <v>42128.628113425926</v>
      </c>
    </row>
    <row r="2279" spans="1:1" x14ac:dyDescent="0.35">
      <c r="A2279" s="23">
        <v>42128.736608796295</v>
      </c>
    </row>
    <row r="2280" spans="1:1" x14ac:dyDescent="0.35">
      <c r="A2280" s="23">
        <v>42128.814247685186</v>
      </c>
    </row>
    <row r="2281" spans="1:1" x14ac:dyDescent="0.35">
      <c r="A2281" s="23">
        <v>42128.820231481484</v>
      </c>
    </row>
    <row r="2282" spans="1:1" x14ac:dyDescent="0.35">
      <c r="A2282" s="23">
        <v>42128.824074074073</v>
      </c>
    </row>
    <row r="2283" spans="1:1" x14ac:dyDescent="0.35">
      <c r="A2283" s="23">
        <v>42129.226388888892</v>
      </c>
    </row>
    <row r="2284" spans="1:1" x14ac:dyDescent="0.35">
      <c r="A2284" s="23">
        <v>42129.541585648149</v>
      </c>
    </row>
    <row r="2285" spans="1:1" x14ac:dyDescent="0.35">
      <c r="A2285" s="23">
        <v>42129.77721064815</v>
      </c>
    </row>
    <row r="2286" spans="1:1" x14ac:dyDescent="0.35">
      <c r="A2286" s="23">
        <v>42129.82540509259</v>
      </c>
    </row>
    <row r="2287" spans="1:1" x14ac:dyDescent="0.35">
      <c r="A2287" s="23">
        <v>42130.335358796299</v>
      </c>
    </row>
    <row r="2288" spans="1:1" x14ac:dyDescent="0.35">
      <c r="A2288" s="23">
        <v>42130.491620370369</v>
      </c>
    </row>
    <row r="2289" spans="1:1" x14ac:dyDescent="0.35">
      <c r="A2289" s="23">
        <v>42130.78361111111</v>
      </c>
    </row>
    <row r="2290" spans="1:1" x14ac:dyDescent="0.35">
      <c r="A2290" s="23">
        <v>42130.795983796299</v>
      </c>
    </row>
    <row r="2291" spans="1:1" x14ac:dyDescent="0.35">
      <c r="A2291" s="23">
        <v>42130.86515046296</v>
      </c>
    </row>
    <row r="2292" spans="1:1" x14ac:dyDescent="0.35">
      <c r="A2292" s="23">
        <v>42131.455439814818</v>
      </c>
    </row>
    <row r="2293" spans="1:1" x14ac:dyDescent="0.35">
      <c r="A2293" s="23">
        <v>42132.036168981482</v>
      </c>
    </row>
    <row r="2294" spans="1:1" x14ac:dyDescent="0.35">
      <c r="A2294" s="23">
        <v>42132.58048611111</v>
      </c>
    </row>
    <row r="2295" spans="1:1" x14ac:dyDescent="0.35">
      <c r="A2295" s="23">
        <v>42132.809953703705</v>
      </c>
    </row>
    <row r="2296" spans="1:1" x14ac:dyDescent="0.35">
      <c r="A2296" s="23">
        <v>42132.9143287037</v>
      </c>
    </row>
    <row r="2297" spans="1:1" x14ac:dyDescent="0.35">
      <c r="A2297" s="23">
        <v>42132.941805555558</v>
      </c>
    </row>
    <row r="2298" spans="1:1" x14ac:dyDescent="0.35">
      <c r="A2298" s="23">
        <v>42134.172071759262</v>
      </c>
    </row>
    <row r="2299" spans="1:1" x14ac:dyDescent="0.35">
      <c r="A2299" s="23">
        <v>42135.235254629632</v>
      </c>
    </row>
    <row r="2300" spans="1:1" x14ac:dyDescent="0.35">
      <c r="A2300" s="23">
        <v>42135.589548611111</v>
      </c>
    </row>
    <row r="2301" spans="1:1" x14ac:dyDescent="0.35">
      <c r="A2301" s="23">
        <v>42135.600208333337</v>
      </c>
    </row>
    <row r="2302" spans="1:1" x14ac:dyDescent="0.35">
      <c r="A2302" s="23">
        <v>42135.67050925926</v>
      </c>
    </row>
    <row r="2303" spans="1:1" x14ac:dyDescent="0.35">
      <c r="A2303" s="23">
        <v>42135.810694444444</v>
      </c>
    </row>
    <row r="2304" spans="1:1" x14ac:dyDescent="0.35">
      <c r="A2304" s="23">
        <v>42136.035405092596</v>
      </c>
    </row>
    <row r="2305" spans="1:1" x14ac:dyDescent="0.35">
      <c r="A2305" s="23">
        <v>42136.092488425929</v>
      </c>
    </row>
    <row r="2306" spans="1:1" x14ac:dyDescent="0.35">
      <c r="A2306" s="23">
        <v>42136.184560185182</v>
      </c>
    </row>
    <row r="2307" spans="1:1" x14ac:dyDescent="0.35">
      <c r="A2307" s="23">
        <v>42136.209675925929</v>
      </c>
    </row>
    <row r="2308" spans="1:1" x14ac:dyDescent="0.35">
      <c r="A2308" s="23">
        <v>42136.270787037036</v>
      </c>
    </row>
    <row r="2309" spans="1:1" x14ac:dyDescent="0.35">
      <c r="A2309" s="23">
        <v>42136.297175925924</v>
      </c>
    </row>
    <row r="2310" spans="1:1" x14ac:dyDescent="0.35">
      <c r="A2310" s="23">
        <v>42136.420752314814</v>
      </c>
    </row>
    <row r="2311" spans="1:1" x14ac:dyDescent="0.35">
      <c r="A2311" s="23">
        <v>42136.536134259259</v>
      </c>
    </row>
    <row r="2312" spans="1:1" x14ac:dyDescent="0.35">
      <c r="A2312" s="23">
        <v>42136.675196759257</v>
      </c>
    </row>
    <row r="2313" spans="1:1" x14ac:dyDescent="0.35">
      <c r="A2313" s="23">
        <v>42136.751006944447</v>
      </c>
    </row>
    <row r="2314" spans="1:1" x14ac:dyDescent="0.35">
      <c r="A2314" s="23">
        <v>42136.767175925925</v>
      </c>
    </row>
    <row r="2315" spans="1:1" x14ac:dyDescent="0.35">
      <c r="A2315" s="23">
        <v>42137.395798611113</v>
      </c>
    </row>
    <row r="2316" spans="1:1" x14ac:dyDescent="0.35">
      <c r="A2316" s="23">
        <v>42138.506377314814</v>
      </c>
    </row>
    <row r="2317" spans="1:1" x14ac:dyDescent="0.35">
      <c r="A2317" s="23">
        <v>42138.684189814812</v>
      </c>
    </row>
    <row r="2318" spans="1:1" x14ac:dyDescent="0.35">
      <c r="A2318" s="23">
        <v>42138.692627314813</v>
      </c>
    </row>
    <row r="2319" spans="1:1" x14ac:dyDescent="0.35">
      <c r="A2319" s="23">
        <v>42138.798819444448</v>
      </c>
    </row>
    <row r="2320" spans="1:1" x14ac:dyDescent="0.35">
      <c r="A2320" s="23">
        <v>42138.930671296293</v>
      </c>
    </row>
    <row r="2321" spans="1:1" x14ac:dyDescent="0.35">
      <c r="A2321" s="23">
        <v>42139.014525462961</v>
      </c>
    </row>
    <row r="2322" spans="1:1" x14ac:dyDescent="0.35">
      <c r="A2322" s="23">
        <v>42139.525567129633</v>
      </c>
    </row>
    <row r="2323" spans="1:1" x14ac:dyDescent="0.35">
      <c r="A2323" s="23">
        <v>42139.542303240742</v>
      </c>
    </row>
    <row r="2324" spans="1:1" x14ac:dyDescent="0.35">
      <c r="A2324" s="23">
        <v>42139.781678240739</v>
      </c>
    </row>
    <row r="2325" spans="1:1" x14ac:dyDescent="0.35">
      <c r="A2325" s="23">
        <v>42139.816840277781</v>
      </c>
    </row>
    <row r="2326" spans="1:1" x14ac:dyDescent="0.35">
      <c r="A2326" s="23">
        <v>42140.173252314817</v>
      </c>
    </row>
    <row r="2327" spans="1:1" x14ac:dyDescent="0.35">
      <c r="A2327" s="23">
        <v>42140.421319444446</v>
      </c>
    </row>
    <row r="2328" spans="1:1" x14ac:dyDescent="0.35">
      <c r="A2328" s="23">
        <v>42140.712314814817</v>
      </c>
    </row>
    <row r="2329" spans="1:1" x14ac:dyDescent="0.35">
      <c r="A2329" s="23">
        <v>42140.879259259258</v>
      </c>
    </row>
    <row r="2330" spans="1:1" x14ac:dyDescent="0.35">
      <c r="A2330" s="23">
        <v>42140.921064814815</v>
      </c>
    </row>
    <row r="2331" spans="1:1" x14ac:dyDescent="0.35">
      <c r="A2331" s="23">
        <v>42141.541134259256</v>
      </c>
    </row>
    <row r="2332" spans="1:1" x14ac:dyDescent="0.35">
      <c r="A2332" s="23">
        <v>42141.741307870368</v>
      </c>
    </row>
    <row r="2333" spans="1:1" x14ac:dyDescent="0.35">
      <c r="A2333" s="23">
        <v>42141.762800925928</v>
      </c>
    </row>
    <row r="2334" spans="1:1" x14ac:dyDescent="0.35">
      <c r="A2334" s="23">
        <v>42141.957118055558</v>
      </c>
    </row>
    <row r="2335" spans="1:1" x14ac:dyDescent="0.35">
      <c r="A2335" s="23">
        <v>42142.514016203706</v>
      </c>
    </row>
    <row r="2336" spans="1:1" x14ac:dyDescent="0.35">
      <c r="A2336" s="23">
        <v>42142.767106481479</v>
      </c>
    </row>
    <row r="2337" spans="1:1" x14ac:dyDescent="0.35">
      <c r="A2337" s="23">
        <v>42142.768819444442</v>
      </c>
    </row>
    <row r="2338" spans="1:1" x14ac:dyDescent="0.35">
      <c r="A2338" s="23">
        <v>42143.445219907408</v>
      </c>
    </row>
    <row r="2339" spans="1:1" x14ac:dyDescent="0.35">
      <c r="A2339" s="23">
        <v>42143.461122685185</v>
      </c>
    </row>
    <row r="2340" spans="1:1" x14ac:dyDescent="0.35">
      <c r="A2340" s="23">
        <v>42143.714178240742</v>
      </c>
    </row>
    <row r="2341" spans="1:1" x14ac:dyDescent="0.35">
      <c r="A2341" s="23">
        <v>42143.79415509259</v>
      </c>
    </row>
    <row r="2342" spans="1:1" x14ac:dyDescent="0.35">
      <c r="A2342" s="23">
        <v>42143.917743055557</v>
      </c>
    </row>
    <row r="2343" spans="1:1" x14ac:dyDescent="0.35">
      <c r="A2343" s="23">
        <v>42144.041851851849</v>
      </c>
    </row>
    <row r="2344" spans="1:1" x14ac:dyDescent="0.35">
      <c r="A2344" s="23">
        <v>42144.231527777774</v>
      </c>
    </row>
    <row r="2345" spans="1:1" x14ac:dyDescent="0.35">
      <c r="A2345" s="23">
        <v>42144.415532407409</v>
      </c>
    </row>
    <row r="2346" spans="1:1" x14ac:dyDescent="0.35">
      <c r="A2346" s="23">
        <v>42144.573807870373</v>
      </c>
    </row>
    <row r="2347" spans="1:1" x14ac:dyDescent="0.35">
      <c r="A2347" s="23">
        <v>42144.769479166665</v>
      </c>
    </row>
    <row r="2348" spans="1:1" x14ac:dyDescent="0.35">
      <c r="A2348" s="23">
        <v>42145.746689814812</v>
      </c>
    </row>
    <row r="2349" spans="1:1" x14ac:dyDescent="0.35">
      <c r="A2349" s="23">
        <v>42145.919687499998</v>
      </c>
    </row>
    <row r="2350" spans="1:1" x14ac:dyDescent="0.35">
      <c r="A2350" s="23">
        <v>42146.19090277778</v>
      </c>
    </row>
    <row r="2351" spans="1:1" x14ac:dyDescent="0.35">
      <c r="A2351" s="23">
        <v>42146.570393518516</v>
      </c>
    </row>
    <row r="2352" spans="1:1" x14ac:dyDescent="0.35">
      <c r="A2352" s="23">
        <v>42146.731087962966</v>
      </c>
    </row>
    <row r="2353" spans="1:1" x14ac:dyDescent="0.35">
      <c r="A2353" s="23">
        <v>42146.836215277777</v>
      </c>
    </row>
    <row r="2354" spans="1:1" x14ac:dyDescent="0.35">
      <c r="A2354" s="23">
        <v>42147.729930555557</v>
      </c>
    </row>
    <row r="2355" spans="1:1" x14ac:dyDescent="0.35">
      <c r="A2355" s="23">
        <v>42147.741840277777</v>
      </c>
    </row>
    <row r="2356" spans="1:1" x14ac:dyDescent="0.35">
      <c r="A2356" s="23">
        <v>42147.826840277776</v>
      </c>
    </row>
    <row r="2357" spans="1:1" x14ac:dyDescent="0.35">
      <c r="A2357" s="23">
        <v>42148.676851851851</v>
      </c>
    </row>
    <row r="2358" spans="1:1" x14ac:dyDescent="0.35">
      <c r="A2358" s="23">
        <v>42149.548888888887</v>
      </c>
    </row>
    <row r="2359" spans="1:1" x14ac:dyDescent="0.35">
      <c r="A2359" s="23">
        <v>42149.940416666665</v>
      </c>
    </row>
    <row r="2360" spans="1:1" x14ac:dyDescent="0.35">
      <c r="A2360" s="23">
        <v>42150.462083333332</v>
      </c>
    </row>
    <row r="2361" spans="1:1" x14ac:dyDescent="0.35">
      <c r="A2361" s="23">
        <v>42150.485439814816</v>
      </c>
    </row>
    <row r="2362" spans="1:1" x14ac:dyDescent="0.35">
      <c r="A2362" s="23">
        <v>42150.71056712963</v>
      </c>
    </row>
    <row r="2363" spans="1:1" x14ac:dyDescent="0.35">
      <c r="A2363" s="23">
        <v>42150.755312499998</v>
      </c>
    </row>
    <row r="2364" spans="1:1" x14ac:dyDescent="0.35">
      <c r="A2364" s="23">
        <v>42150.777731481481</v>
      </c>
    </row>
    <row r="2365" spans="1:1" x14ac:dyDescent="0.35">
      <c r="A2365" s="23">
        <v>42151.069606481484</v>
      </c>
    </row>
    <row r="2366" spans="1:1" x14ac:dyDescent="0.35">
      <c r="A2366" s="23">
        <v>42151.189525462964</v>
      </c>
    </row>
    <row r="2367" spans="1:1" x14ac:dyDescent="0.35">
      <c r="A2367" s="23">
        <v>42151.237685185188</v>
      </c>
    </row>
    <row r="2368" spans="1:1" x14ac:dyDescent="0.35">
      <c r="A2368" s="23">
        <v>42151.667337962965</v>
      </c>
    </row>
    <row r="2369" spans="1:1" x14ac:dyDescent="0.35">
      <c r="A2369" s="23">
        <v>42151.905717592592</v>
      </c>
    </row>
    <row r="2370" spans="1:1" x14ac:dyDescent="0.35">
      <c r="A2370" s="23">
        <v>42152.288819444446</v>
      </c>
    </row>
    <row r="2371" spans="1:1" x14ac:dyDescent="0.35">
      <c r="A2371" s="23">
        <v>42152.503495370373</v>
      </c>
    </row>
    <row r="2372" spans="1:1" x14ac:dyDescent="0.35">
      <c r="A2372" s="23">
        <v>42152.640833333331</v>
      </c>
    </row>
    <row r="2373" spans="1:1" x14ac:dyDescent="0.35">
      <c r="A2373" s="23">
        <v>42152.765717592592</v>
      </c>
    </row>
    <row r="2374" spans="1:1" x14ac:dyDescent="0.35">
      <c r="A2374" s="23">
        <v>42152.906851851854</v>
      </c>
    </row>
    <row r="2375" spans="1:1" x14ac:dyDescent="0.35">
      <c r="A2375" s="23">
        <v>42153.631597222222</v>
      </c>
    </row>
    <row r="2376" spans="1:1" x14ac:dyDescent="0.35">
      <c r="A2376" s="23">
        <v>42154.64025462963</v>
      </c>
    </row>
    <row r="2377" spans="1:1" x14ac:dyDescent="0.35">
      <c r="A2377" s="23">
        <v>42154.726446759261</v>
      </c>
    </row>
    <row r="2378" spans="1:1" x14ac:dyDescent="0.35">
      <c r="A2378" s="23">
        <v>42154.818819444445</v>
      </c>
    </row>
    <row r="2379" spans="1:1" x14ac:dyDescent="0.35">
      <c r="A2379" s="23">
        <v>42154.873124999998</v>
      </c>
    </row>
    <row r="2380" spans="1:1" x14ac:dyDescent="0.35">
      <c r="A2380" s="23">
        <v>42155.129652777781</v>
      </c>
    </row>
    <row r="2381" spans="1:1" x14ac:dyDescent="0.35">
      <c r="A2381" s="23">
        <v>42155.139479166668</v>
      </c>
    </row>
    <row r="2382" spans="1:1" x14ac:dyDescent="0.35">
      <c r="A2382" s="23">
        <v>42155.142638888887</v>
      </c>
    </row>
    <row r="2383" spans="1:1" x14ac:dyDescent="0.35">
      <c r="A2383" s="23">
        <v>42155.696793981479</v>
      </c>
    </row>
    <row r="2384" spans="1:1" x14ac:dyDescent="0.35">
      <c r="A2384" s="23">
        <v>42155.920219907406</v>
      </c>
    </row>
    <row r="2385" spans="1:1" x14ac:dyDescent="0.35">
      <c r="A2385" s="23">
        <v>42156.510393518518</v>
      </c>
    </row>
    <row r="2386" spans="1:1" x14ac:dyDescent="0.35">
      <c r="A2386" s="23">
        <v>42157.251828703702</v>
      </c>
    </row>
    <row r="2387" spans="1:1" x14ac:dyDescent="0.35">
      <c r="A2387" s="23">
        <v>42157.470185185186</v>
      </c>
    </row>
    <row r="2388" spans="1:1" x14ac:dyDescent="0.35">
      <c r="A2388" s="23">
        <v>42157.591064814813</v>
      </c>
    </row>
    <row r="2389" spans="1:1" x14ac:dyDescent="0.35">
      <c r="A2389" s="23">
        <v>42157.598090277781</v>
      </c>
    </row>
    <row r="2390" spans="1:1" x14ac:dyDescent="0.35">
      <c r="A2390" s="23">
        <v>42157.652511574073</v>
      </c>
    </row>
    <row r="2391" spans="1:1" x14ac:dyDescent="0.35">
      <c r="A2391" s="23">
        <v>42157.916481481479</v>
      </c>
    </row>
    <row r="2392" spans="1:1" x14ac:dyDescent="0.35">
      <c r="A2392" s="23">
        <v>42158.028310185182</v>
      </c>
    </row>
    <row r="2393" spans="1:1" x14ac:dyDescent="0.35">
      <c r="A2393" s="23">
        <v>42158.065694444442</v>
      </c>
    </row>
    <row r="2394" spans="1:1" x14ac:dyDescent="0.35">
      <c r="A2394" s="23">
        <v>42159.224432870367</v>
      </c>
    </row>
    <row r="2395" spans="1:1" x14ac:dyDescent="0.35">
      <c r="A2395" s="23">
        <v>42159.472569444442</v>
      </c>
    </row>
    <row r="2396" spans="1:1" x14ac:dyDescent="0.35">
      <c r="A2396" s="23">
        <v>42159.649583333332</v>
      </c>
    </row>
    <row r="2397" spans="1:1" x14ac:dyDescent="0.35">
      <c r="A2397" s="23">
        <v>42160.583043981482</v>
      </c>
    </row>
    <row r="2398" spans="1:1" x14ac:dyDescent="0.35">
      <c r="A2398" s="23">
        <v>42160.651817129627</v>
      </c>
    </row>
    <row r="2399" spans="1:1" x14ac:dyDescent="0.35">
      <c r="A2399" s="23">
        <v>42160.70853009259</v>
      </c>
    </row>
    <row r="2400" spans="1:1" x14ac:dyDescent="0.35">
      <c r="A2400" s="23">
        <v>42160.735208333332</v>
      </c>
    </row>
    <row r="2401" spans="1:1" x14ac:dyDescent="0.35">
      <c r="A2401" s="23">
        <v>42160.927488425928</v>
      </c>
    </row>
    <row r="2402" spans="1:1" x14ac:dyDescent="0.35">
      <c r="A2402" s="23">
        <v>42161.770833333336</v>
      </c>
    </row>
    <row r="2403" spans="1:1" x14ac:dyDescent="0.35">
      <c r="A2403" s="23">
        <v>42162.146782407406</v>
      </c>
    </row>
    <row r="2404" spans="1:1" x14ac:dyDescent="0.35">
      <c r="A2404" s="23">
        <v>42162.729548611111</v>
      </c>
    </row>
    <row r="2405" spans="1:1" x14ac:dyDescent="0.35">
      <c r="A2405" s="23">
        <v>42163.298333333332</v>
      </c>
    </row>
    <row r="2406" spans="1:1" x14ac:dyDescent="0.35">
      <c r="A2406" s="23">
        <v>42163.583599537036</v>
      </c>
    </row>
    <row r="2407" spans="1:1" x14ac:dyDescent="0.35">
      <c r="A2407" s="23">
        <v>42163.625787037039</v>
      </c>
    </row>
    <row r="2408" spans="1:1" x14ac:dyDescent="0.35">
      <c r="A2408" s="23">
        <v>42163.636828703704</v>
      </c>
    </row>
    <row r="2409" spans="1:1" x14ac:dyDescent="0.35">
      <c r="A2409" s="23">
        <v>42163.897916666669</v>
      </c>
    </row>
    <row r="2410" spans="1:1" x14ac:dyDescent="0.35">
      <c r="A2410" s="23">
        <v>42163.957326388889</v>
      </c>
    </row>
    <row r="2411" spans="1:1" x14ac:dyDescent="0.35">
      <c r="A2411" s="23">
        <v>42164.170046296298</v>
      </c>
    </row>
    <row r="2412" spans="1:1" x14ac:dyDescent="0.35">
      <c r="A2412" s="23">
        <v>42164.299722222226</v>
      </c>
    </row>
    <row r="2413" spans="1:1" x14ac:dyDescent="0.35">
      <c r="A2413" s="23">
        <v>42164.615856481483</v>
      </c>
    </row>
    <row r="2414" spans="1:1" x14ac:dyDescent="0.35">
      <c r="A2414" s="23">
        <v>42164.699652777781</v>
      </c>
    </row>
    <row r="2415" spans="1:1" x14ac:dyDescent="0.35">
      <c r="A2415" s="23">
        <v>42164.893993055557</v>
      </c>
    </row>
    <row r="2416" spans="1:1" x14ac:dyDescent="0.35">
      <c r="A2416" s="23">
        <v>42164.908530092594</v>
      </c>
    </row>
    <row r="2417" spans="1:1" x14ac:dyDescent="0.35">
      <c r="A2417" s="23">
        <v>42165.037581018521</v>
      </c>
    </row>
    <row r="2418" spans="1:1" x14ac:dyDescent="0.35">
      <c r="A2418" s="23">
        <v>42165.462627314817</v>
      </c>
    </row>
    <row r="2419" spans="1:1" x14ac:dyDescent="0.35">
      <c r="A2419" s="23">
        <v>42165.78528935185</v>
      </c>
    </row>
    <row r="2420" spans="1:1" x14ac:dyDescent="0.35">
      <c r="A2420" s="23">
        <v>42165.798333333332</v>
      </c>
    </row>
    <row r="2421" spans="1:1" x14ac:dyDescent="0.35">
      <c r="A2421" s="23">
        <v>42165.922858796293</v>
      </c>
    </row>
    <row r="2422" spans="1:1" x14ac:dyDescent="0.35">
      <c r="A2422" s="23">
        <v>42165.993125000001</v>
      </c>
    </row>
    <row r="2423" spans="1:1" x14ac:dyDescent="0.35">
      <c r="A2423" s="23">
        <v>42166.219733796293</v>
      </c>
    </row>
    <row r="2424" spans="1:1" x14ac:dyDescent="0.35">
      <c r="A2424" s="23">
        <v>42167.023206018515</v>
      </c>
    </row>
    <row r="2425" spans="1:1" x14ac:dyDescent="0.35">
      <c r="A2425" s="23">
        <v>42167.207071759258</v>
      </c>
    </row>
    <row r="2426" spans="1:1" x14ac:dyDescent="0.35">
      <c r="A2426" s="23">
        <v>42167.434166666666</v>
      </c>
    </row>
    <row r="2427" spans="1:1" x14ac:dyDescent="0.35">
      <c r="A2427" s="23">
        <v>42167.533159722225</v>
      </c>
    </row>
    <row r="2428" spans="1:1" x14ac:dyDescent="0.35">
      <c r="A2428" s="23">
        <v>42167.534791666665</v>
      </c>
    </row>
    <row r="2429" spans="1:1" x14ac:dyDescent="0.35">
      <c r="A2429" s="23">
        <v>42167.813703703701</v>
      </c>
    </row>
    <row r="2430" spans="1:1" x14ac:dyDescent="0.35">
      <c r="A2430" s="23">
        <v>42167.89335648148</v>
      </c>
    </row>
    <row r="2431" spans="1:1" x14ac:dyDescent="0.35">
      <c r="A2431" s="23">
        <v>42168.316481481481</v>
      </c>
    </row>
    <row r="2432" spans="1:1" x14ac:dyDescent="0.35">
      <c r="A2432" s="23">
        <v>42168.559432870374</v>
      </c>
    </row>
    <row r="2433" spans="1:1" x14ac:dyDescent="0.35">
      <c r="A2433" s="23">
        <v>42169.814340277779</v>
      </c>
    </row>
    <row r="2434" spans="1:1" x14ac:dyDescent="0.35">
      <c r="A2434" s="23">
        <v>42169.958506944444</v>
      </c>
    </row>
    <row r="2435" spans="1:1" x14ac:dyDescent="0.35">
      <c r="A2435" s="23">
        <v>42170.447013888886</v>
      </c>
    </row>
    <row r="2436" spans="1:1" x14ac:dyDescent="0.35">
      <c r="A2436" s="23">
        <v>42170.728460648148</v>
      </c>
    </row>
    <row r="2437" spans="1:1" x14ac:dyDescent="0.35">
      <c r="A2437" s="23">
        <v>42170.846446759257</v>
      </c>
    </row>
    <row r="2438" spans="1:1" x14ac:dyDescent="0.35">
      <c r="A2438" s="23">
        <v>42170.910231481481</v>
      </c>
    </row>
    <row r="2439" spans="1:1" x14ac:dyDescent="0.35">
      <c r="A2439" s="23">
        <v>42170.996527777781</v>
      </c>
    </row>
    <row r="2440" spans="1:1" x14ac:dyDescent="0.35">
      <c r="A2440" s="23">
        <v>42171.034861111111</v>
      </c>
    </row>
    <row r="2441" spans="1:1" x14ac:dyDescent="0.35">
      <c r="A2441" s="23">
        <v>42171.317442129628</v>
      </c>
    </row>
    <row r="2442" spans="1:1" x14ac:dyDescent="0.35">
      <c r="A2442" s="23">
        <v>42171.383530092593</v>
      </c>
    </row>
    <row r="2443" spans="1:1" x14ac:dyDescent="0.35">
      <c r="A2443" s="23">
        <v>42171.725416666668</v>
      </c>
    </row>
    <row r="2444" spans="1:1" x14ac:dyDescent="0.35">
      <c r="A2444" s="23">
        <v>42171.743969907409</v>
      </c>
    </row>
    <row r="2445" spans="1:1" x14ac:dyDescent="0.35">
      <c r="A2445" s="23">
        <v>42171.758611111109</v>
      </c>
    </row>
    <row r="2446" spans="1:1" x14ac:dyDescent="0.35">
      <c r="A2446" s="23">
        <v>42171.763414351852</v>
      </c>
    </row>
    <row r="2447" spans="1:1" x14ac:dyDescent="0.35">
      <c r="A2447" s="23">
        <v>42171.817384259259</v>
      </c>
    </row>
    <row r="2448" spans="1:1" x14ac:dyDescent="0.35">
      <c r="A2448" s="23">
        <v>42171.824884259258</v>
      </c>
    </row>
    <row r="2449" spans="1:1" x14ac:dyDescent="0.35">
      <c r="A2449" s="23">
        <v>42171.827604166669</v>
      </c>
    </row>
    <row r="2450" spans="1:1" x14ac:dyDescent="0.35">
      <c r="A2450" s="23">
        <v>42171.913090277776</v>
      </c>
    </row>
    <row r="2451" spans="1:1" x14ac:dyDescent="0.35">
      <c r="A2451" s="23">
        <v>42172.439571759256</v>
      </c>
    </row>
    <row r="2452" spans="1:1" x14ac:dyDescent="0.35">
      <c r="A2452" s="23">
        <v>42172.613506944443</v>
      </c>
    </row>
    <row r="2453" spans="1:1" x14ac:dyDescent="0.35">
      <c r="A2453" s="23">
        <v>42172.669027777774</v>
      </c>
    </row>
    <row r="2454" spans="1:1" x14ac:dyDescent="0.35">
      <c r="A2454" s="23">
        <v>42172.686099537037</v>
      </c>
    </row>
    <row r="2455" spans="1:1" x14ac:dyDescent="0.35">
      <c r="A2455" s="23">
        <v>42172.757638888892</v>
      </c>
    </row>
    <row r="2456" spans="1:1" x14ac:dyDescent="0.35">
      <c r="A2456" s="23">
        <v>42172.816423611112</v>
      </c>
    </row>
    <row r="2457" spans="1:1" x14ac:dyDescent="0.35">
      <c r="A2457" s="23">
        <v>42172.906678240739</v>
      </c>
    </row>
    <row r="2458" spans="1:1" x14ac:dyDescent="0.35">
      <c r="A2458" s="23">
        <v>42172.958912037036</v>
      </c>
    </row>
    <row r="2459" spans="1:1" x14ac:dyDescent="0.35">
      <c r="A2459" s="23">
        <v>42173.275740740741</v>
      </c>
    </row>
    <row r="2460" spans="1:1" x14ac:dyDescent="0.35">
      <c r="A2460" s="23">
        <v>42173.466863425929</v>
      </c>
    </row>
    <row r="2461" spans="1:1" x14ac:dyDescent="0.35">
      <c r="A2461" s="23">
        <v>42173.67082175926</v>
      </c>
    </row>
    <row r="2462" spans="1:1" x14ac:dyDescent="0.35">
      <c r="A2462" s="23">
        <v>42173.746342592596</v>
      </c>
    </row>
    <row r="2463" spans="1:1" x14ac:dyDescent="0.35">
      <c r="A2463" s="23">
        <v>42173.803217592591</v>
      </c>
    </row>
    <row r="2464" spans="1:1" x14ac:dyDescent="0.35">
      <c r="A2464" s="23">
        <v>42173.843240740738</v>
      </c>
    </row>
    <row r="2465" spans="1:1" x14ac:dyDescent="0.35">
      <c r="A2465" s="23">
        <v>42173.970127314817</v>
      </c>
    </row>
    <row r="2466" spans="1:1" x14ac:dyDescent="0.35">
      <c r="A2466" s="23">
        <v>42174.780821759261</v>
      </c>
    </row>
    <row r="2467" spans="1:1" x14ac:dyDescent="0.35">
      <c r="A2467" s="23">
        <v>42175.780416666668</v>
      </c>
    </row>
    <row r="2468" spans="1:1" x14ac:dyDescent="0.35">
      <c r="A2468" s="23">
        <v>42175.816365740742</v>
      </c>
    </row>
    <row r="2469" spans="1:1" x14ac:dyDescent="0.35">
      <c r="A2469" s="23">
        <v>42175.948981481481</v>
      </c>
    </row>
    <row r="2470" spans="1:1" x14ac:dyDescent="0.35">
      <c r="A2470" s="23">
        <v>42176.419039351851</v>
      </c>
    </row>
    <row r="2471" spans="1:1" x14ac:dyDescent="0.35">
      <c r="A2471" s="23">
        <v>42177.007071759261</v>
      </c>
    </row>
    <row r="2472" spans="1:1" x14ac:dyDescent="0.35">
      <c r="A2472" s="23">
        <v>42177.491388888891</v>
      </c>
    </row>
    <row r="2473" spans="1:1" x14ac:dyDescent="0.35">
      <c r="A2473" s="23">
        <v>42177.543171296296</v>
      </c>
    </row>
    <row r="2474" spans="1:1" x14ac:dyDescent="0.35">
      <c r="A2474" s="23">
        <v>42177.761782407404</v>
      </c>
    </row>
    <row r="2475" spans="1:1" x14ac:dyDescent="0.35">
      <c r="A2475" s="23">
        <v>42177.791909722226</v>
      </c>
    </row>
    <row r="2476" spans="1:1" x14ac:dyDescent="0.35">
      <c r="A2476" s="23">
        <v>42177.964201388888</v>
      </c>
    </row>
    <row r="2477" spans="1:1" x14ac:dyDescent="0.35">
      <c r="A2477" s="23">
        <v>42178.282372685186</v>
      </c>
    </row>
    <row r="2478" spans="1:1" x14ac:dyDescent="0.35">
      <c r="A2478" s="23">
        <v>42178.614571759259</v>
      </c>
    </row>
    <row r="2479" spans="1:1" x14ac:dyDescent="0.35">
      <c r="A2479" s="23">
        <v>42178.815891203703</v>
      </c>
    </row>
    <row r="2480" spans="1:1" x14ac:dyDescent="0.35">
      <c r="A2480" s="23">
        <v>42179.160752314812</v>
      </c>
    </row>
    <row r="2481" spans="1:1" x14ac:dyDescent="0.35">
      <c r="A2481" s="23">
        <v>42179.306388888886</v>
      </c>
    </row>
    <row r="2482" spans="1:1" x14ac:dyDescent="0.35">
      <c r="A2482" s="23">
        <v>42179.344988425924</v>
      </c>
    </row>
    <row r="2483" spans="1:1" x14ac:dyDescent="0.35">
      <c r="A2483" s="23">
        <v>42179.653379629628</v>
      </c>
    </row>
    <row r="2484" spans="1:1" x14ac:dyDescent="0.35">
      <c r="A2484" s="23">
        <v>42179.854629629626</v>
      </c>
    </row>
    <row r="2485" spans="1:1" x14ac:dyDescent="0.35">
      <c r="A2485" s="23">
        <v>42179.898472222223</v>
      </c>
    </row>
    <row r="2486" spans="1:1" x14ac:dyDescent="0.35">
      <c r="A2486" s="23">
        <v>42180.145787037036</v>
      </c>
    </row>
    <row r="2487" spans="1:1" x14ac:dyDescent="0.35">
      <c r="A2487" s="23">
        <v>42180.186041666668</v>
      </c>
    </row>
    <row r="2488" spans="1:1" x14ac:dyDescent="0.35">
      <c r="A2488" s="23">
        <v>42180.390277777777</v>
      </c>
    </row>
    <row r="2489" spans="1:1" x14ac:dyDescent="0.35">
      <c r="A2489" s="23">
        <v>42181.902037037034</v>
      </c>
    </row>
    <row r="2490" spans="1:1" x14ac:dyDescent="0.35">
      <c r="A2490" s="23">
        <v>42182.008402777778</v>
      </c>
    </row>
    <row r="2491" spans="1:1" x14ac:dyDescent="0.35">
      <c r="A2491" s="23">
        <v>42182.062476851854</v>
      </c>
    </row>
    <row r="2492" spans="1:1" x14ac:dyDescent="0.35">
      <c r="A2492" s="23">
        <v>42182.108252314814</v>
      </c>
    </row>
    <row r="2493" spans="1:1" x14ac:dyDescent="0.35">
      <c r="A2493" s="23">
        <v>42182.234456018516</v>
      </c>
    </row>
    <row r="2494" spans="1:1" x14ac:dyDescent="0.35">
      <c r="A2494" s="23">
        <v>42183.231006944443</v>
      </c>
    </row>
    <row r="2495" spans="1:1" x14ac:dyDescent="0.35">
      <c r="A2495" s="23">
        <v>42184.185844907406</v>
      </c>
    </row>
    <row r="2496" spans="1:1" x14ac:dyDescent="0.35">
      <c r="A2496" s="23">
        <v>42184.209537037037</v>
      </c>
    </row>
    <row r="2497" spans="1:1" x14ac:dyDescent="0.35">
      <c r="A2497" s="23">
        <v>42184.572881944441</v>
      </c>
    </row>
    <row r="2498" spans="1:1" x14ac:dyDescent="0.35">
      <c r="A2498" s="23">
        <v>42184.626250000001</v>
      </c>
    </row>
    <row r="2499" spans="1:1" x14ac:dyDescent="0.35">
      <c r="A2499" s="23">
        <v>42184.646863425929</v>
      </c>
    </row>
    <row r="2500" spans="1:1" x14ac:dyDescent="0.35">
      <c r="A2500" s="23">
        <v>42184.81653935185</v>
      </c>
    </row>
    <row r="2501" spans="1:1" x14ac:dyDescent="0.35">
      <c r="A2501" s="23">
        <v>42184.874675925923</v>
      </c>
    </row>
    <row r="2502" spans="1:1" x14ac:dyDescent="0.35">
      <c r="A2502" s="23">
        <v>42185.058993055558</v>
      </c>
    </row>
    <row r="2503" spans="1:1" x14ac:dyDescent="0.35">
      <c r="A2503" s="23">
        <v>42185.267245370371</v>
      </c>
    </row>
    <row r="2504" spans="1:1" x14ac:dyDescent="0.35">
      <c r="A2504" s="23">
        <v>42185.397673611114</v>
      </c>
    </row>
    <row r="2505" spans="1:1" x14ac:dyDescent="0.35">
      <c r="A2505" s="23">
        <v>42185.521087962959</v>
      </c>
    </row>
    <row r="2506" spans="1:1" x14ac:dyDescent="0.35">
      <c r="A2506" s="23">
        <v>42185.556157407409</v>
      </c>
    </row>
    <row r="2507" spans="1:1" x14ac:dyDescent="0.35">
      <c r="A2507" s="23">
        <v>42186.01116898148</v>
      </c>
    </row>
    <row r="2508" spans="1:1" x14ac:dyDescent="0.35">
      <c r="A2508" s="23">
        <v>42186.257418981484</v>
      </c>
    </row>
    <row r="2509" spans="1:1" x14ac:dyDescent="0.35">
      <c r="A2509" s="23">
        <v>42186.855879629627</v>
      </c>
    </row>
    <row r="2510" spans="1:1" x14ac:dyDescent="0.35">
      <c r="A2510" s="23">
        <v>42187.125625000001</v>
      </c>
    </row>
    <row r="2511" spans="1:1" x14ac:dyDescent="0.35">
      <c r="A2511" s="23">
        <v>42187.281678240739</v>
      </c>
    </row>
    <row r="2512" spans="1:1" x14ac:dyDescent="0.35">
      <c r="A2512" s="23">
        <v>42187.920972222222</v>
      </c>
    </row>
    <row r="2513" spans="1:1" x14ac:dyDescent="0.35">
      <c r="A2513" s="23">
        <v>42187.940081018518</v>
      </c>
    </row>
    <row r="2514" spans="1:1" x14ac:dyDescent="0.35">
      <c r="A2514" s="23">
        <v>42188.012777777774</v>
      </c>
    </row>
    <row r="2515" spans="1:1" x14ac:dyDescent="0.35">
      <c r="A2515" s="23">
        <v>42188.252199074072</v>
      </c>
    </row>
    <row r="2516" spans="1:1" x14ac:dyDescent="0.35">
      <c r="A2516" s="23">
        <v>42188.467499999999</v>
      </c>
    </row>
    <row r="2517" spans="1:1" x14ac:dyDescent="0.35">
      <c r="A2517" s="23">
        <v>42188.803622685184</v>
      </c>
    </row>
    <row r="2518" spans="1:1" x14ac:dyDescent="0.35">
      <c r="A2518" s="23">
        <v>42188.832939814813</v>
      </c>
    </row>
    <row r="2519" spans="1:1" x14ac:dyDescent="0.35">
      <c r="A2519" s="23">
        <v>42189.031041666669</v>
      </c>
    </row>
    <row r="2520" spans="1:1" x14ac:dyDescent="0.35">
      <c r="A2520" s="23">
        <v>42189.673263888886</v>
      </c>
    </row>
    <row r="2521" spans="1:1" x14ac:dyDescent="0.35">
      <c r="A2521" s="23">
        <v>42191.023530092592</v>
      </c>
    </row>
    <row r="2522" spans="1:1" x14ac:dyDescent="0.35">
      <c r="A2522" s="23">
        <v>42191.363506944443</v>
      </c>
    </row>
    <row r="2523" spans="1:1" x14ac:dyDescent="0.35">
      <c r="A2523" s="23">
        <v>42191.70175925926</v>
      </c>
    </row>
    <row r="2524" spans="1:1" x14ac:dyDescent="0.35">
      <c r="A2524" s="23">
        <v>42191.824062500003</v>
      </c>
    </row>
    <row r="2525" spans="1:1" x14ac:dyDescent="0.35">
      <c r="A2525" s="23">
        <v>42192.462048611109</v>
      </c>
    </row>
    <row r="2526" spans="1:1" x14ac:dyDescent="0.35">
      <c r="A2526" s="23">
        <v>42192.591944444444</v>
      </c>
    </row>
    <row r="2527" spans="1:1" x14ac:dyDescent="0.35">
      <c r="A2527" s="23">
        <v>42192.64707175926</v>
      </c>
    </row>
    <row r="2528" spans="1:1" x14ac:dyDescent="0.35">
      <c r="A2528" s="23">
        <v>42192.675821759258</v>
      </c>
    </row>
    <row r="2529" spans="1:1" x14ac:dyDescent="0.35">
      <c r="A2529" s="23">
        <v>42192.816238425927</v>
      </c>
    </row>
    <row r="2530" spans="1:1" x14ac:dyDescent="0.35">
      <c r="A2530" s="23">
        <v>42192.905694444446</v>
      </c>
    </row>
    <row r="2531" spans="1:1" x14ac:dyDescent="0.35">
      <c r="A2531" s="23">
        <v>42192.933958333335</v>
      </c>
    </row>
    <row r="2532" spans="1:1" x14ac:dyDescent="0.35">
      <c r="A2532" s="23">
        <v>42193.482291666667</v>
      </c>
    </row>
    <row r="2533" spans="1:1" x14ac:dyDescent="0.35">
      <c r="A2533" s="23">
        <v>42193.650671296295</v>
      </c>
    </row>
    <row r="2534" spans="1:1" x14ac:dyDescent="0.35">
      <c r="A2534" s="23">
        <v>42193.723912037036</v>
      </c>
    </row>
    <row r="2535" spans="1:1" x14ac:dyDescent="0.35">
      <c r="A2535" s="23">
        <v>42193.771481481483</v>
      </c>
    </row>
    <row r="2536" spans="1:1" x14ac:dyDescent="0.35">
      <c r="A2536" s="23">
        <v>42193.813530092593</v>
      </c>
    </row>
    <row r="2537" spans="1:1" x14ac:dyDescent="0.35">
      <c r="A2537" s="23">
        <v>42193.941759259258</v>
      </c>
    </row>
    <row r="2538" spans="1:1" x14ac:dyDescent="0.35">
      <c r="A2538" s="23">
        <v>42194.09615740741</v>
      </c>
    </row>
    <row r="2539" spans="1:1" x14ac:dyDescent="0.35">
      <c r="A2539" s="23">
        <v>42194.357731481483</v>
      </c>
    </row>
    <row r="2540" spans="1:1" x14ac:dyDescent="0.35">
      <c r="A2540" s="23">
        <v>42194.648344907408</v>
      </c>
    </row>
    <row r="2541" spans="1:1" x14ac:dyDescent="0.35">
      <c r="A2541" s="23">
        <v>42194.75167824074</v>
      </c>
    </row>
    <row r="2542" spans="1:1" x14ac:dyDescent="0.35">
      <c r="A2542" s="23">
        <v>42194.833784722221</v>
      </c>
    </row>
    <row r="2543" spans="1:1" x14ac:dyDescent="0.35">
      <c r="A2543" s="23">
        <v>42195.187534722223</v>
      </c>
    </row>
    <row r="2544" spans="1:1" x14ac:dyDescent="0.35">
      <c r="A2544" s="23">
        <v>42195.643865740742</v>
      </c>
    </row>
    <row r="2545" spans="1:1" x14ac:dyDescent="0.35">
      <c r="A2545" s="23">
        <v>42195.749745370369</v>
      </c>
    </row>
    <row r="2546" spans="1:1" x14ac:dyDescent="0.35">
      <c r="A2546" s="23">
        <v>42196.028703703705</v>
      </c>
    </row>
    <row r="2547" spans="1:1" x14ac:dyDescent="0.35">
      <c r="A2547" s="23">
        <v>42196.166875000003</v>
      </c>
    </row>
    <row r="2548" spans="1:1" x14ac:dyDescent="0.35">
      <c r="A2548" s="23">
        <v>42196.928668981483</v>
      </c>
    </row>
    <row r="2549" spans="1:1" x14ac:dyDescent="0.35">
      <c r="A2549" s="23">
        <v>42197.771990740737</v>
      </c>
    </row>
    <row r="2550" spans="1:1" x14ac:dyDescent="0.35">
      <c r="A2550" s="23">
        <v>42198.559479166666</v>
      </c>
    </row>
    <row r="2551" spans="1:1" x14ac:dyDescent="0.35">
      <c r="A2551" s="23">
        <v>42198.676655092589</v>
      </c>
    </row>
    <row r="2552" spans="1:1" x14ac:dyDescent="0.35">
      <c r="A2552" s="23">
        <v>42198.695138888892</v>
      </c>
    </row>
    <row r="2553" spans="1:1" x14ac:dyDescent="0.35">
      <c r="A2553" s="23">
        <v>42198.750254629631</v>
      </c>
    </row>
    <row r="2554" spans="1:1" x14ac:dyDescent="0.35">
      <c r="A2554" s="23">
        <v>42198.765844907408</v>
      </c>
    </row>
    <row r="2555" spans="1:1" x14ac:dyDescent="0.35">
      <c r="A2555" s="23">
        <v>42198.775787037041</v>
      </c>
    </row>
    <row r="2556" spans="1:1" x14ac:dyDescent="0.35">
      <c r="A2556" s="23">
        <v>42199.32707175926</v>
      </c>
    </row>
    <row r="2557" spans="1:1" x14ac:dyDescent="0.35">
      <c r="A2557" s="23">
        <v>42199.365844907406</v>
      </c>
    </row>
    <row r="2558" spans="1:1" x14ac:dyDescent="0.35">
      <c r="A2558" s="23">
        <v>42199.57</v>
      </c>
    </row>
    <row r="2559" spans="1:1" x14ac:dyDescent="0.35">
      <c r="A2559" s="23">
        <v>42199.618518518517</v>
      </c>
    </row>
    <row r="2560" spans="1:1" x14ac:dyDescent="0.35">
      <c r="A2560" s="23">
        <v>42199.648912037039</v>
      </c>
    </row>
    <row r="2561" spans="1:1" x14ac:dyDescent="0.35">
      <c r="A2561" s="23">
        <v>42199.651319444441</v>
      </c>
    </row>
    <row r="2562" spans="1:1" x14ac:dyDescent="0.35">
      <c r="A2562" s="23">
        <v>42199.873402777775</v>
      </c>
    </row>
    <row r="2563" spans="1:1" x14ac:dyDescent="0.35">
      <c r="A2563" s="23">
        <v>42200.261793981481</v>
      </c>
    </row>
    <row r="2564" spans="1:1" x14ac:dyDescent="0.35">
      <c r="A2564" s="23">
        <v>42200.542268518519</v>
      </c>
    </row>
    <row r="2565" spans="1:1" x14ac:dyDescent="0.35">
      <c r="A2565" s="23">
        <v>42200.578310185185</v>
      </c>
    </row>
    <row r="2566" spans="1:1" x14ac:dyDescent="0.35">
      <c r="A2566" s="23">
        <v>42200.625833333332</v>
      </c>
    </row>
    <row r="2567" spans="1:1" x14ac:dyDescent="0.35">
      <c r="A2567" s="23">
        <v>42200.666261574072</v>
      </c>
    </row>
    <row r="2568" spans="1:1" x14ac:dyDescent="0.35">
      <c r="A2568" s="23">
        <v>42200.67659722222</v>
      </c>
    </row>
    <row r="2569" spans="1:1" x14ac:dyDescent="0.35">
      <c r="A2569" s="23">
        <v>42200.758240740739</v>
      </c>
    </row>
    <row r="2570" spans="1:1" x14ac:dyDescent="0.35">
      <c r="A2570" s="23">
        <v>42201.436226851853</v>
      </c>
    </row>
    <row r="2571" spans="1:1" x14ac:dyDescent="0.35">
      <c r="A2571" s="23">
        <v>42201.675011574072</v>
      </c>
    </row>
    <row r="2572" spans="1:1" x14ac:dyDescent="0.35">
      <c r="A2572" s="23">
        <v>42202.278194444443</v>
      </c>
    </row>
    <row r="2573" spans="1:1" x14ac:dyDescent="0.35">
      <c r="A2573" s="23">
        <v>42202.594293981485</v>
      </c>
    </row>
    <row r="2574" spans="1:1" x14ac:dyDescent="0.35">
      <c r="A2574" s="23">
        <v>42203.432129629633</v>
      </c>
    </row>
    <row r="2575" spans="1:1" x14ac:dyDescent="0.35">
      <c r="A2575" s="23">
        <v>42203.677766203706</v>
      </c>
    </row>
    <row r="2576" spans="1:1" x14ac:dyDescent="0.35">
      <c r="A2576" s="23">
        <v>42203.680300925924</v>
      </c>
    </row>
    <row r="2577" spans="1:1" x14ac:dyDescent="0.35">
      <c r="A2577" s="23">
        <v>42204.875868055555</v>
      </c>
    </row>
    <row r="2578" spans="1:1" x14ac:dyDescent="0.35">
      <c r="A2578" s="23">
        <v>42205.171018518522</v>
      </c>
    </row>
    <row r="2579" spans="1:1" x14ac:dyDescent="0.35">
      <c r="A2579" s="23">
        <v>42205.710879629631</v>
      </c>
    </row>
    <row r="2580" spans="1:1" x14ac:dyDescent="0.35">
      <c r="A2580" s="23">
        <v>42205.718888888892</v>
      </c>
    </row>
    <row r="2581" spans="1:1" x14ac:dyDescent="0.35">
      <c r="A2581" s="23">
        <v>42206.76321759259</v>
      </c>
    </row>
    <row r="2582" spans="1:1" x14ac:dyDescent="0.35">
      <c r="A2582" s="23">
        <v>42206.835370370369</v>
      </c>
    </row>
    <row r="2583" spans="1:1" x14ac:dyDescent="0.35">
      <c r="A2583" s="23">
        <v>42207.259918981479</v>
      </c>
    </row>
    <row r="2584" spans="1:1" x14ac:dyDescent="0.35">
      <c r="A2584" s="23">
        <v>42207.58699074074</v>
      </c>
    </row>
    <row r="2585" spans="1:1" x14ac:dyDescent="0.35">
      <c r="A2585" s="23">
        <v>42207.746678240743</v>
      </c>
    </row>
    <row r="2586" spans="1:1" x14ac:dyDescent="0.35">
      <c r="A2586" s="23">
        <v>42207.795787037037</v>
      </c>
    </row>
    <row r="2587" spans="1:1" x14ac:dyDescent="0.35">
      <c r="A2587" s="23">
        <v>42208.628692129627</v>
      </c>
    </row>
    <row r="2588" spans="1:1" x14ac:dyDescent="0.35">
      <c r="A2588" s="23">
        <v>42208.680023148147</v>
      </c>
    </row>
    <row r="2589" spans="1:1" x14ac:dyDescent="0.35">
      <c r="A2589" s="23">
        <v>42208.84646990741</v>
      </c>
    </row>
    <row r="2590" spans="1:1" x14ac:dyDescent="0.35">
      <c r="A2590" s="23">
        <v>42209.567824074074</v>
      </c>
    </row>
    <row r="2591" spans="1:1" x14ac:dyDescent="0.35">
      <c r="A2591" s="23">
        <v>42209.593692129631</v>
      </c>
    </row>
    <row r="2592" spans="1:1" x14ac:dyDescent="0.35">
      <c r="A2592" s="23">
        <v>42209.672881944447</v>
      </c>
    </row>
    <row r="2593" spans="1:1" x14ac:dyDescent="0.35">
      <c r="A2593" s="23">
        <v>42210.439768518518</v>
      </c>
    </row>
    <row r="2594" spans="1:1" x14ac:dyDescent="0.35">
      <c r="A2594" s="23">
        <v>42211.628611111111</v>
      </c>
    </row>
    <row r="2595" spans="1:1" x14ac:dyDescent="0.35">
      <c r="A2595" s="23">
        <v>42211.732430555552</v>
      </c>
    </row>
    <row r="2596" spans="1:1" x14ac:dyDescent="0.35">
      <c r="A2596" s="23">
        <v>42211.951284722221</v>
      </c>
    </row>
    <row r="2597" spans="1:1" x14ac:dyDescent="0.35">
      <c r="A2597" s="23">
        <v>42211.99454861111</v>
      </c>
    </row>
    <row r="2598" spans="1:1" x14ac:dyDescent="0.35">
      <c r="A2598" s="23">
        <v>42212.624189814815</v>
      </c>
    </row>
    <row r="2599" spans="1:1" x14ac:dyDescent="0.35">
      <c r="A2599" s="23">
        <v>42213.013078703705</v>
      </c>
    </row>
    <row r="2600" spans="1:1" x14ac:dyDescent="0.35">
      <c r="A2600" s="23">
        <v>42213.505474537036</v>
      </c>
    </row>
    <row r="2601" spans="1:1" x14ac:dyDescent="0.35">
      <c r="A2601" s="23">
        <v>42213.662905092591</v>
      </c>
    </row>
    <row r="2602" spans="1:1" x14ac:dyDescent="0.35">
      <c r="A2602" s="23">
        <v>42213.802199074074</v>
      </c>
    </row>
    <row r="2603" spans="1:1" x14ac:dyDescent="0.35">
      <c r="A2603" s="23">
        <v>42214.695671296293</v>
      </c>
    </row>
    <row r="2604" spans="1:1" x14ac:dyDescent="0.35">
      <c r="A2604" s="23">
        <v>42215.662314814814</v>
      </c>
    </row>
    <row r="2605" spans="1:1" x14ac:dyDescent="0.35">
      <c r="A2605" s="23">
        <v>42216.977812500001</v>
      </c>
    </row>
    <row r="2606" spans="1:1" x14ac:dyDescent="0.35">
      <c r="A2606" s="23">
        <v>42217.670104166667</v>
      </c>
    </row>
    <row r="2607" spans="1:1" x14ac:dyDescent="0.35">
      <c r="A2607" s="23">
        <v>42217.83452546296</v>
      </c>
    </row>
    <row r="2608" spans="1:1" x14ac:dyDescent="0.35">
      <c r="A2608" s="23">
        <v>42218.169293981482</v>
      </c>
    </row>
    <row r="2609" spans="1:1" x14ac:dyDescent="0.35">
      <c r="A2609" s="23">
        <v>42218.872986111113</v>
      </c>
    </row>
    <row r="2610" spans="1:1" x14ac:dyDescent="0.35">
      <c r="A2610" s="23">
        <v>42219.019733796296</v>
      </c>
    </row>
    <row r="2611" spans="1:1" x14ac:dyDescent="0.35">
      <c r="A2611" s="23">
        <v>42219.180393518516</v>
      </c>
    </row>
    <row r="2612" spans="1:1" x14ac:dyDescent="0.35">
      <c r="A2612" s="23">
        <v>42219.282951388886</v>
      </c>
    </row>
    <row r="2613" spans="1:1" x14ac:dyDescent="0.35">
      <c r="A2613" s="23">
        <v>42219.665173611109</v>
      </c>
    </row>
    <row r="2614" spans="1:1" x14ac:dyDescent="0.35">
      <c r="A2614" s="23">
        <v>42219.915856481479</v>
      </c>
    </row>
    <row r="2615" spans="1:1" x14ac:dyDescent="0.35">
      <c r="A2615" s="23">
        <v>42219.950729166667</v>
      </c>
    </row>
    <row r="2616" spans="1:1" x14ac:dyDescent="0.35">
      <c r="A2616" s="23">
        <v>42220.794872685183</v>
      </c>
    </row>
    <row r="2617" spans="1:1" x14ac:dyDescent="0.35">
      <c r="A2617" s="23">
        <v>42221.656782407408</v>
      </c>
    </row>
    <row r="2618" spans="1:1" x14ac:dyDescent="0.35">
      <c r="A2618" s="23">
        <v>42221.674328703702</v>
      </c>
    </row>
    <row r="2619" spans="1:1" x14ac:dyDescent="0.35">
      <c r="A2619" s="23">
        <v>42221.79178240741</v>
      </c>
    </row>
    <row r="2620" spans="1:1" x14ac:dyDescent="0.35">
      <c r="A2620" s="23">
        <v>42221.909930555557</v>
      </c>
    </row>
    <row r="2621" spans="1:1" x14ac:dyDescent="0.35">
      <c r="A2621" s="23">
        <v>42222.622766203705</v>
      </c>
    </row>
    <row r="2622" spans="1:1" x14ac:dyDescent="0.35">
      <c r="A2622" s="23">
        <v>42222.730034722219</v>
      </c>
    </row>
    <row r="2623" spans="1:1" x14ac:dyDescent="0.35">
      <c r="A2623" s="23">
        <v>42223.108865740738</v>
      </c>
    </row>
    <row r="2624" spans="1:1" x14ac:dyDescent="0.35">
      <c r="A2624" s="23">
        <v>42223.394363425927</v>
      </c>
    </row>
    <row r="2625" spans="1:1" x14ac:dyDescent="0.35">
      <c r="A2625" s="23">
        <v>42223.616018518522</v>
      </c>
    </row>
    <row r="2626" spans="1:1" x14ac:dyDescent="0.35">
      <c r="A2626" s="23">
        <v>42223.619456018518</v>
      </c>
    </row>
    <row r="2627" spans="1:1" x14ac:dyDescent="0.35">
      <c r="A2627" s="23">
        <v>42224.102581018517</v>
      </c>
    </row>
    <row r="2628" spans="1:1" x14ac:dyDescent="0.35">
      <c r="A2628" s="23">
        <v>42224.408275462964</v>
      </c>
    </row>
    <row r="2629" spans="1:1" x14ac:dyDescent="0.35">
      <c r="A2629" s="23">
        <v>42224.756909722222</v>
      </c>
    </row>
    <row r="2630" spans="1:1" x14ac:dyDescent="0.35">
      <c r="A2630" s="23">
        <v>42225.513888888891</v>
      </c>
    </row>
    <row r="2631" spans="1:1" x14ac:dyDescent="0.35">
      <c r="A2631" s="23">
        <v>42225.559675925928</v>
      </c>
    </row>
    <row r="2632" spans="1:1" x14ac:dyDescent="0.35">
      <c r="A2632" s="23">
        <v>42226.313298611109</v>
      </c>
    </row>
    <row r="2633" spans="1:1" x14ac:dyDescent="0.35">
      <c r="A2633" s="23">
        <v>42226.651886574073</v>
      </c>
    </row>
    <row r="2634" spans="1:1" x14ac:dyDescent="0.35">
      <c r="A2634" s="23">
        <v>42226.694780092592</v>
      </c>
    </row>
    <row r="2635" spans="1:1" x14ac:dyDescent="0.35">
      <c r="A2635" s="23">
        <v>42226.938414351855</v>
      </c>
    </row>
    <row r="2636" spans="1:1" x14ac:dyDescent="0.35">
      <c r="A2636" s="23">
        <v>42227.173159722224</v>
      </c>
    </row>
    <row r="2637" spans="1:1" x14ac:dyDescent="0.35">
      <c r="A2637" s="23">
        <v>42227.824212962965</v>
      </c>
    </row>
    <row r="2638" spans="1:1" x14ac:dyDescent="0.35">
      <c r="A2638" s="23">
        <v>42227.936157407406</v>
      </c>
    </row>
    <row r="2639" spans="1:1" x14ac:dyDescent="0.35">
      <c r="A2639" s="23">
        <v>42228.044664351852</v>
      </c>
    </row>
    <row r="2640" spans="1:1" x14ac:dyDescent="0.35">
      <c r="A2640" s="23">
        <v>42228.151701388888</v>
      </c>
    </row>
    <row r="2641" spans="1:1" x14ac:dyDescent="0.35">
      <c r="A2641" s="23">
        <v>42228.629884259259</v>
      </c>
    </row>
    <row r="2642" spans="1:1" x14ac:dyDescent="0.35">
      <c r="A2642" s="23">
        <v>42228.634328703702</v>
      </c>
    </row>
    <row r="2643" spans="1:1" x14ac:dyDescent="0.35">
      <c r="A2643" s="23">
        <v>42229.820173611108</v>
      </c>
    </row>
    <row r="2644" spans="1:1" x14ac:dyDescent="0.35">
      <c r="A2644" s="23">
        <v>42230.08116898148</v>
      </c>
    </row>
    <row r="2645" spans="1:1" x14ac:dyDescent="0.35">
      <c r="A2645" s="23">
        <v>42230.235833333332</v>
      </c>
    </row>
    <row r="2646" spans="1:1" x14ac:dyDescent="0.35">
      <c r="A2646" s="23">
        <v>42230.472222222219</v>
      </c>
    </row>
    <row r="2647" spans="1:1" x14ac:dyDescent="0.35">
      <c r="A2647" s="23">
        <v>42230.578622685185</v>
      </c>
    </row>
    <row r="2648" spans="1:1" x14ac:dyDescent="0.35">
      <c r="A2648" s="23">
        <v>42230.662731481483</v>
      </c>
    </row>
    <row r="2649" spans="1:1" x14ac:dyDescent="0.35">
      <c r="A2649" s="23">
        <v>42231.7971875</v>
      </c>
    </row>
    <row r="2650" spans="1:1" x14ac:dyDescent="0.35">
      <c r="A2650" s="23">
        <v>42232.15016203704</v>
      </c>
    </row>
    <row r="2651" spans="1:1" x14ac:dyDescent="0.35">
      <c r="A2651" s="23">
        <v>42232.702546296299</v>
      </c>
    </row>
    <row r="2652" spans="1:1" x14ac:dyDescent="0.35">
      <c r="A2652" s="23">
        <v>42233.362314814818</v>
      </c>
    </row>
    <row r="2653" spans="1:1" x14ac:dyDescent="0.35">
      <c r="A2653" s="23">
        <v>42233.671747685185</v>
      </c>
    </row>
    <row r="2654" spans="1:1" x14ac:dyDescent="0.35">
      <c r="A2654" s="23">
        <v>42233.738564814812</v>
      </c>
    </row>
    <row r="2655" spans="1:1" x14ac:dyDescent="0.35">
      <c r="A2655" s="23">
        <v>42233.747349537036</v>
      </c>
    </row>
    <row r="2656" spans="1:1" x14ac:dyDescent="0.35">
      <c r="A2656" s="23">
        <v>42233.763831018521</v>
      </c>
    </row>
    <row r="2657" spans="1:1" x14ac:dyDescent="0.35">
      <c r="A2657" s="23">
        <v>42234.105462962965</v>
      </c>
    </row>
    <row r="2658" spans="1:1" x14ac:dyDescent="0.35">
      <c r="A2658" s="23">
        <v>42234.597685185188</v>
      </c>
    </row>
    <row r="2659" spans="1:1" x14ac:dyDescent="0.35">
      <c r="A2659" s="23">
        <v>42234.624895833331</v>
      </c>
    </row>
    <row r="2660" spans="1:1" x14ac:dyDescent="0.35">
      <c r="A2660" s="23">
        <v>42234.789884259262</v>
      </c>
    </row>
    <row r="2661" spans="1:1" x14ac:dyDescent="0.35">
      <c r="A2661" s="23">
        <v>42235.117476851854</v>
      </c>
    </row>
    <row r="2662" spans="1:1" x14ac:dyDescent="0.35">
      <c r="A2662" s="23">
        <v>42235.764340277776</v>
      </c>
    </row>
    <row r="2663" spans="1:1" x14ac:dyDescent="0.35">
      <c r="A2663" s="23">
        <v>42236.159918981481</v>
      </c>
    </row>
    <row r="2664" spans="1:1" x14ac:dyDescent="0.35">
      <c r="A2664" s="23">
        <v>42236.276053240741</v>
      </c>
    </row>
    <row r="2665" spans="1:1" x14ac:dyDescent="0.35">
      <c r="A2665" s="23">
        <v>42236.623252314814</v>
      </c>
    </row>
    <row r="2666" spans="1:1" x14ac:dyDescent="0.35">
      <c r="A2666" s="23">
        <v>42237.016388888886</v>
      </c>
    </row>
    <row r="2667" spans="1:1" x14ac:dyDescent="0.35">
      <c r="A2667" s="23">
        <v>42237.181608796294</v>
      </c>
    </row>
    <row r="2668" spans="1:1" x14ac:dyDescent="0.35">
      <c r="A2668" s="23">
        <v>42238.022905092592</v>
      </c>
    </row>
    <row r="2669" spans="1:1" x14ac:dyDescent="0.35">
      <c r="A2669" s="23">
        <v>42238.132824074077</v>
      </c>
    </row>
    <row r="2670" spans="1:1" x14ac:dyDescent="0.35">
      <c r="A2670" s="23">
        <v>42238.726631944446</v>
      </c>
    </row>
    <row r="2671" spans="1:1" x14ac:dyDescent="0.35">
      <c r="A2671" s="23">
        <v>42239.441412037035</v>
      </c>
    </row>
    <row r="2672" spans="1:1" x14ac:dyDescent="0.35">
      <c r="A2672" s="23">
        <v>42239.573993055557</v>
      </c>
    </row>
    <row r="2673" spans="1:1" x14ac:dyDescent="0.35">
      <c r="A2673" s="23">
        <v>42239.957962962966</v>
      </c>
    </row>
    <row r="2674" spans="1:1" x14ac:dyDescent="0.35">
      <c r="A2674" s="23">
        <v>42240.840289351851</v>
      </c>
    </row>
    <row r="2675" spans="1:1" x14ac:dyDescent="0.35">
      <c r="A2675" s="23">
        <v>42240.852534722224</v>
      </c>
    </row>
    <row r="2676" spans="1:1" x14ac:dyDescent="0.35">
      <c r="A2676" s="23">
        <v>42240.857222222221</v>
      </c>
    </row>
    <row r="2677" spans="1:1" x14ac:dyDescent="0.35">
      <c r="A2677" s="23">
        <v>42241.429120370369</v>
      </c>
    </row>
    <row r="2678" spans="1:1" x14ac:dyDescent="0.35">
      <c r="A2678" s="23">
        <v>42241.613796296297</v>
      </c>
    </row>
    <row r="2679" spans="1:1" x14ac:dyDescent="0.35">
      <c r="A2679" s="23">
        <v>42241.798206018517</v>
      </c>
    </row>
    <row r="2680" spans="1:1" x14ac:dyDescent="0.35">
      <c r="A2680" s="23">
        <v>42241.85974537037</v>
      </c>
    </row>
    <row r="2681" spans="1:1" x14ac:dyDescent="0.35">
      <c r="A2681" s="23">
        <v>42242.122210648151</v>
      </c>
    </row>
    <row r="2682" spans="1:1" x14ac:dyDescent="0.35">
      <c r="A2682" s="23">
        <v>42242.988680555558</v>
      </c>
    </row>
    <row r="2683" spans="1:1" x14ac:dyDescent="0.35">
      <c r="A2683" s="23">
        <v>42243.190057870372</v>
      </c>
    </row>
    <row r="2684" spans="1:1" x14ac:dyDescent="0.35">
      <c r="A2684" s="23">
        <v>42243.6252662037</v>
      </c>
    </row>
    <row r="2685" spans="1:1" x14ac:dyDescent="0.35">
      <c r="A2685" s="23">
        <v>42243.790393518517</v>
      </c>
    </row>
    <row r="2686" spans="1:1" x14ac:dyDescent="0.35">
      <c r="A2686" s="23">
        <v>42243.961273148147</v>
      </c>
    </row>
    <row r="2687" spans="1:1" x14ac:dyDescent="0.35">
      <c r="A2687" s="23">
        <v>42244.776666666665</v>
      </c>
    </row>
    <row r="2688" spans="1:1" x14ac:dyDescent="0.35">
      <c r="A2688" s="23">
        <v>42245.016736111109</v>
      </c>
    </row>
    <row r="2689" spans="1:1" x14ac:dyDescent="0.35">
      <c r="A2689" s="23">
        <v>42245.234340277777</v>
      </c>
    </row>
    <row r="2690" spans="1:1" x14ac:dyDescent="0.35">
      <c r="A2690" s="23">
        <v>42245.274699074071</v>
      </c>
    </row>
    <row r="2691" spans="1:1" x14ac:dyDescent="0.35">
      <c r="A2691" s="23">
        <v>42246.789965277778</v>
      </c>
    </row>
    <row r="2692" spans="1:1" x14ac:dyDescent="0.35">
      <c r="A2692" s="23">
        <v>42246.883784722224</v>
      </c>
    </row>
    <row r="2693" spans="1:1" x14ac:dyDescent="0.35">
      <c r="A2693" s="23">
        <v>42247.496759259258</v>
      </c>
    </row>
    <row r="2694" spans="1:1" x14ac:dyDescent="0.35">
      <c r="A2694" s="23">
        <v>42247.616400462961</v>
      </c>
    </row>
    <row r="2695" spans="1:1" x14ac:dyDescent="0.35">
      <c r="A2695" s="23">
        <v>42247.803912037038</v>
      </c>
    </row>
    <row r="2696" spans="1:1" x14ac:dyDescent="0.35">
      <c r="A2696" s="23">
        <v>42248.535787037035</v>
      </c>
    </row>
    <row r="2697" spans="1:1" x14ac:dyDescent="0.35">
      <c r="A2697" s="23">
        <v>42248.627013888887</v>
      </c>
    </row>
    <row r="2698" spans="1:1" x14ac:dyDescent="0.35">
      <c r="A2698" s="23">
        <v>42248.632199074076</v>
      </c>
    </row>
    <row r="2699" spans="1:1" x14ac:dyDescent="0.35">
      <c r="A2699" s="23">
        <v>42248.640162037038</v>
      </c>
    </row>
    <row r="2700" spans="1:1" x14ac:dyDescent="0.35">
      <c r="A2700" s="23">
        <v>42248.697754629633</v>
      </c>
    </row>
    <row r="2701" spans="1:1" x14ac:dyDescent="0.35">
      <c r="A2701" s="23">
        <v>42248.723738425928</v>
      </c>
    </row>
    <row r="2702" spans="1:1" x14ac:dyDescent="0.35">
      <c r="A2702" s="23">
        <v>42248.793310185189</v>
      </c>
    </row>
    <row r="2703" spans="1:1" x14ac:dyDescent="0.35">
      <c r="A2703" s="23">
        <v>42248.90042824074</v>
      </c>
    </row>
    <row r="2704" spans="1:1" x14ac:dyDescent="0.35">
      <c r="A2704" s="23">
        <v>42248.934675925928</v>
      </c>
    </row>
    <row r="2705" spans="1:1" x14ac:dyDescent="0.35">
      <c r="A2705" s="23">
        <v>42249.064722222225</v>
      </c>
    </row>
    <row r="2706" spans="1:1" x14ac:dyDescent="0.35">
      <c r="A2706" s="23">
        <v>42249.667997685188</v>
      </c>
    </row>
    <row r="2707" spans="1:1" x14ac:dyDescent="0.35">
      <c r="A2707" s="23">
        <v>42250.598217592589</v>
      </c>
    </row>
    <row r="2708" spans="1:1" x14ac:dyDescent="0.35">
      <c r="A2708" s="23">
        <v>42250.685706018521</v>
      </c>
    </row>
    <row r="2709" spans="1:1" x14ac:dyDescent="0.35">
      <c r="A2709" s="23">
        <v>42251.16715277778</v>
      </c>
    </row>
    <row r="2710" spans="1:1" x14ac:dyDescent="0.35">
      <c r="A2710" s="23">
        <v>42252.277615740742</v>
      </c>
    </row>
    <row r="2711" spans="1:1" x14ac:dyDescent="0.35">
      <c r="A2711" s="23">
        <v>42252.474351851852</v>
      </c>
    </row>
    <row r="2712" spans="1:1" x14ac:dyDescent="0.35">
      <c r="A2712" s="23">
        <v>42252.788900462961</v>
      </c>
    </row>
    <row r="2713" spans="1:1" x14ac:dyDescent="0.35">
      <c r="A2713" s="23">
        <v>42253.633159722223</v>
      </c>
    </row>
    <row r="2714" spans="1:1" x14ac:dyDescent="0.35">
      <c r="A2714" s="23">
        <v>42253.688043981485</v>
      </c>
    </row>
    <row r="2715" spans="1:1" x14ac:dyDescent="0.35">
      <c r="A2715" s="23">
        <v>42253.928530092591</v>
      </c>
    </row>
    <row r="2716" spans="1:1" x14ac:dyDescent="0.35">
      <c r="A2716" s="23">
        <v>42254.264687499999</v>
      </c>
    </row>
    <row r="2717" spans="1:1" x14ac:dyDescent="0.35">
      <c r="A2717" s="23">
        <v>42255.333252314813</v>
      </c>
    </row>
    <row r="2718" spans="1:1" x14ac:dyDescent="0.35">
      <c r="A2718" s="23">
        <v>42255.619351851848</v>
      </c>
    </row>
    <row r="2719" spans="1:1" x14ac:dyDescent="0.35">
      <c r="A2719" s="23">
        <v>42255.696006944447</v>
      </c>
    </row>
    <row r="2720" spans="1:1" x14ac:dyDescent="0.35">
      <c r="A2720" s="23">
        <v>42255.791909722226</v>
      </c>
    </row>
    <row r="2721" spans="1:1" x14ac:dyDescent="0.35">
      <c r="A2721" s="23">
        <v>42255.927824074075</v>
      </c>
    </row>
    <row r="2722" spans="1:1" x14ac:dyDescent="0.35">
      <c r="A2722" s="23">
        <v>42256.391875000001</v>
      </c>
    </row>
    <row r="2723" spans="1:1" x14ac:dyDescent="0.35">
      <c r="A2723" s="23">
        <v>42256.76421296296</v>
      </c>
    </row>
    <row r="2724" spans="1:1" x14ac:dyDescent="0.35">
      <c r="A2724" s="23">
        <v>42256.984791666669</v>
      </c>
    </row>
    <row r="2725" spans="1:1" x14ac:dyDescent="0.35">
      <c r="A2725" s="23">
        <v>42257.014965277776</v>
      </c>
    </row>
    <row r="2726" spans="1:1" x14ac:dyDescent="0.35">
      <c r="A2726" s="23">
        <v>42257.590833333335</v>
      </c>
    </row>
    <row r="2727" spans="1:1" x14ac:dyDescent="0.35">
      <c r="A2727" s="23">
        <v>42257.882731481484</v>
      </c>
    </row>
    <row r="2728" spans="1:1" x14ac:dyDescent="0.35">
      <c r="A2728" s="23">
        <v>42258.297094907408</v>
      </c>
    </row>
    <row r="2729" spans="1:1" x14ac:dyDescent="0.35">
      <c r="A2729" s="23">
        <v>42258.646504629629</v>
      </c>
    </row>
    <row r="2730" spans="1:1" x14ac:dyDescent="0.35">
      <c r="A2730" s="23">
        <v>42258.780324074076</v>
      </c>
    </row>
    <row r="2731" spans="1:1" x14ac:dyDescent="0.35">
      <c r="A2731" s="23">
        <v>42259.542800925927</v>
      </c>
    </row>
    <row r="2732" spans="1:1" x14ac:dyDescent="0.35">
      <c r="A2732" s="23">
        <v>42260.528807870367</v>
      </c>
    </row>
    <row r="2733" spans="1:1" x14ac:dyDescent="0.35">
      <c r="A2733" s="23">
        <v>42261.500243055554</v>
      </c>
    </row>
    <row r="2734" spans="1:1" x14ac:dyDescent="0.35">
      <c r="A2734" s="23">
        <v>42261.632916666669</v>
      </c>
    </row>
    <row r="2735" spans="1:1" x14ac:dyDescent="0.35">
      <c r="A2735" s="23">
        <v>42261.917395833334</v>
      </c>
    </row>
    <row r="2736" spans="1:1" x14ac:dyDescent="0.35">
      <c r="A2736" s="23">
        <v>42262.096782407411</v>
      </c>
    </row>
    <row r="2737" spans="1:1" x14ac:dyDescent="0.35">
      <c r="A2737" s="23">
        <v>42262.104780092595</v>
      </c>
    </row>
    <row r="2738" spans="1:1" x14ac:dyDescent="0.35">
      <c r="A2738" s="23">
        <v>42262.416643518518</v>
      </c>
    </row>
    <row r="2739" spans="1:1" x14ac:dyDescent="0.35">
      <c r="A2739" s="23">
        <v>42262.849050925928</v>
      </c>
    </row>
    <row r="2740" spans="1:1" x14ac:dyDescent="0.35">
      <c r="A2740" s="23">
        <v>42263.680289351854</v>
      </c>
    </row>
    <row r="2741" spans="1:1" x14ac:dyDescent="0.35">
      <c r="A2741" s="23">
        <v>42263.691574074073</v>
      </c>
    </row>
    <row r="2742" spans="1:1" x14ac:dyDescent="0.35">
      <c r="A2742" s="23">
        <v>42263.952662037038</v>
      </c>
    </row>
    <row r="2743" spans="1:1" x14ac:dyDescent="0.35">
      <c r="A2743" s="23">
        <v>42264.29178240741</v>
      </c>
    </row>
    <row r="2744" spans="1:1" x14ac:dyDescent="0.35">
      <c r="A2744" s="23">
        <v>42264.620115740741</v>
      </c>
    </row>
    <row r="2745" spans="1:1" x14ac:dyDescent="0.35">
      <c r="A2745" s="23">
        <v>42264.963159722225</v>
      </c>
    </row>
    <row r="2746" spans="1:1" x14ac:dyDescent="0.35">
      <c r="A2746" s="23">
        <v>42265.022824074076</v>
      </c>
    </row>
    <row r="2747" spans="1:1" x14ac:dyDescent="0.35">
      <c r="A2747" s="23">
        <v>42265.683182870373</v>
      </c>
    </row>
    <row r="2748" spans="1:1" x14ac:dyDescent="0.35">
      <c r="A2748" s="23">
        <v>42265.817002314812</v>
      </c>
    </row>
    <row r="2749" spans="1:1" x14ac:dyDescent="0.35">
      <c r="A2749" s="23">
        <v>42265.818622685183</v>
      </c>
    </row>
    <row r="2750" spans="1:1" x14ac:dyDescent="0.35">
      <c r="A2750" s="23">
        <v>42267.746782407405</v>
      </c>
    </row>
    <row r="2751" spans="1:1" x14ac:dyDescent="0.35">
      <c r="A2751" s="23">
        <v>42268.00922453704</v>
      </c>
    </row>
    <row r="2752" spans="1:1" x14ac:dyDescent="0.35">
      <c r="A2752" s="23">
        <v>42268.127696759257</v>
      </c>
    </row>
    <row r="2753" spans="1:1" x14ac:dyDescent="0.35">
      <c r="A2753" s="23">
        <v>42268.531631944446</v>
      </c>
    </row>
    <row r="2754" spans="1:1" x14ac:dyDescent="0.35">
      <c r="A2754" s="23">
        <v>42268.625856481478</v>
      </c>
    </row>
    <row r="2755" spans="1:1" x14ac:dyDescent="0.35">
      <c r="A2755" s="23">
        <v>42268.658715277779</v>
      </c>
    </row>
    <row r="2756" spans="1:1" x14ac:dyDescent="0.35">
      <c r="A2756" s="23">
        <v>42269.126226851855</v>
      </c>
    </row>
    <row r="2757" spans="1:1" x14ac:dyDescent="0.35">
      <c r="A2757" s="23">
        <v>42269.967835648145</v>
      </c>
    </row>
    <row r="2758" spans="1:1" x14ac:dyDescent="0.35">
      <c r="A2758" s="23">
        <v>42270.582141203704</v>
      </c>
    </row>
    <row r="2759" spans="1:1" x14ac:dyDescent="0.35">
      <c r="A2759" s="23">
        <v>42270.726921296293</v>
      </c>
    </row>
    <row r="2760" spans="1:1" x14ac:dyDescent="0.35">
      <c r="A2760" s="23">
        <v>42270.810995370368</v>
      </c>
    </row>
    <row r="2761" spans="1:1" x14ac:dyDescent="0.35">
      <c r="A2761" s="23">
        <v>42270.875706018516</v>
      </c>
    </row>
    <row r="2762" spans="1:1" x14ac:dyDescent="0.35">
      <c r="A2762" s="23">
        <v>42271.176446759258</v>
      </c>
    </row>
    <row r="2763" spans="1:1" x14ac:dyDescent="0.35">
      <c r="A2763" s="23">
        <v>42271.251979166664</v>
      </c>
    </row>
    <row r="2764" spans="1:1" x14ac:dyDescent="0.35">
      <c r="A2764" s="23">
        <v>42272.087766203702</v>
      </c>
    </row>
    <row r="2765" spans="1:1" x14ac:dyDescent="0.35">
      <c r="A2765" s="23">
        <v>42272.530509259261</v>
      </c>
    </row>
    <row r="2766" spans="1:1" x14ac:dyDescent="0.35">
      <c r="A2766" s="23">
        <v>42272.713171296295</v>
      </c>
    </row>
    <row r="2767" spans="1:1" x14ac:dyDescent="0.35">
      <c r="A2767" s="23">
        <v>42272.93949074074</v>
      </c>
    </row>
    <row r="2768" spans="1:1" x14ac:dyDescent="0.35">
      <c r="A2768" s="23">
        <v>42273.090740740743</v>
      </c>
    </row>
    <row r="2769" spans="1:1" x14ac:dyDescent="0.35">
      <c r="A2769" s="23">
        <v>42273.884305555555</v>
      </c>
    </row>
    <row r="2770" spans="1:1" x14ac:dyDescent="0.35">
      <c r="A2770" s="23">
        <v>42275.58871527778</v>
      </c>
    </row>
    <row r="2771" spans="1:1" x14ac:dyDescent="0.35">
      <c r="A2771" s="23">
        <v>42275.720219907409</v>
      </c>
    </row>
    <row r="2772" spans="1:1" x14ac:dyDescent="0.35">
      <c r="A2772" s="23">
        <v>42275.731666666667</v>
      </c>
    </row>
    <row r="2773" spans="1:1" x14ac:dyDescent="0.35">
      <c r="A2773" s="23">
        <v>42275.76730324074</v>
      </c>
    </row>
    <row r="2774" spans="1:1" x14ac:dyDescent="0.35">
      <c r="A2774" s="23">
        <v>42275.861157407409</v>
      </c>
    </row>
    <row r="2775" spans="1:1" x14ac:dyDescent="0.35">
      <c r="A2775" s="23">
        <v>42276.046689814815</v>
      </c>
    </row>
    <row r="2776" spans="1:1" x14ac:dyDescent="0.35">
      <c r="A2776" s="23">
        <v>42276.120636574073</v>
      </c>
    </row>
    <row r="2777" spans="1:1" x14ac:dyDescent="0.35">
      <c r="A2777" s="23">
        <v>42276.624803240738</v>
      </c>
    </row>
    <row r="2778" spans="1:1" x14ac:dyDescent="0.35">
      <c r="A2778" s="23">
        <v>42276.903333333335</v>
      </c>
    </row>
    <row r="2779" spans="1:1" x14ac:dyDescent="0.35">
      <c r="A2779" s="23">
        <v>42277.583472222221</v>
      </c>
    </row>
    <row r="2780" spans="1:1" x14ac:dyDescent="0.35">
      <c r="A2780" s="23">
        <v>42278.089039351849</v>
      </c>
    </row>
    <row r="2781" spans="1:1" x14ac:dyDescent="0.35">
      <c r="A2781" s="23">
        <v>42278.453668981485</v>
      </c>
    </row>
    <row r="2782" spans="1:1" x14ac:dyDescent="0.35">
      <c r="A2782" s="23">
        <v>42278.498240740744</v>
      </c>
    </row>
    <row r="2783" spans="1:1" x14ac:dyDescent="0.35">
      <c r="A2783" s="23">
        <v>42278.629710648151</v>
      </c>
    </row>
    <row r="2784" spans="1:1" x14ac:dyDescent="0.35">
      <c r="A2784" s="23">
        <v>42278.662037037036</v>
      </c>
    </row>
    <row r="2785" spans="1:1" x14ac:dyDescent="0.35">
      <c r="A2785" s="23">
        <v>42278.664965277778</v>
      </c>
    </row>
    <row r="2786" spans="1:1" x14ac:dyDescent="0.35">
      <c r="A2786" s="23">
        <v>42278.946620370371</v>
      </c>
    </row>
    <row r="2787" spans="1:1" x14ac:dyDescent="0.35">
      <c r="A2787" s="23">
        <v>42279.669768518521</v>
      </c>
    </row>
    <row r="2788" spans="1:1" x14ac:dyDescent="0.35">
      <c r="A2788" s="23">
        <v>42279.778564814813</v>
      </c>
    </row>
    <row r="2789" spans="1:1" x14ac:dyDescent="0.35">
      <c r="A2789" s="23">
        <v>42279.792372685188</v>
      </c>
    </row>
    <row r="2790" spans="1:1" x14ac:dyDescent="0.35">
      <c r="A2790" s="23">
        <v>42281.136099537034</v>
      </c>
    </row>
    <row r="2791" spans="1:1" x14ac:dyDescent="0.35">
      <c r="A2791" s="23">
        <v>42282.168993055559</v>
      </c>
    </row>
    <row r="2792" spans="1:1" x14ac:dyDescent="0.35">
      <c r="A2792" s="23">
        <v>42282.655543981484</v>
      </c>
    </row>
    <row r="2793" spans="1:1" x14ac:dyDescent="0.35">
      <c r="A2793" s="23">
        <v>42282.678287037037</v>
      </c>
    </row>
    <row r="2794" spans="1:1" x14ac:dyDescent="0.35">
      <c r="A2794" s="23">
        <v>42282.716296296298</v>
      </c>
    </row>
    <row r="2795" spans="1:1" x14ac:dyDescent="0.35">
      <c r="A2795" s="23">
        <v>42282.768414351849</v>
      </c>
    </row>
    <row r="2796" spans="1:1" x14ac:dyDescent="0.35">
      <c r="A2796" s="23">
        <v>42282.770231481481</v>
      </c>
    </row>
    <row r="2797" spans="1:1" x14ac:dyDescent="0.35">
      <c r="A2797" s="23">
        <v>42283.3909375</v>
      </c>
    </row>
    <row r="2798" spans="1:1" x14ac:dyDescent="0.35">
      <c r="A2798" s="23">
        <v>42283.552951388891</v>
      </c>
    </row>
    <row r="2799" spans="1:1" x14ac:dyDescent="0.35">
      <c r="A2799" s="23">
        <v>42283.592465277776</v>
      </c>
    </row>
    <row r="2800" spans="1:1" x14ac:dyDescent="0.35">
      <c r="A2800" s="23">
        <v>42283.864351851851</v>
      </c>
    </row>
    <row r="2801" spans="1:1" x14ac:dyDescent="0.35">
      <c r="A2801" s="23">
        <v>42284.500104166669</v>
      </c>
    </row>
    <row r="2802" spans="1:1" x14ac:dyDescent="0.35">
      <c r="A2802" s="23">
        <v>42284.516064814816</v>
      </c>
    </row>
    <row r="2803" spans="1:1" x14ac:dyDescent="0.35">
      <c r="A2803" s="23">
        <v>42284.696944444448</v>
      </c>
    </row>
    <row r="2804" spans="1:1" x14ac:dyDescent="0.35">
      <c r="A2804" s="23">
        <v>42285.143969907411</v>
      </c>
    </row>
    <row r="2805" spans="1:1" x14ac:dyDescent="0.35">
      <c r="A2805" s="23">
        <v>42285.90902777778</v>
      </c>
    </row>
    <row r="2806" spans="1:1" x14ac:dyDescent="0.35">
      <c r="A2806" s="23">
        <v>42285.915069444447</v>
      </c>
    </row>
    <row r="2807" spans="1:1" x14ac:dyDescent="0.35">
      <c r="A2807" s="23">
        <v>42286.660891203705</v>
      </c>
    </row>
    <row r="2808" spans="1:1" x14ac:dyDescent="0.35">
      <c r="A2808" s="23">
        <v>42286.749780092592</v>
      </c>
    </row>
    <row r="2809" spans="1:1" x14ac:dyDescent="0.35">
      <c r="A2809" s="23">
        <v>42286.861493055556</v>
      </c>
    </row>
    <row r="2810" spans="1:1" x14ac:dyDescent="0.35">
      <c r="A2810" s="23">
        <v>42286.882175925923</v>
      </c>
    </row>
    <row r="2811" spans="1:1" x14ac:dyDescent="0.35">
      <c r="A2811" s="23">
        <v>42289.675173611111</v>
      </c>
    </row>
    <row r="2812" spans="1:1" x14ac:dyDescent="0.35">
      <c r="A2812" s="23">
        <v>42289.761192129627</v>
      </c>
    </row>
    <row r="2813" spans="1:1" x14ac:dyDescent="0.35">
      <c r="A2813" s="23">
        <v>42289.89634259259</v>
      </c>
    </row>
    <row r="2814" spans="1:1" x14ac:dyDescent="0.35">
      <c r="A2814" s="23">
        <v>42289.940497685187</v>
      </c>
    </row>
    <row r="2815" spans="1:1" x14ac:dyDescent="0.35">
      <c r="A2815" s="23">
        <v>42289.957175925927</v>
      </c>
    </row>
    <row r="2816" spans="1:1" x14ac:dyDescent="0.35">
      <c r="A2816" s="23">
        <v>42290.059594907405</v>
      </c>
    </row>
    <row r="2817" spans="1:1" x14ac:dyDescent="0.35">
      <c r="A2817" s="23">
        <v>42290.460023148145</v>
      </c>
    </row>
    <row r="2818" spans="1:1" x14ac:dyDescent="0.35">
      <c r="A2818" s="23">
        <v>42290.61855324074</v>
      </c>
    </row>
    <row r="2819" spans="1:1" x14ac:dyDescent="0.35">
      <c r="A2819" s="23">
        <v>42291.466747685183</v>
      </c>
    </row>
    <row r="2820" spans="1:1" x14ac:dyDescent="0.35">
      <c r="A2820" s="23">
        <v>42291.556076388886</v>
      </c>
    </row>
    <row r="2821" spans="1:1" x14ac:dyDescent="0.35">
      <c r="A2821" s="23">
        <v>42291.581377314818</v>
      </c>
    </row>
    <row r="2822" spans="1:1" x14ac:dyDescent="0.35">
      <c r="A2822" s="23">
        <v>42291.596273148149</v>
      </c>
    </row>
    <row r="2823" spans="1:1" x14ac:dyDescent="0.35">
      <c r="A2823" s="23">
        <v>42291.739548611113</v>
      </c>
    </row>
    <row r="2824" spans="1:1" x14ac:dyDescent="0.35">
      <c r="A2824" s="23">
        <v>42291.833287037036</v>
      </c>
    </row>
    <row r="2825" spans="1:1" x14ac:dyDescent="0.35">
      <c r="A2825" s="23">
        <v>42291.872175925928</v>
      </c>
    </row>
    <row r="2826" spans="1:1" x14ac:dyDescent="0.35">
      <c r="A2826" s="23">
        <v>42292.002893518518</v>
      </c>
    </row>
    <row r="2827" spans="1:1" x14ac:dyDescent="0.35">
      <c r="A2827" s="23">
        <v>42292.087592592594</v>
      </c>
    </row>
    <row r="2828" spans="1:1" x14ac:dyDescent="0.35">
      <c r="A2828" s="23">
        <v>42292.250787037039</v>
      </c>
    </row>
    <row r="2829" spans="1:1" x14ac:dyDescent="0.35">
      <c r="A2829" s="23">
        <v>42292.435532407406</v>
      </c>
    </row>
    <row r="2830" spans="1:1" x14ac:dyDescent="0.35">
      <c r="A2830" s="23">
        <v>42292.495474537034</v>
      </c>
    </row>
    <row r="2831" spans="1:1" x14ac:dyDescent="0.35">
      <c r="A2831" s="23">
        <v>42292.513888888891</v>
      </c>
    </row>
    <row r="2832" spans="1:1" x14ac:dyDescent="0.35">
      <c r="A2832" s="23">
        <v>42292.539548611108</v>
      </c>
    </row>
    <row r="2833" spans="1:1" x14ac:dyDescent="0.35">
      <c r="A2833" s="23">
        <v>42292.701053240744</v>
      </c>
    </row>
    <row r="2834" spans="1:1" x14ac:dyDescent="0.35">
      <c r="A2834" s="23">
        <v>42293.809212962966</v>
      </c>
    </row>
    <row r="2835" spans="1:1" x14ac:dyDescent="0.35">
      <c r="A2835" s="23">
        <v>42293.853541666664</v>
      </c>
    </row>
    <row r="2836" spans="1:1" x14ac:dyDescent="0.35">
      <c r="A2836" s="23">
        <v>42293.922986111109</v>
      </c>
    </row>
    <row r="2837" spans="1:1" x14ac:dyDescent="0.35">
      <c r="A2837" s="23">
        <v>42294.4296412037</v>
      </c>
    </row>
    <row r="2838" spans="1:1" x14ac:dyDescent="0.35">
      <c r="A2838" s="23">
        <v>42294.628449074073</v>
      </c>
    </row>
    <row r="2839" spans="1:1" x14ac:dyDescent="0.35">
      <c r="A2839" s="23">
        <v>42294.808125000003</v>
      </c>
    </row>
    <row r="2840" spans="1:1" x14ac:dyDescent="0.35">
      <c r="A2840" s="23">
        <v>42295.753391203703</v>
      </c>
    </row>
    <row r="2841" spans="1:1" x14ac:dyDescent="0.35">
      <c r="A2841" s="23">
        <v>42295.891828703701</v>
      </c>
    </row>
    <row r="2842" spans="1:1" x14ac:dyDescent="0.35">
      <c r="A2842" s="23">
        <v>42296.154131944444</v>
      </c>
    </row>
    <row r="2843" spans="1:1" x14ac:dyDescent="0.35">
      <c r="A2843" s="23">
        <v>42296.261087962965</v>
      </c>
    </row>
    <row r="2844" spans="1:1" x14ac:dyDescent="0.35">
      <c r="A2844" s="23">
        <v>42296.583379629628</v>
      </c>
    </row>
    <row r="2845" spans="1:1" x14ac:dyDescent="0.35">
      <c r="A2845" s="23">
        <v>42296.631331018521</v>
      </c>
    </row>
    <row r="2846" spans="1:1" x14ac:dyDescent="0.35">
      <c r="A2846" s="23">
        <v>42297.110300925924</v>
      </c>
    </row>
    <row r="2847" spans="1:1" x14ac:dyDescent="0.35">
      <c r="A2847" s="23">
        <v>42297.432951388888</v>
      </c>
    </row>
    <row r="2848" spans="1:1" x14ac:dyDescent="0.35">
      <c r="A2848" s="23">
        <v>42297.691006944442</v>
      </c>
    </row>
    <row r="2849" spans="1:1" x14ac:dyDescent="0.35">
      <c r="A2849" s="23">
        <v>42297.748067129629</v>
      </c>
    </row>
    <row r="2850" spans="1:1" x14ac:dyDescent="0.35">
      <c r="A2850" s="23">
        <v>42297.748738425929</v>
      </c>
    </row>
    <row r="2851" spans="1:1" x14ac:dyDescent="0.35">
      <c r="A2851" s="23">
        <v>42297.791886574072</v>
      </c>
    </row>
    <row r="2852" spans="1:1" x14ac:dyDescent="0.35">
      <c r="A2852" s="23">
        <v>42297.816284722219</v>
      </c>
    </row>
    <row r="2853" spans="1:1" x14ac:dyDescent="0.35">
      <c r="A2853" s="23">
        <v>42297.823113425926</v>
      </c>
    </row>
    <row r="2854" spans="1:1" x14ac:dyDescent="0.35">
      <c r="A2854" s="23">
        <v>42298.34783564815</v>
      </c>
    </row>
    <row r="2855" spans="1:1" x14ac:dyDescent="0.35">
      <c r="A2855" s="23">
        <v>42299.130162037036</v>
      </c>
    </row>
    <row r="2856" spans="1:1" x14ac:dyDescent="0.35">
      <c r="A2856" s="23">
        <v>42299.776770833334</v>
      </c>
    </row>
    <row r="2857" spans="1:1" x14ac:dyDescent="0.35">
      <c r="A2857" s="23">
        <v>42299.926145833335</v>
      </c>
    </row>
    <row r="2858" spans="1:1" x14ac:dyDescent="0.35">
      <c r="A2858" s="23">
        <v>42300.5858912037</v>
      </c>
    </row>
    <row r="2859" spans="1:1" x14ac:dyDescent="0.35">
      <c r="A2859" s="23">
        <v>42300.825648148151</v>
      </c>
    </row>
    <row r="2860" spans="1:1" x14ac:dyDescent="0.35">
      <c r="A2860" s="23">
        <v>42302.701516203706</v>
      </c>
    </row>
    <row r="2861" spans="1:1" x14ac:dyDescent="0.35">
      <c r="A2861" s="23">
        <v>42303.617488425924</v>
      </c>
    </row>
    <row r="2862" spans="1:1" x14ac:dyDescent="0.35">
      <c r="A2862" s="23">
        <v>42303.659317129626</v>
      </c>
    </row>
    <row r="2863" spans="1:1" x14ac:dyDescent="0.35">
      <c r="A2863" s="23">
        <v>42303.672662037039</v>
      </c>
    </row>
    <row r="2864" spans="1:1" x14ac:dyDescent="0.35">
      <c r="A2864" s="23">
        <v>42303.87841435185</v>
      </c>
    </row>
    <row r="2865" spans="1:1" x14ac:dyDescent="0.35">
      <c r="A2865" s="23">
        <v>42304.210833333331</v>
      </c>
    </row>
    <row r="2866" spans="1:1" x14ac:dyDescent="0.35">
      <c r="A2866" s="23">
        <v>42304.829409722224</v>
      </c>
    </row>
    <row r="2867" spans="1:1" x14ac:dyDescent="0.35">
      <c r="A2867" s="23">
        <v>42304.940960648149</v>
      </c>
    </row>
    <row r="2868" spans="1:1" x14ac:dyDescent="0.35">
      <c r="A2868" s="23">
        <v>42304.955381944441</v>
      </c>
    </row>
    <row r="2869" spans="1:1" x14ac:dyDescent="0.35">
      <c r="A2869" s="23">
        <v>42305.670914351853</v>
      </c>
    </row>
    <row r="2870" spans="1:1" x14ac:dyDescent="0.35">
      <c r="A2870" s="23">
        <v>42306.848854166667</v>
      </c>
    </row>
    <row r="2871" spans="1:1" x14ac:dyDescent="0.35">
      <c r="A2871" s="23">
        <v>42307.034074074072</v>
      </c>
    </row>
    <row r="2872" spans="1:1" x14ac:dyDescent="0.35">
      <c r="A2872" s="23">
        <v>42307.189270833333</v>
      </c>
    </row>
    <row r="2873" spans="1:1" x14ac:dyDescent="0.35">
      <c r="A2873" s="23">
        <v>42307.539398148147</v>
      </c>
    </row>
    <row r="2874" spans="1:1" x14ac:dyDescent="0.35">
      <c r="A2874" s="23">
        <v>42307.908379629633</v>
      </c>
    </row>
    <row r="2875" spans="1:1" x14ac:dyDescent="0.35">
      <c r="A2875" s="23">
        <v>42308.211215277777</v>
      </c>
    </row>
    <row r="2876" spans="1:1" x14ac:dyDescent="0.35">
      <c r="A2876" s="23">
        <v>42309.191307870373</v>
      </c>
    </row>
    <row r="2877" spans="1:1" x14ac:dyDescent="0.35">
      <c r="A2877" s="23">
        <v>42309.756620370368</v>
      </c>
    </row>
    <row r="2878" spans="1:1" x14ac:dyDescent="0.35">
      <c r="A2878" s="23">
        <v>42310.968518518515</v>
      </c>
    </row>
    <row r="2879" spans="1:1" x14ac:dyDescent="0.35">
      <c r="A2879" s="23">
        <v>42311.216898148145</v>
      </c>
    </row>
    <row r="2880" spans="1:1" x14ac:dyDescent="0.35">
      <c r="A2880" s="23">
        <v>42311.621458333335</v>
      </c>
    </row>
    <row r="2881" spans="1:1" x14ac:dyDescent="0.35">
      <c r="A2881" s="23">
        <v>42311.625081018516</v>
      </c>
    </row>
    <row r="2882" spans="1:1" x14ac:dyDescent="0.35">
      <c r="A2882" s="23">
        <v>42311.71197916667</v>
      </c>
    </row>
    <row r="2883" spans="1:1" x14ac:dyDescent="0.35">
      <c r="A2883" s="23">
        <v>42311.750324074077</v>
      </c>
    </row>
    <row r="2884" spans="1:1" x14ac:dyDescent="0.35">
      <c r="A2884" s="23">
        <v>42312.204814814817</v>
      </c>
    </row>
    <row r="2885" spans="1:1" x14ac:dyDescent="0.35">
      <c r="A2885" s="23">
        <v>42312.792662037034</v>
      </c>
    </row>
    <row r="2886" spans="1:1" x14ac:dyDescent="0.35">
      <c r="A2886" s="23">
        <v>42312.874594907407</v>
      </c>
    </row>
    <row r="2887" spans="1:1" x14ac:dyDescent="0.35">
      <c r="A2887" s="23">
        <v>42313.02542824074</v>
      </c>
    </row>
    <row r="2888" spans="1:1" x14ac:dyDescent="0.35">
      <c r="A2888" s="23">
        <v>42313.703900462962</v>
      </c>
    </row>
    <row r="2889" spans="1:1" x14ac:dyDescent="0.35">
      <c r="A2889" s="23">
        <v>42313.936365740738</v>
      </c>
    </row>
    <row r="2890" spans="1:1" x14ac:dyDescent="0.35">
      <c r="A2890" s="23">
        <v>42315.699490740742</v>
      </c>
    </row>
    <row r="2891" spans="1:1" x14ac:dyDescent="0.35">
      <c r="A2891" s="23">
        <v>42317.33258101852</v>
      </c>
    </row>
    <row r="2892" spans="1:1" x14ac:dyDescent="0.35">
      <c r="A2892" s="23">
        <v>42317.810219907406</v>
      </c>
    </row>
    <row r="2893" spans="1:1" x14ac:dyDescent="0.35">
      <c r="A2893" s="23">
        <v>42317.826377314814</v>
      </c>
    </row>
    <row r="2894" spans="1:1" x14ac:dyDescent="0.35">
      <c r="A2894" s="23">
        <v>42317.954571759263</v>
      </c>
    </row>
    <row r="2895" spans="1:1" x14ac:dyDescent="0.35">
      <c r="A2895" s="23">
        <v>42318.025011574071</v>
      </c>
    </row>
    <row r="2896" spans="1:1" x14ac:dyDescent="0.35">
      <c r="A2896" s="23">
        <v>42318.098217592589</v>
      </c>
    </row>
    <row r="2897" spans="1:1" x14ac:dyDescent="0.35">
      <c r="A2897" s="23">
        <v>42318.5937037037</v>
      </c>
    </row>
    <row r="2898" spans="1:1" x14ac:dyDescent="0.35">
      <c r="A2898" s="23">
        <v>42318.616851851853</v>
      </c>
    </row>
    <row r="2899" spans="1:1" x14ac:dyDescent="0.35">
      <c r="A2899" s="23">
        <v>42318.702094907407</v>
      </c>
    </row>
    <row r="2900" spans="1:1" x14ac:dyDescent="0.35">
      <c r="A2900" s="23">
        <v>42318.925532407404</v>
      </c>
    </row>
    <row r="2901" spans="1:1" x14ac:dyDescent="0.35">
      <c r="A2901" s="23">
        <v>42318.950173611112</v>
      </c>
    </row>
    <row r="2902" spans="1:1" x14ac:dyDescent="0.35">
      <c r="A2902" s="23">
        <v>42319.035833333335</v>
      </c>
    </row>
    <row r="2903" spans="1:1" x14ac:dyDescent="0.35">
      <c r="A2903" s="23">
        <v>42319.461377314816</v>
      </c>
    </row>
    <row r="2904" spans="1:1" x14ac:dyDescent="0.35">
      <c r="A2904" s="23">
        <v>42319.851388888892</v>
      </c>
    </row>
    <row r="2905" spans="1:1" x14ac:dyDescent="0.35">
      <c r="A2905" s="23">
        <v>42321.084479166668</v>
      </c>
    </row>
    <row r="2906" spans="1:1" x14ac:dyDescent="0.35">
      <c r="A2906" s="23">
        <v>42321.101759259262</v>
      </c>
    </row>
    <row r="2907" spans="1:1" x14ac:dyDescent="0.35">
      <c r="A2907" s="23">
        <v>42321.283101851855</v>
      </c>
    </row>
    <row r="2908" spans="1:1" x14ac:dyDescent="0.35">
      <c r="A2908" s="23">
        <v>42321.626296296294</v>
      </c>
    </row>
    <row r="2909" spans="1:1" x14ac:dyDescent="0.35">
      <c r="A2909" s="23">
        <v>42321.660509259258</v>
      </c>
    </row>
    <row r="2910" spans="1:1" x14ac:dyDescent="0.35">
      <c r="A2910" s="23">
        <v>42322.011574074073</v>
      </c>
    </row>
    <row r="2911" spans="1:1" x14ac:dyDescent="0.35">
      <c r="A2911" s="23">
        <v>42322.02511574074</v>
      </c>
    </row>
    <row r="2912" spans="1:1" x14ac:dyDescent="0.35">
      <c r="A2912" s="23">
        <v>42322.653749999998</v>
      </c>
    </row>
    <row r="2913" spans="1:1" x14ac:dyDescent="0.35">
      <c r="A2913" s="23">
        <v>42323.17460648148</v>
      </c>
    </row>
    <row r="2914" spans="1:1" x14ac:dyDescent="0.35">
      <c r="A2914" s="23">
        <v>42323.562222222223</v>
      </c>
    </row>
    <row r="2915" spans="1:1" x14ac:dyDescent="0.35">
      <c r="A2915" s="23">
        <v>42323.709305555552</v>
      </c>
    </row>
    <row r="2916" spans="1:1" x14ac:dyDescent="0.35">
      <c r="A2916" s="23">
        <v>42323.800138888888</v>
      </c>
    </row>
    <row r="2917" spans="1:1" x14ac:dyDescent="0.35">
      <c r="A2917" s="23">
        <v>42323.96497685185</v>
      </c>
    </row>
    <row r="2918" spans="1:1" x14ac:dyDescent="0.35">
      <c r="A2918" s="23">
        <v>42324.764004629629</v>
      </c>
    </row>
    <row r="2919" spans="1:1" x14ac:dyDescent="0.35">
      <c r="A2919" s="23">
        <v>42324.767361111109</v>
      </c>
    </row>
    <row r="2920" spans="1:1" x14ac:dyDescent="0.35">
      <c r="A2920" s="23">
        <v>42324.963935185187</v>
      </c>
    </row>
    <row r="2921" spans="1:1" x14ac:dyDescent="0.35">
      <c r="A2921" s="23">
        <v>42325.19358796296</v>
      </c>
    </row>
    <row r="2922" spans="1:1" x14ac:dyDescent="0.35">
      <c r="A2922" s="23">
        <v>42325.448958333334</v>
      </c>
    </row>
    <row r="2923" spans="1:1" x14ac:dyDescent="0.35">
      <c r="A2923" s="23">
        <v>42325.683807870373</v>
      </c>
    </row>
    <row r="2924" spans="1:1" x14ac:dyDescent="0.35">
      <c r="A2924" s="23">
        <v>42325.684189814812</v>
      </c>
    </row>
    <row r="2925" spans="1:1" x14ac:dyDescent="0.35">
      <c r="A2925" s="23">
        <v>42325.920717592591</v>
      </c>
    </row>
    <row r="2926" spans="1:1" x14ac:dyDescent="0.35">
      <c r="A2926" s="23">
        <v>42326.685428240744</v>
      </c>
    </row>
    <row r="2927" spans="1:1" x14ac:dyDescent="0.35">
      <c r="A2927" s="23">
        <v>42326.818738425929</v>
      </c>
    </row>
    <row r="2928" spans="1:1" x14ac:dyDescent="0.35">
      <c r="A2928" s="23">
        <v>42327.490752314814</v>
      </c>
    </row>
    <row r="2929" spans="1:1" x14ac:dyDescent="0.35">
      <c r="A2929" s="23">
        <v>42327.671631944446</v>
      </c>
    </row>
    <row r="2930" spans="1:1" x14ac:dyDescent="0.35">
      <c r="A2930" s="23">
        <v>42327.805659722224</v>
      </c>
    </row>
    <row r="2931" spans="1:1" x14ac:dyDescent="0.35">
      <c r="A2931" s="23">
        <v>42327.825289351851</v>
      </c>
    </row>
    <row r="2932" spans="1:1" x14ac:dyDescent="0.35">
      <c r="A2932" s="23">
        <v>42327.834247685183</v>
      </c>
    </row>
    <row r="2933" spans="1:1" x14ac:dyDescent="0.35">
      <c r="A2933" s="23">
        <v>42328.560613425929</v>
      </c>
    </row>
    <row r="2934" spans="1:1" x14ac:dyDescent="0.35">
      <c r="A2934" s="23">
        <v>42328.727141203701</v>
      </c>
    </row>
    <row r="2935" spans="1:1" x14ac:dyDescent="0.35">
      <c r="A2935" s="23">
        <v>42328.779224537036</v>
      </c>
    </row>
    <row r="2936" spans="1:1" x14ac:dyDescent="0.35">
      <c r="A2936" s="23">
        <v>42329.588391203702</v>
      </c>
    </row>
    <row r="2937" spans="1:1" x14ac:dyDescent="0.35">
      <c r="A2937" s="23">
        <v>42329.838159722225</v>
      </c>
    </row>
    <row r="2938" spans="1:1" x14ac:dyDescent="0.35">
      <c r="A2938" s="23">
        <v>42331.378923611112</v>
      </c>
    </row>
    <row r="2939" spans="1:1" x14ac:dyDescent="0.35">
      <c r="A2939" s="23">
        <v>42331.551307870373</v>
      </c>
    </row>
    <row r="2940" spans="1:1" x14ac:dyDescent="0.35">
      <c r="A2940" s="23">
        <v>42331.708032407405</v>
      </c>
    </row>
    <row r="2941" spans="1:1" x14ac:dyDescent="0.35">
      <c r="A2941" s="23">
        <v>42331.84574074074</v>
      </c>
    </row>
    <row r="2942" spans="1:1" x14ac:dyDescent="0.35">
      <c r="A2942" s="23">
        <v>42332.89980324074</v>
      </c>
    </row>
    <row r="2943" spans="1:1" x14ac:dyDescent="0.35">
      <c r="A2943" s="23">
        <v>42332.908194444448</v>
      </c>
    </row>
    <row r="2944" spans="1:1" x14ac:dyDescent="0.35">
      <c r="A2944" s="23">
        <v>42333.330277777779</v>
      </c>
    </row>
    <row r="2945" spans="1:1" x14ac:dyDescent="0.35">
      <c r="A2945" s="23">
        <v>42333.598530092589</v>
      </c>
    </row>
    <row r="2946" spans="1:1" x14ac:dyDescent="0.35">
      <c r="A2946" s="23">
        <v>42333.599930555552</v>
      </c>
    </row>
    <row r="2947" spans="1:1" x14ac:dyDescent="0.35">
      <c r="A2947" s="23">
        <v>42333.619050925925</v>
      </c>
    </row>
    <row r="2948" spans="1:1" x14ac:dyDescent="0.35">
      <c r="A2948" s="23">
        <v>42333.695821759262</v>
      </c>
    </row>
    <row r="2949" spans="1:1" x14ac:dyDescent="0.35">
      <c r="A2949" s="23">
        <v>42333.713206018518</v>
      </c>
    </row>
    <row r="2950" spans="1:1" x14ac:dyDescent="0.35">
      <c r="A2950" s="23">
        <v>42334.013124999998</v>
      </c>
    </row>
    <row r="2951" spans="1:1" x14ac:dyDescent="0.35">
      <c r="A2951" s="23">
        <v>42334.468935185185</v>
      </c>
    </row>
    <row r="2952" spans="1:1" x14ac:dyDescent="0.35">
      <c r="A2952" s="23">
        <v>42334.803923611114</v>
      </c>
    </row>
    <row r="2953" spans="1:1" x14ac:dyDescent="0.35">
      <c r="A2953" s="23">
        <v>42337.02039351852</v>
      </c>
    </row>
    <row r="2954" spans="1:1" x14ac:dyDescent="0.35">
      <c r="A2954" s="23">
        <v>42337.792511574073</v>
      </c>
    </row>
    <row r="2955" spans="1:1" x14ac:dyDescent="0.35">
      <c r="A2955" s="23">
        <v>42338.615393518521</v>
      </c>
    </row>
    <row r="2956" spans="1:1" x14ac:dyDescent="0.35">
      <c r="A2956" s="23">
        <v>42338.675381944442</v>
      </c>
    </row>
    <row r="2957" spans="1:1" x14ac:dyDescent="0.35">
      <c r="A2957" s="23">
        <v>42338.709108796298</v>
      </c>
    </row>
    <row r="2958" spans="1:1" x14ac:dyDescent="0.35">
      <c r="A2958" s="23">
        <v>42338.84375</v>
      </c>
    </row>
    <row r="2959" spans="1:1" x14ac:dyDescent="0.35">
      <c r="A2959" s="23">
        <v>42338.963912037034</v>
      </c>
    </row>
    <row r="2960" spans="1:1" x14ac:dyDescent="0.35">
      <c r="A2960" s="23">
        <v>42339.276006944441</v>
      </c>
    </row>
    <row r="2961" spans="1:1" x14ac:dyDescent="0.35">
      <c r="A2961" s="23">
        <v>42339.833981481483</v>
      </c>
    </row>
    <row r="2962" spans="1:1" x14ac:dyDescent="0.35">
      <c r="A2962" s="23">
        <v>42339.96770833333</v>
      </c>
    </row>
    <row r="2963" spans="1:1" x14ac:dyDescent="0.35">
      <c r="A2963" s="23">
        <v>42340.172060185185</v>
      </c>
    </row>
    <row r="2964" spans="1:1" x14ac:dyDescent="0.35">
      <c r="A2964" s="23">
        <v>42340.360312500001</v>
      </c>
    </row>
    <row r="2965" spans="1:1" x14ac:dyDescent="0.35">
      <c r="A2965" s="23">
        <v>42340.701504629629</v>
      </c>
    </row>
    <row r="2966" spans="1:1" x14ac:dyDescent="0.35">
      <c r="A2966" s="23">
        <v>42340.847361111111</v>
      </c>
    </row>
    <row r="2967" spans="1:1" x14ac:dyDescent="0.35">
      <c r="A2967" s="23">
        <v>42340.972118055557</v>
      </c>
    </row>
    <row r="2968" spans="1:1" x14ac:dyDescent="0.35">
      <c r="A2968" s="23">
        <v>42341.180636574078</v>
      </c>
    </row>
    <row r="2969" spans="1:1" x14ac:dyDescent="0.35">
      <c r="A2969" s="23">
        <v>42341.574305555558</v>
      </c>
    </row>
    <row r="2970" spans="1:1" x14ac:dyDescent="0.35">
      <c r="A2970" s="23">
        <v>42341.591296296298</v>
      </c>
    </row>
    <row r="2971" spans="1:1" x14ac:dyDescent="0.35">
      <c r="A2971" s="23">
        <v>42341.818379629629</v>
      </c>
    </row>
    <row r="2972" spans="1:1" x14ac:dyDescent="0.35">
      <c r="A2972" s="23">
        <v>42341.958923611113</v>
      </c>
    </row>
    <row r="2973" spans="1:1" x14ac:dyDescent="0.35">
      <c r="A2973" s="23">
        <v>42341.997002314813</v>
      </c>
    </row>
    <row r="2974" spans="1:1" x14ac:dyDescent="0.35">
      <c r="A2974" s="23">
        <v>42342.03943287037</v>
      </c>
    </row>
    <row r="2975" spans="1:1" x14ac:dyDescent="0.35">
      <c r="A2975" s="23">
        <v>42342.080289351848</v>
      </c>
    </row>
    <row r="2976" spans="1:1" x14ac:dyDescent="0.35">
      <c r="A2976" s="23">
        <v>42342.845555555556</v>
      </c>
    </row>
    <row r="2977" spans="1:1" x14ac:dyDescent="0.35">
      <c r="A2977" s="23">
        <v>42343.998043981483</v>
      </c>
    </row>
    <row r="2978" spans="1:1" x14ac:dyDescent="0.35">
      <c r="A2978" s="23">
        <v>42344.326770833337</v>
      </c>
    </row>
    <row r="2979" spans="1:1" x14ac:dyDescent="0.35">
      <c r="A2979" s="23">
        <v>42344.824502314812</v>
      </c>
    </row>
    <row r="2980" spans="1:1" x14ac:dyDescent="0.35">
      <c r="A2980" s="23">
        <v>42344.884143518517</v>
      </c>
    </row>
    <row r="2981" spans="1:1" x14ac:dyDescent="0.35">
      <c r="A2981" s="23">
        <v>42345.860150462962</v>
      </c>
    </row>
    <row r="2982" spans="1:1" x14ac:dyDescent="0.35">
      <c r="A2982" s="23">
        <v>42345.951539351852</v>
      </c>
    </row>
    <row r="2983" spans="1:1" x14ac:dyDescent="0.35">
      <c r="A2983" s="23">
        <v>42346.20685185185</v>
      </c>
    </row>
    <row r="2984" spans="1:1" x14ac:dyDescent="0.35">
      <c r="A2984" s="23">
        <v>42346.736400462964</v>
      </c>
    </row>
    <row r="2985" spans="1:1" x14ac:dyDescent="0.35">
      <c r="A2985" s="23">
        <v>42347.203587962962</v>
      </c>
    </row>
    <row r="2986" spans="1:1" x14ac:dyDescent="0.35">
      <c r="A2986" s="23">
        <v>42347.358483796299</v>
      </c>
    </row>
    <row r="2987" spans="1:1" x14ac:dyDescent="0.35">
      <c r="A2987" s="23">
        <v>42348.9215625</v>
      </c>
    </row>
    <row r="2988" spans="1:1" x14ac:dyDescent="0.35">
      <c r="A2988" s="23">
        <v>42349.824097222219</v>
      </c>
    </row>
    <row r="2989" spans="1:1" x14ac:dyDescent="0.35">
      <c r="A2989" s="23">
        <v>42351.658842592595</v>
      </c>
    </row>
    <row r="2990" spans="1:1" x14ac:dyDescent="0.35">
      <c r="A2990" s="23">
        <v>42353.16679398148</v>
      </c>
    </row>
    <row r="2991" spans="1:1" x14ac:dyDescent="0.35">
      <c r="A2991" s="23">
        <v>42353.761759259258</v>
      </c>
    </row>
    <row r="2992" spans="1:1" x14ac:dyDescent="0.35">
      <c r="A2992" s="23">
        <v>42354.131643518522</v>
      </c>
    </row>
    <row r="2993" spans="1:1" x14ac:dyDescent="0.35">
      <c r="A2993" s="23">
        <v>42356.750706018516</v>
      </c>
    </row>
    <row r="2994" spans="1:1" x14ac:dyDescent="0.35">
      <c r="A2994" s="23">
        <v>42358.573182870372</v>
      </c>
    </row>
    <row r="2995" spans="1:1" x14ac:dyDescent="0.35">
      <c r="A2995" s="23">
        <v>42358.684872685182</v>
      </c>
    </row>
    <row r="2996" spans="1:1" x14ac:dyDescent="0.35">
      <c r="A2996" s="23">
        <v>42359.725243055553</v>
      </c>
    </row>
    <row r="2997" spans="1:1" x14ac:dyDescent="0.35">
      <c r="A2997" s="23">
        <v>42359.792233796295</v>
      </c>
    </row>
    <row r="2998" spans="1:1" x14ac:dyDescent="0.35">
      <c r="A2998" s="23">
        <v>42359.868611111109</v>
      </c>
    </row>
    <row r="2999" spans="1:1" x14ac:dyDescent="0.35">
      <c r="A2999" s="23">
        <v>42360.212025462963</v>
      </c>
    </row>
    <row r="3000" spans="1:1" x14ac:dyDescent="0.35">
      <c r="A3000" s="23">
        <v>42360.437152777777</v>
      </c>
    </row>
    <row r="3001" spans="1:1" x14ac:dyDescent="0.35">
      <c r="A3001" s="23">
        <v>42360.487210648149</v>
      </c>
    </row>
    <row r="3002" spans="1:1" x14ac:dyDescent="0.35">
      <c r="A3002" s="23">
        <v>42360.887835648151</v>
      </c>
    </row>
    <row r="3003" spans="1:1" x14ac:dyDescent="0.35">
      <c r="A3003" s="23">
        <v>42360.932152777779</v>
      </c>
    </row>
    <row r="3004" spans="1:1" x14ac:dyDescent="0.35">
      <c r="A3004" s="23">
        <v>42361.043703703705</v>
      </c>
    </row>
    <row r="3005" spans="1:1" x14ac:dyDescent="0.35">
      <c r="A3005" s="23">
        <v>42361.602476851855</v>
      </c>
    </row>
    <row r="3006" spans="1:1" x14ac:dyDescent="0.35">
      <c r="A3006" s="23">
        <v>42362.365185185183</v>
      </c>
    </row>
    <row r="3007" spans="1:1" x14ac:dyDescent="0.35">
      <c r="A3007" s="23">
        <v>42366.192974537036</v>
      </c>
    </row>
    <row r="3008" spans="1:1" x14ac:dyDescent="0.35">
      <c r="A3008" s="23">
        <v>42366.982627314814</v>
      </c>
    </row>
    <row r="3009" spans="1:1" x14ac:dyDescent="0.35">
      <c r="A3009" s="23">
        <v>42367.719814814816</v>
      </c>
    </row>
    <row r="3010" spans="1:1" x14ac:dyDescent="0.35">
      <c r="A3010" s="23">
        <v>42368.333668981482</v>
      </c>
    </row>
    <row r="3011" spans="1:1" x14ac:dyDescent="0.35">
      <c r="A3011" s="23">
        <v>42370.0077662037</v>
      </c>
    </row>
    <row r="3012" spans="1:1" x14ac:dyDescent="0.35">
      <c r="A3012" s="23">
        <v>42370.571851851855</v>
      </c>
    </row>
    <row r="3013" spans="1:1" x14ac:dyDescent="0.35">
      <c r="A3013" s="23">
        <v>42370.580590277779</v>
      </c>
    </row>
    <row r="3014" spans="1:1" x14ac:dyDescent="0.35">
      <c r="A3014" s="23">
        <v>42370.90320601852</v>
      </c>
    </row>
    <row r="3015" spans="1:1" x14ac:dyDescent="0.35">
      <c r="A3015" s="23">
        <v>42371.355729166666</v>
      </c>
    </row>
    <row r="3016" spans="1:1" x14ac:dyDescent="0.35">
      <c r="A3016" s="23">
        <v>42371.446909722225</v>
      </c>
    </row>
    <row r="3017" spans="1:1" x14ac:dyDescent="0.35">
      <c r="A3017" s="23">
        <v>42371.617164351854</v>
      </c>
    </row>
    <row r="3018" spans="1:1" x14ac:dyDescent="0.35">
      <c r="A3018" s="23">
        <v>42371.935590277775</v>
      </c>
    </row>
    <row r="3019" spans="1:1" x14ac:dyDescent="0.35">
      <c r="A3019" s="23">
        <v>42372.624166666668</v>
      </c>
    </row>
    <row r="3020" spans="1:1" x14ac:dyDescent="0.35">
      <c r="A3020" s="23">
        <v>42372.693055555559</v>
      </c>
    </row>
    <row r="3021" spans="1:1" x14ac:dyDescent="0.35">
      <c r="A3021" s="23">
        <v>42373.252280092594</v>
      </c>
    </row>
    <row r="3022" spans="1:1" x14ac:dyDescent="0.35">
      <c r="A3022" s="23">
        <v>42373.712418981479</v>
      </c>
    </row>
    <row r="3023" spans="1:1" x14ac:dyDescent="0.35">
      <c r="A3023" s="23">
        <v>42373.983449074076</v>
      </c>
    </row>
    <row r="3024" spans="1:1" x14ac:dyDescent="0.35">
      <c r="A3024" s="23">
        <v>42374.651504629626</v>
      </c>
    </row>
    <row r="3025" spans="1:1" x14ac:dyDescent="0.35">
      <c r="A3025" s="23">
        <v>42374.655081018522</v>
      </c>
    </row>
    <row r="3026" spans="1:1" x14ac:dyDescent="0.35">
      <c r="A3026" s="23">
        <v>42374.822870370372</v>
      </c>
    </row>
    <row r="3027" spans="1:1" x14ac:dyDescent="0.35">
      <c r="A3027" s="23">
        <v>42374.911226851851</v>
      </c>
    </row>
    <row r="3028" spans="1:1" x14ac:dyDescent="0.35">
      <c r="A3028" s="23">
        <v>42375.08394675926</v>
      </c>
    </row>
    <row r="3029" spans="1:1" x14ac:dyDescent="0.35">
      <c r="A3029" s="23">
        <v>42375.114988425928</v>
      </c>
    </row>
    <row r="3030" spans="1:1" x14ac:dyDescent="0.35">
      <c r="A3030" s="23">
        <v>42375.230115740742</v>
      </c>
    </row>
    <row r="3031" spans="1:1" x14ac:dyDescent="0.35">
      <c r="A3031" s="23">
        <v>42375.996886574074</v>
      </c>
    </row>
    <row r="3032" spans="1:1" x14ac:dyDescent="0.35">
      <c r="A3032" s="23">
        <v>42376.792060185187</v>
      </c>
    </row>
    <row r="3033" spans="1:1" x14ac:dyDescent="0.35">
      <c r="A3033" s="23">
        <v>42377.554756944446</v>
      </c>
    </row>
    <row r="3034" spans="1:1" x14ac:dyDescent="0.35">
      <c r="A3034" s="23">
        <v>42377.577187499999</v>
      </c>
    </row>
    <row r="3035" spans="1:1" x14ac:dyDescent="0.35">
      <c r="A3035" s="23">
        <v>42377.706944444442</v>
      </c>
    </row>
    <row r="3036" spans="1:1" x14ac:dyDescent="0.35">
      <c r="A3036" s="23">
        <v>42378.478344907409</v>
      </c>
    </row>
    <row r="3037" spans="1:1" x14ac:dyDescent="0.35">
      <c r="A3037" s="23">
        <v>42379.744189814817</v>
      </c>
    </row>
    <row r="3038" spans="1:1" x14ac:dyDescent="0.35">
      <c r="A3038" s="23">
        <v>42380.581180555557</v>
      </c>
    </row>
    <row r="3039" spans="1:1" x14ac:dyDescent="0.35">
      <c r="A3039" s="23">
        <v>42380.690289351849</v>
      </c>
    </row>
    <row r="3040" spans="1:1" x14ac:dyDescent="0.35">
      <c r="A3040" s="23">
        <v>42380.696342592593</v>
      </c>
    </row>
    <row r="3041" spans="1:1" x14ac:dyDescent="0.35">
      <c r="A3041" s="23">
        <v>42380.812627314815</v>
      </c>
    </row>
    <row r="3042" spans="1:1" x14ac:dyDescent="0.35">
      <c r="A3042" s="23">
        <v>42380.884872685187</v>
      </c>
    </row>
    <row r="3043" spans="1:1" x14ac:dyDescent="0.35">
      <c r="A3043" s="23">
        <v>42380.926111111112</v>
      </c>
    </row>
    <row r="3044" spans="1:1" x14ac:dyDescent="0.35">
      <c r="A3044" s="23">
        <v>42381.478981481479</v>
      </c>
    </row>
    <row r="3045" spans="1:1" x14ac:dyDescent="0.35">
      <c r="A3045" s="23">
        <v>42381.671840277777</v>
      </c>
    </row>
    <row r="3046" spans="1:1" x14ac:dyDescent="0.35">
      <c r="A3046" s="23">
        <v>42381.686840277776</v>
      </c>
    </row>
    <row r="3047" spans="1:1" x14ac:dyDescent="0.35">
      <c r="A3047" s="23">
        <v>42381.79886574074</v>
      </c>
    </row>
    <row r="3048" spans="1:1" x14ac:dyDescent="0.35">
      <c r="A3048" s="23">
        <v>42381.866284722222</v>
      </c>
    </row>
    <row r="3049" spans="1:1" x14ac:dyDescent="0.35">
      <c r="A3049" s="23">
        <v>42382.130833333336</v>
      </c>
    </row>
    <row r="3050" spans="1:1" x14ac:dyDescent="0.35">
      <c r="A3050" s="23">
        <v>42382.189710648148</v>
      </c>
    </row>
    <row r="3051" spans="1:1" x14ac:dyDescent="0.35">
      <c r="A3051" s="23">
        <v>42382.244409722225</v>
      </c>
    </row>
    <row r="3052" spans="1:1" x14ac:dyDescent="0.35">
      <c r="A3052" s="23">
        <v>42382.431076388886</v>
      </c>
    </row>
    <row r="3053" spans="1:1" x14ac:dyDescent="0.35">
      <c r="A3053" s="23">
        <v>42382.74009259259</v>
      </c>
    </row>
    <row r="3054" spans="1:1" x14ac:dyDescent="0.35">
      <c r="A3054" s="23">
        <v>42382.843287037038</v>
      </c>
    </row>
    <row r="3055" spans="1:1" x14ac:dyDescent="0.35">
      <c r="A3055" s="23">
        <v>42382.906527777777</v>
      </c>
    </row>
    <row r="3056" spans="1:1" x14ac:dyDescent="0.35">
      <c r="A3056" s="23">
        <v>42383.793124999997</v>
      </c>
    </row>
    <row r="3057" spans="1:1" x14ac:dyDescent="0.35">
      <c r="A3057" s="23">
        <v>42383.899456018517</v>
      </c>
    </row>
    <row r="3058" spans="1:1" x14ac:dyDescent="0.35">
      <c r="A3058" s="23">
        <v>42383.933993055558</v>
      </c>
    </row>
    <row r="3059" spans="1:1" x14ac:dyDescent="0.35">
      <c r="A3059" s="23">
        <v>42384.110775462963</v>
      </c>
    </row>
    <row r="3060" spans="1:1" x14ac:dyDescent="0.35">
      <c r="A3060" s="23">
        <v>42384.306840277779</v>
      </c>
    </row>
    <row r="3061" spans="1:1" x14ac:dyDescent="0.35">
      <c r="A3061" s="23">
        <v>42384.680925925924</v>
      </c>
    </row>
    <row r="3062" spans="1:1" x14ac:dyDescent="0.35">
      <c r="A3062" s="23">
        <v>42387.398472222223</v>
      </c>
    </row>
    <row r="3063" spans="1:1" x14ac:dyDescent="0.35">
      <c r="A3063" s="23">
        <v>42387.503229166665</v>
      </c>
    </row>
    <row r="3064" spans="1:1" x14ac:dyDescent="0.35">
      <c r="A3064" s="23">
        <v>42387.7268287037</v>
      </c>
    </row>
    <row r="3065" spans="1:1" x14ac:dyDescent="0.35">
      <c r="A3065" s="23">
        <v>42388.523020833331</v>
      </c>
    </row>
    <row r="3066" spans="1:1" x14ac:dyDescent="0.35">
      <c r="A3066" s="23">
        <v>42388.575104166666</v>
      </c>
    </row>
    <row r="3067" spans="1:1" x14ac:dyDescent="0.35">
      <c r="A3067" s="23">
        <v>42388.589085648149</v>
      </c>
    </row>
    <row r="3068" spans="1:1" x14ac:dyDescent="0.35">
      <c r="A3068" s="23">
        <v>42388.708645833336</v>
      </c>
    </row>
    <row r="3069" spans="1:1" x14ac:dyDescent="0.35">
      <c r="A3069" s="23">
        <v>42388.798252314817</v>
      </c>
    </row>
    <row r="3070" spans="1:1" x14ac:dyDescent="0.35">
      <c r="A3070" s="23">
        <v>42390.002650462964</v>
      </c>
    </row>
    <row r="3071" spans="1:1" x14ac:dyDescent="0.35">
      <c r="A3071" s="23">
        <v>42390.171261574076</v>
      </c>
    </row>
    <row r="3072" spans="1:1" x14ac:dyDescent="0.35">
      <c r="A3072" s="23">
        <v>42390.838738425926</v>
      </c>
    </row>
    <row r="3073" spans="1:1" x14ac:dyDescent="0.35">
      <c r="A3073" s="23">
        <v>42391.35019675926</v>
      </c>
    </row>
    <row r="3074" spans="1:1" x14ac:dyDescent="0.35">
      <c r="A3074" s="23">
        <v>42391.475289351853</v>
      </c>
    </row>
    <row r="3075" spans="1:1" x14ac:dyDescent="0.35">
      <c r="A3075" s="23">
        <v>42391.772997685184</v>
      </c>
    </row>
    <row r="3076" spans="1:1" x14ac:dyDescent="0.35">
      <c r="A3076" s="23">
        <v>42391.942094907405</v>
      </c>
    </row>
    <row r="3077" spans="1:1" x14ac:dyDescent="0.35">
      <c r="A3077" s="23">
        <v>42393.961909722224</v>
      </c>
    </row>
    <row r="3078" spans="1:1" x14ac:dyDescent="0.35">
      <c r="A3078" s="23">
        <v>42394.580740740741</v>
      </c>
    </row>
    <row r="3079" spans="1:1" x14ac:dyDescent="0.35">
      <c r="A3079" s="23">
        <v>42394.900462962964</v>
      </c>
    </row>
    <row r="3080" spans="1:1" x14ac:dyDescent="0.35">
      <c r="A3080" s="23">
        <v>42395.309039351851</v>
      </c>
    </row>
    <row r="3081" spans="1:1" x14ac:dyDescent="0.35">
      <c r="A3081" s="23">
        <v>42395.456412037034</v>
      </c>
    </row>
    <row r="3082" spans="1:1" x14ac:dyDescent="0.35">
      <c r="A3082" s="23">
        <v>42395.706435185188</v>
      </c>
    </row>
    <row r="3083" spans="1:1" x14ac:dyDescent="0.35">
      <c r="A3083" s="23">
        <v>42396.494583333333</v>
      </c>
    </row>
    <row r="3084" spans="1:1" x14ac:dyDescent="0.35">
      <c r="A3084" s="23">
        <v>42396.8440625</v>
      </c>
    </row>
    <row r="3085" spans="1:1" x14ac:dyDescent="0.35">
      <c r="A3085" s="23">
        <v>42396.911712962959</v>
      </c>
    </row>
    <row r="3086" spans="1:1" x14ac:dyDescent="0.35">
      <c r="A3086" s="23">
        <v>42396.973807870374</v>
      </c>
    </row>
    <row r="3087" spans="1:1" x14ac:dyDescent="0.35">
      <c r="A3087" s="23">
        <v>42397.281666666669</v>
      </c>
    </row>
    <row r="3088" spans="1:1" x14ac:dyDescent="0.35">
      <c r="A3088" s="23">
        <v>42397.679513888892</v>
      </c>
    </row>
    <row r="3089" spans="1:1" x14ac:dyDescent="0.35">
      <c r="A3089" s="23">
        <v>42397.89980324074</v>
      </c>
    </row>
    <row r="3090" spans="1:1" x14ac:dyDescent="0.35">
      <c r="A3090" s="23">
        <v>42398.195972222224</v>
      </c>
    </row>
    <row r="3091" spans="1:1" x14ac:dyDescent="0.35">
      <c r="A3091" s="23">
        <v>42398.849259259259</v>
      </c>
    </row>
    <row r="3092" spans="1:1" x14ac:dyDescent="0.35">
      <c r="A3092" s="23">
        <v>42399.707407407404</v>
      </c>
    </row>
    <row r="3093" spans="1:1" x14ac:dyDescent="0.35">
      <c r="A3093" s="23">
        <v>42399.882615740738</v>
      </c>
    </row>
    <row r="3094" spans="1:1" x14ac:dyDescent="0.35">
      <c r="A3094" s="23">
        <v>42400.176377314812</v>
      </c>
    </row>
    <row r="3095" spans="1:1" x14ac:dyDescent="0.35">
      <c r="A3095" s="23">
        <v>42400.70453703704</v>
      </c>
    </row>
    <row r="3096" spans="1:1" x14ac:dyDescent="0.35">
      <c r="A3096" s="23">
        <v>42400.711967592593</v>
      </c>
    </row>
    <row r="3097" spans="1:1" x14ac:dyDescent="0.35">
      <c r="A3097" s="23">
        <v>42400.946597222224</v>
      </c>
    </row>
    <row r="3098" spans="1:1" x14ac:dyDescent="0.35">
      <c r="A3098" s="23">
        <v>42401.154930555553</v>
      </c>
    </row>
    <row r="3099" spans="1:1" x14ac:dyDescent="0.35">
      <c r="A3099" s="23">
        <v>42401.610983796294</v>
      </c>
    </row>
    <row r="3100" spans="1:1" x14ac:dyDescent="0.35">
      <c r="A3100" s="23">
        <v>42401.672372685185</v>
      </c>
    </row>
    <row r="3101" spans="1:1" x14ac:dyDescent="0.35">
      <c r="A3101" s="23">
        <v>42401.806562500002</v>
      </c>
    </row>
    <row r="3102" spans="1:1" x14ac:dyDescent="0.35">
      <c r="A3102" s="23">
        <v>42401.945219907408</v>
      </c>
    </row>
    <row r="3103" spans="1:1" x14ac:dyDescent="0.35">
      <c r="A3103" s="23">
        <v>42402.709652777776</v>
      </c>
    </row>
    <row r="3104" spans="1:1" x14ac:dyDescent="0.35">
      <c r="A3104" s="23">
        <v>42402.889027777775</v>
      </c>
    </row>
    <row r="3105" spans="1:1" x14ac:dyDescent="0.35">
      <c r="A3105" s="23">
        <v>42402.947002314817</v>
      </c>
    </row>
    <row r="3106" spans="1:1" x14ac:dyDescent="0.35">
      <c r="A3106" s="23">
        <v>42403.035567129627</v>
      </c>
    </row>
    <row r="3107" spans="1:1" x14ac:dyDescent="0.35">
      <c r="A3107" s="23">
        <v>42403.080497685187</v>
      </c>
    </row>
    <row r="3108" spans="1:1" x14ac:dyDescent="0.35">
      <c r="A3108" s="23">
        <v>42403.971851851849</v>
      </c>
    </row>
    <row r="3109" spans="1:1" x14ac:dyDescent="0.35">
      <c r="A3109" s="23">
        <v>42403.998217592591</v>
      </c>
    </row>
    <row r="3110" spans="1:1" x14ac:dyDescent="0.35">
      <c r="A3110" s="23">
        <v>42404.033090277779</v>
      </c>
    </row>
    <row r="3111" spans="1:1" x14ac:dyDescent="0.35">
      <c r="A3111" s="23">
        <v>42405.090300925927</v>
      </c>
    </row>
    <row r="3112" spans="1:1" x14ac:dyDescent="0.35">
      <c r="A3112" s="23">
        <v>42405.67260416667</v>
      </c>
    </row>
    <row r="3113" spans="1:1" x14ac:dyDescent="0.35">
      <c r="A3113" s="23">
        <v>42405.702349537038</v>
      </c>
    </row>
    <row r="3114" spans="1:1" x14ac:dyDescent="0.35">
      <c r="A3114" s="23">
        <v>42406.992418981485</v>
      </c>
    </row>
    <row r="3115" spans="1:1" x14ac:dyDescent="0.35">
      <c r="A3115" s="23">
        <v>42407.637557870374</v>
      </c>
    </row>
    <row r="3116" spans="1:1" x14ac:dyDescent="0.35">
      <c r="A3116" s="23">
        <v>42408.714814814812</v>
      </c>
    </row>
    <row r="3117" spans="1:1" x14ac:dyDescent="0.35">
      <c r="A3117" s="23">
        <v>42408.999571759261</v>
      </c>
    </row>
    <row r="3118" spans="1:1" x14ac:dyDescent="0.35">
      <c r="A3118" s="23">
        <v>42409.024305555555</v>
      </c>
    </row>
    <row r="3119" spans="1:1" x14ac:dyDescent="0.35">
      <c r="A3119" s="23">
        <v>42409.040231481478</v>
      </c>
    </row>
    <row r="3120" spans="1:1" x14ac:dyDescent="0.35">
      <c r="A3120" s="23">
        <v>42409.241747685184</v>
      </c>
    </row>
    <row r="3121" spans="1:1" x14ac:dyDescent="0.35">
      <c r="A3121" s="23">
        <v>42409.571284722224</v>
      </c>
    </row>
    <row r="3122" spans="1:1" x14ac:dyDescent="0.35">
      <c r="A3122" s="23">
        <v>42409.776076388887</v>
      </c>
    </row>
    <row r="3123" spans="1:1" x14ac:dyDescent="0.35">
      <c r="A3123" s="23">
        <v>42410.017199074071</v>
      </c>
    </row>
    <row r="3124" spans="1:1" x14ac:dyDescent="0.35">
      <c r="A3124" s="23">
        <v>42410.774155092593</v>
      </c>
    </row>
    <row r="3125" spans="1:1" x14ac:dyDescent="0.35">
      <c r="A3125" s="23">
        <v>42410.93105324074</v>
      </c>
    </row>
    <row r="3126" spans="1:1" x14ac:dyDescent="0.35">
      <c r="A3126" s="23">
        <v>42410.982002314813</v>
      </c>
    </row>
    <row r="3127" spans="1:1" x14ac:dyDescent="0.35">
      <c r="A3127" s="23">
        <v>42411.828287037039</v>
      </c>
    </row>
    <row r="3128" spans="1:1" x14ac:dyDescent="0.35">
      <c r="A3128" s="23">
        <v>42411.942291666666</v>
      </c>
    </row>
    <row r="3129" spans="1:1" x14ac:dyDescent="0.35">
      <c r="A3129" s="23">
        <v>42411.942997685182</v>
      </c>
    </row>
    <row r="3130" spans="1:1" x14ac:dyDescent="0.35">
      <c r="A3130" s="23">
        <v>42412.318668981483</v>
      </c>
    </row>
    <row r="3131" spans="1:1" x14ac:dyDescent="0.35">
      <c r="A3131" s="23">
        <v>42412.934212962966</v>
      </c>
    </row>
    <row r="3132" spans="1:1" x14ac:dyDescent="0.35">
      <c r="A3132" s="23">
        <v>42413.433831018519</v>
      </c>
    </row>
    <row r="3133" spans="1:1" x14ac:dyDescent="0.35">
      <c r="A3133" s="23">
        <v>42413.649641203701</v>
      </c>
    </row>
    <row r="3134" spans="1:1" x14ac:dyDescent="0.35">
      <c r="A3134" s="23">
        <v>42413.671006944445</v>
      </c>
    </row>
    <row r="3135" spans="1:1" x14ac:dyDescent="0.35">
      <c r="A3135" s="23">
        <v>42414.235879629632</v>
      </c>
    </row>
    <row r="3136" spans="1:1" x14ac:dyDescent="0.35">
      <c r="A3136" s="23">
        <v>42414.44332175926</v>
      </c>
    </row>
    <row r="3137" spans="1:1" x14ac:dyDescent="0.35">
      <c r="A3137" s="23">
        <v>42415.168564814812</v>
      </c>
    </row>
    <row r="3138" spans="1:1" x14ac:dyDescent="0.35">
      <c r="A3138" s="23">
        <v>42415.253437500003</v>
      </c>
    </row>
    <row r="3139" spans="1:1" x14ac:dyDescent="0.35">
      <c r="A3139" s="23">
        <v>42415.398032407407</v>
      </c>
    </row>
    <row r="3140" spans="1:1" x14ac:dyDescent="0.35">
      <c r="A3140" s="23">
        <v>42415.803159722222</v>
      </c>
    </row>
    <row r="3141" spans="1:1" x14ac:dyDescent="0.35">
      <c r="A3141" s="23">
        <v>42415.883425925924</v>
      </c>
    </row>
    <row r="3142" spans="1:1" x14ac:dyDescent="0.35">
      <c r="A3142" s="23">
        <v>42416.407129629632</v>
      </c>
    </row>
    <row r="3143" spans="1:1" x14ac:dyDescent="0.35">
      <c r="A3143" s="23">
        <v>42416.691655092596</v>
      </c>
    </row>
    <row r="3144" spans="1:1" x14ac:dyDescent="0.35">
      <c r="A3144" s="23">
        <v>42416.767928240741</v>
      </c>
    </row>
    <row r="3145" spans="1:1" x14ac:dyDescent="0.35">
      <c r="A3145" s="23">
        <v>42416.881018518521</v>
      </c>
    </row>
    <row r="3146" spans="1:1" x14ac:dyDescent="0.35">
      <c r="A3146" s="23">
        <v>42417.585532407407</v>
      </c>
    </row>
    <row r="3147" spans="1:1" x14ac:dyDescent="0.35">
      <c r="A3147" s="23">
        <v>42417.6250462963</v>
      </c>
    </row>
    <row r="3148" spans="1:1" x14ac:dyDescent="0.35">
      <c r="A3148" s="23">
        <v>42417.675879629627</v>
      </c>
    </row>
    <row r="3149" spans="1:1" x14ac:dyDescent="0.35">
      <c r="A3149" s="23">
        <v>42417.804618055554</v>
      </c>
    </row>
    <row r="3150" spans="1:1" x14ac:dyDescent="0.35">
      <c r="A3150" s="23">
        <v>42417.818078703705</v>
      </c>
    </row>
    <row r="3151" spans="1:1" x14ac:dyDescent="0.35">
      <c r="A3151" s="23">
        <v>42418.031180555554</v>
      </c>
    </row>
    <row r="3152" spans="1:1" x14ac:dyDescent="0.35">
      <c r="A3152" s="23">
        <v>42418.231747685182</v>
      </c>
    </row>
    <row r="3153" spans="1:1" x14ac:dyDescent="0.35">
      <c r="A3153" s="23">
        <v>42418.425983796296</v>
      </c>
    </row>
    <row r="3154" spans="1:1" x14ac:dyDescent="0.35">
      <c r="A3154" s="23">
        <v>42419.246168981481</v>
      </c>
    </row>
    <row r="3155" spans="1:1" x14ac:dyDescent="0.35">
      <c r="A3155" s="23">
        <v>42419.603703703702</v>
      </c>
    </row>
    <row r="3156" spans="1:1" x14ac:dyDescent="0.35">
      <c r="A3156" s="23">
        <v>42419.919421296298</v>
      </c>
    </row>
    <row r="3157" spans="1:1" x14ac:dyDescent="0.35">
      <c r="A3157" s="23">
        <v>42420.019097222219</v>
      </c>
    </row>
    <row r="3158" spans="1:1" x14ac:dyDescent="0.35">
      <c r="A3158" s="23">
        <v>42420.140277777777</v>
      </c>
    </row>
    <row r="3159" spans="1:1" x14ac:dyDescent="0.35">
      <c r="A3159" s="23">
        <v>42420.74962962963</v>
      </c>
    </row>
    <row r="3160" spans="1:1" x14ac:dyDescent="0.35">
      <c r="A3160" s="23">
        <v>42421.141469907408</v>
      </c>
    </row>
    <row r="3161" spans="1:1" x14ac:dyDescent="0.35">
      <c r="A3161" s="23">
        <v>42422.107129629629</v>
      </c>
    </row>
    <row r="3162" spans="1:1" x14ac:dyDescent="0.35">
      <c r="A3162" s="23">
        <v>42422.254328703704</v>
      </c>
    </row>
    <row r="3163" spans="1:1" x14ac:dyDescent="0.35">
      <c r="A3163" s="23">
        <v>42422.536192129628</v>
      </c>
    </row>
    <row r="3164" spans="1:1" x14ac:dyDescent="0.35">
      <c r="A3164" s="23">
        <v>42422.977418981478</v>
      </c>
    </row>
    <row r="3165" spans="1:1" x14ac:dyDescent="0.35">
      <c r="A3165" s="23">
        <v>42423.050613425927</v>
      </c>
    </row>
    <row r="3166" spans="1:1" x14ac:dyDescent="0.35">
      <c r="A3166" s="23">
        <v>42423.3830787037</v>
      </c>
    </row>
    <row r="3167" spans="1:1" x14ac:dyDescent="0.35">
      <c r="A3167" s="23">
        <v>42423.542384259257</v>
      </c>
    </row>
    <row r="3168" spans="1:1" x14ac:dyDescent="0.35">
      <c r="A3168" s="23">
        <v>42423.602500000001</v>
      </c>
    </row>
    <row r="3169" spans="1:1" x14ac:dyDescent="0.35">
      <c r="A3169" s="23">
        <v>42423.709074074075</v>
      </c>
    </row>
    <row r="3170" spans="1:1" x14ac:dyDescent="0.35">
      <c r="A3170" s="23">
        <v>42423.985567129632</v>
      </c>
    </row>
    <row r="3171" spans="1:1" x14ac:dyDescent="0.35">
      <c r="A3171" s="23">
        <v>42424.161898148152</v>
      </c>
    </row>
    <row r="3172" spans="1:1" x14ac:dyDescent="0.35">
      <c r="A3172" s="23">
        <v>42424.749490740738</v>
      </c>
    </row>
    <row r="3173" spans="1:1" x14ac:dyDescent="0.35">
      <c r="A3173" s="23">
        <v>42425.576898148145</v>
      </c>
    </row>
    <row r="3174" spans="1:1" x14ac:dyDescent="0.35">
      <c r="A3174" s="23">
        <v>42425.730671296296</v>
      </c>
    </row>
    <row r="3175" spans="1:1" x14ac:dyDescent="0.35">
      <c r="A3175" s="23">
        <v>42425.73541666667</v>
      </c>
    </row>
    <row r="3176" spans="1:1" x14ac:dyDescent="0.35">
      <c r="A3176" s="23">
        <v>42425.757986111108</v>
      </c>
    </row>
    <row r="3177" spans="1:1" x14ac:dyDescent="0.35">
      <c r="A3177" s="23">
        <v>42425.9609837963</v>
      </c>
    </row>
    <row r="3178" spans="1:1" x14ac:dyDescent="0.35">
      <c r="A3178" s="23">
        <v>42425.970092592594</v>
      </c>
    </row>
    <row r="3179" spans="1:1" x14ac:dyDescent="0.35">
      <c r="A3179" s="23">
        <v>42426.407592592594</v>
      </c>
    </row>
    <row r="3180" spans="1:1" x14ac:dyDescent="0.35">
      <c r="A3180" s="23">
        <v>42426.542592592596</v>
      </c>
    </row>
    <row r="3181" spans="1:1" x14ac:dyDescent="0.35">
      <c r="A3181" s="23">
        <v>42426.949988425928</v>
      </c>
    </row>
    <row r="3182" spans="1:1" x14ac:dyDescent="0.35">
      <c r="A3182" s="23">
        <v>42427.018078703702</v>
      </c>
    </row>
    <row r="3183" spans="1:1" x14ac:dyDescent="0.35">
      <c r="A3183" s="23">
        <v>42427.721006944441</v>
      </c>
    </row>
    <row r="3184" spans="1:1" x14ac:dyDescent="0.35">
      <c r="A3184" s="23">
        <v>42427.964745370373</v>
      </c>
    </row>
    <row r="3185" spans="1:1" x14ac:dyDescent="0.35">
      <c r="A3185" s="23">
        <v>42429.326678240737</v>
      </c>
    </row>
    <row r="3186" spans="1:1" x14ac:dyDescent="0.35">
      <c r="A3186" s="23">
        <v>42429.695543981485</v>
      </c>
    </row>
    <row r="3187" spans="1:1" x14ac:dyDescent="0.35">
      <c r="A3187" s="23">
        <v>42429.849560185183</v>
      </c>
    </row>
    <row r="3188" spans="1:1" x14ac:dyDescent="0.35">
      <c r="A3188" s="23">
        <v>42429.991724537038</v>
      </c>
    </row>
    <row r="3189" spans="1:1" x14ac:dyDescent="0.35">
      <c r="A3189" s="23">
        <v>42430.040798611109</v>
      </c>
    </row>
    <row r="3190" spans="1:1" x14ac:dyDescent="0.35">
      <c r="A3190" s="23">
        <v>42430.430243055554</v>
      </c>
    </row>
    <row r="3191" spans="1:1" x14ac:dyDescent="0.35">
      <c r="A3191" s="23">
        <v>42430.56689814815</v>
      </c>
    </row>
    <row r="3192" spans="1:1" x14ac:dyDescent="0.35">
      <c r="A3192" s="23">
        <v>42430.702210648145</v>
      </c>
    </row>
    <row r="3193" spans="1:1" x14ac:dyDescent="0.35">
      <c r="A3193" s="23">
        <v>42430.720451388886</v>
      </c>
    </row>
    <row r="3194" spans="1:1" x14ac:dyDescent="0.35">
      <c r="A3194" s="23">
        <v>42430.747511574074</v>
      </c>
    </row>
    <row r="3195" spans="1:1" x14ac:dyDescent="0.35">
      <c r="A3195" s="23">
        <v>42430.76222222222</v>
      </c>
    </row>
    <row r="3196" spans="1:1" x14ac:dyDescent="0.35">
      <c r="A3196" s="23">
        <v>42430.839398148149</v>
      </c>
    </row>
    <row r="3197" spans="1:1" x14ac:dyDescent="0.35">
      <c r="A3197" s="23">
        <v>42431.102534722224</v>
      </c>
    </row>
    <row r="3198" spans="1:1" x14ac:dyDescent="0.35">
      <c r="A3198" s="23">
        <v>42431.302002314813</v>
      </c>
    </row>
    <row r="3199" spans="1:1" x14ac:dyDescent="0.35">
      <c r="A3199" s="23">
        <v>42431.500069444446</v>
      </c>
    </row>
    <row r="3200" spans="1:1" x14ac:dyDescent="0.35">
      <c r="A3200" s="23">
        <v>42432.276712962965</v>
      </c>
    </row>
    <row r="3201" spans="1:1" x14ac:dyDescent="0.35">
      <c r="A3201" s="23">
        <v>42432.379826388889</v>
      </c>
    </row>
    <row r="3202" spans="1:1" x14ac:dyDescent="0.35">
      <c r="A3202" s="23">
        <v>42432.701724537037</v>
      </c>
    </row>
    <row r="3203" spans="1:1" x14ac:dyDescent="0.35">
      <c r="A3203" s="23">
        <v>42433.338750000003</v>
      </c>
    </row>
    <row r="3204" spans="1:1" x14ac:dyDescent="0.35">
      <c r="A3204" s="23">
        <v>42433.650590277779</v>
      </c>
    </row>
    <row r="3205" spans="1:1" x14ac:dyDescent="0.35">
      <c r="A3205" s="23">
        <v>42433.688900462963</v>
      </c>
    </row>
    <row r="3206" spans="1:1" x14ac:dyDescent="0.35">
      <c r="A3206" s="23">
        <v>42433.726168981484</v>
      </c>
    </row>
    <row r="3207" spans="1:1" x14ac:dyDescent="0.35">
      <c r="A3207" s="23">
        <v>42433.737453703703</v>
      </c>
    </row>
    <row r="3208" spans="1:1" x14ac:dyDescent="0.35">
      <c r="A3208" s="23">
        <v>42433.761886574073</v>
      </c>
    </row>
    <row r="3209" spans="1:1" x14ac:dyDescent="0.35">
      <c r="A3209" s="23">
        <v>42433.82571759259</v>
      </c>
    </row>
    <row r="3210" spans="1:1" x14ac:dyDescent="0.35">
      <c r="A3210" s="23">
        <v>42435.874212962961</v>
      </c>
    </row>
    <row r="3211" spans="1:1" x14ac:dyDescent="0.35">
      <c r="A3211" s="23">
        <v>42435.942083333335</v>
      </c>
    </row>
    <row r="3212" spans="1:1" x14ac:dyDescent="0.35">
      <c r="A3212" s="23">
        <v>42436.211701388886</v>
      </c>
    </row>
    <row r="3213" spans="1:1" x14ac:dyDescent="0.35">
      <c r="A3213" s="23">
        <v>42436.509108796294</v>
      </c>
    </row>
    <row r="3214" spans="1:1" x14ac:dyDescent="0.35">
      <c r="A3214" s="23">
        <v>42437.094490740739</v>
      </c>
    </row>
    <row r="3215" spans="1:1" x14ac:dyDescent="0.35">
      <c r="A3215" s="23">
        <v>42437.398680555554</v>
      </c>
    </row>
    <row r="3216" spans="1:1" x14ac:dyDescent="0.35">
      <c r="A3216" s="23">
        <v>42437.636469907404</v>
      </c>
    </row>
    <row r="3217" spans="1:1" x14ac:dyDescent="0.35">
      <c r="A3217" s="23">
        <v>42437.64534722222</v>
      </c>
    </row>
    <row r="3218" spans="1:1" x14ac:dyDescent="0.35">
      <c r="A3218" s="23">
        <v>42437.924988425926</v>
      </c>
    </row>
    <row r="3219" spans="1:1" x14ac:dyDescent="0.35">
      <c r="A3219" s="23">
        <v>42438.539074074077</v>
      </c>
    </row>
    <row r="3220" spans="1:1" x14ac:dyDescent="0.35">
      <c r="A3220" s="23">
        <v>42438.667071759257</v>
      </c>
    </row>
    <row r="3221" spans="1:1" x14ac:dyDescent="0.35">
      <c r="A3221" s="23">
        <v>42438.779131944444</v>
      </c>
    </row>
    <row r="3222" spans="1:1" x14ac:dyDescent="0.35">
      <c r="A3222" s="23">
        <v>42438.813449074078</v>
      </c>
    </row>
    <row r="3223" spans="1:1" x14ac:dyDescent="0.35">
      <c r="A3223" s="23">
        <v>42438.827789351853</v>
      </c>
    </row>
    <row r="3224" spans="1:1" x14ac:dyDescent="0.35">
      <c r="A3224" s="23">
        <v>42438.961273148147</v>
      </c>
    </row>
    <row r="3225" spans="1:1" x14ac:dyDescent="0.35">
      <c r="A3225" s="23">
        <v>42439.702314814815</v>
      </c>
    </row>
    <row r="3226" spans="1:1" x14ac:dyDescent="0.35">
      <c r="A3226" s="23">
        <v>42440.371111111112</v>
      </c>
    </row>
    <row r="3227" spans="1:1" x14ac:dyDescent="0.35">
      <c r="A3227" s="23">
        <v>42440.416504629633</v>
      </c>
    </row>
    <row r="3228" spans="1:1" x14ac:dyDescent="0.35">
      <c r="A3228" s="23">
        <v>42440.650335648148</v>
      </c>
    </row>
    <row r="3229" spans="1:1" x14ac:dyDescent="0.35">
      <c r="A3229" s="23">
        <v>42440.820277777777</v>
      </c>
    </row>
    <row r="3230" spans="1:1" x14ac:dyDescent="0.35">
      <c r="A3230" s="23">
        <v>42442.623344907406</v>
      </c>
    </row>
    <row r="3231" spans="1:1" x14ac:dyDescent="0.35">
      <c r="A3231" s="23">
        <v>42443.00204861111</v>
      </c>
    </row>
    <row r="3232" spans="1:1" x14ac:dyDescent="0.35">
      <c r="A3232" s="23">
        <v>42443.802361111113</v>
      </c>
    </row>
    <row r="3233" spans="1:1" x14ac:dyDescent="0.35">
      <c r="A3233" s="23">
        <v>42443.989050925928</v>
      </c>
    </row>
    <row r="3234" spans="1:1" x14ac:dyDescent="0.35">
      <c r="A3234" s="23">
        <v>42444.268101851849</v>
      </c>
    </row>
    <row r="3235" spans="1:1" x14ac:dyDescent="0.35">
      <c r="A3235" s="23">
        <v>42444.583912037036</v>
      </c>
    </row>
    <row r="3236" spans="1:1" x14ac:dyDescent="0.35">
      <c r="A3236" s="23">
        <v>42444.877743055556</v>
      </c>
    </row>
    <row r="3237" spans="1:1" x14ac:dyDescent="0.35">
      <c r="A3237" s="23">
        <v>42445.194305555553</v>
      </c>
    </row>
    <row r="3238" spans="1:1" x14ac:dyDescent="0.35">
      <c r="A3238" s="23">
        <v>42445.598136574074</v>
      </c>
    </row>
    <row r="3239" spans="1:1" x14ac:dyDescent="0.35">
      <c r="A3239" s="23">
        <v>42445.712754629632</v>
      </c>
    </row>
    <row r="3240" spans="1:1" x14ac:dyDescent="0.35">
      <c r="A3240" s="23">
        <v>42445.823055555556</v>
      </c>
    </row>
    <row r="3241" spans="1:1" x14ac:dyDescent="0.35">
      <c r="A3241" s="23">
        <v>42445.866979166669</v>
      </c>
    </row>
    <row r="3242" spans="1:1" x14ac:dyDescent="0.35">
      <c r="A3242" s="23">
        <v>42446.060694444444</v>
      </c>
    </row>
    <row r="3243" spans="1:1" x14ac:dyDescent="0.35">
      <c r="A3243" s="23">
        <v>42446.780162037037</v>
      </c>
    </row>
    <row r="3244" spans="1:1" x14ac:dyDescent="0.35">
      <c r="A3244" s="23">
        <v>42446.845543981479</v>
      </c>
    </row>
    <row r="3245" spans="1:1" x14ac:dyDescent="0.35">
      <c r="A3245" s="23">
        <v>42446.943831018521</v>
      </c>
    </row>
    <row r="3246" spans="1:1" x14ac:dyDescent="0.35">
      <c r="A3246" s="23">
        <v>42447.103518518517</v>
      </c>
    </row>
    <row r="3247" spans="1:1" x14ac:dyDescent="0.35">
      <c r="A3247" s="23">
        <v>42447.863553240742</v>
      </c>
    </row>
    <row r="3248" spans="1:1" x14ac:dyDescent="0.35">
      <c r="A3248" s="23">
        <v>42447.894432870373</v>
      </c>
    </row>
    <row r="3249" spans="1:1" x14ac:dyDescent="0.35">
      <c r="A3249" s="23">
        <v>42447.896666666667</v>
      </c>
    </row>
    <row r="3250" spans="1:1" x14ac:dyDescent="0.35">
      <c r="A3250" s="23">
        <v>42447.896874999999</v>
      </c>
    </row>
    <row r="3251" spans="1:1" x14ac:dyDescent="0.35">
      <c r="A3251" s="23">
        <v>42448.821585648147</v>
      </c>
    </row>
    <row r="3252" spans="1:1" x14ac:dyDescent="0.35">
      <c r="A3252" s="23">
        <v>42449.341678240744</v>
      </c>
    </row>
    <row r="3253" spans="1:1" x14ac:dyDescent="0.35">
      <c r="A3253" s="23">
        <v>42450.589143518519</v>
      </c>
    </row>
    <row r="3254" spans="1:1" x14ac:dyDescent="0.35">
      <c r="A3254" s="23">
        <v>42450.882824074077</v>
      </c>
    </row>
    <row r="3255" spans="1:1" x14ac:dyDescent="0.35">
      <c r="A3255" s="23">
        <v>42451.095856481479</v>
      </c>
    </row>
    <row r="3256" spans="1:1" x14ac:dyDescent="0.35">
      <c r="A3256" s="23">
        <v>42451.496817129628</v>
      </c>
    </row>
    <row r="3257" spans="1:1" x14ac:dyDescent="0.35">
      <c r="A3257" s="23">
        <v>42451.698449074072</v>
      </c>
    </row>
    <row r="3258" spans="1:1" x14ac:dyDescent="0.35">
      <c r="A3258" s="23">
        <v>42451.866967592592</v>
      </c>
    </row>
    <row r="3259" spans="1:1" x14ac:dyDescent="0.35">
      <c r="A3259" s="23">
        <v>42452.272824074076</v>
      </c>
    </row>
    <row r="3260" spans="1:1" x14ac:dyDescent="0.35">
      <c r="A3260" s="23">
        <v>42452.579988425925</v>
      </c>
    </row>
    <row r="3261" spans="1:1" x14ac:dyDescent="0.35">
      <c r="A3261" s="23">
        <v>42452.666770833333</v>
      </c>
    </row>
    <row r="3262" spans="1:1" x14ac:dyDescent="0.35">
      <c r="A3262" s="23">
        <v>42452.781828703701</v>
      </c>
    </row>
    <row r="3263" spans="1:1" x14ac:dyDescent="0.35">
      <c r="A3263" s="23">
        <v>42452.815659722219</v>
      </c>
    </row>
    <row r="3264" spans="1:1" x14ac:dyDescent="0.35">
      <c r="A3264" s="23">
        <v>42452.825740740744</v>
      </c>
    </row>
    <row r="3265" spans="1:1" x14ac:dyDescent="0.35">
      <c r="A3265" s="23">
        <v>42452.827743055554</v>
      </c>
    </row>
    <row r="3266" spans="1:1" x14ac:dyDescent="0.35">
      <c r="A3266" s="23">
        <v>42452.876909722225</v>
      </c>
    </row>
    <row r="3267" spans="1:1" x14ac:dyDescent="0.35">
      <c r="A3267" s="23">
        <v>42452.916481481479</v>
      </c>
    </row>
    <row r="3268" spans="1:1" x14ac:dyDescent="0.35">
      <c r="A3268" s="23">
        <v>42453.428240740737</v>
      </c>
    </row>
    <row r="3269" spans="1:1" x14ac:dyDescent="0.35">
      <c r="A3269" s="23">
        <v>42453.49726851852</v>
      </c>
    </row>
    <row r="3270" spans="1:1" x14ac:dyDescent="0.35">
      <c r="A3270" s="23">
        <v>42453.806307870371</v>
      </c>
    </row>
    <row r="3271" spans="1:1" x14ac:dyDescent="0.35">
      <c r="A3271" s="23">
        <v>42453.819687499999</v>
      </c>
    </row>
    <row r="3272" spans="1:1" x14ac:dyDescent="0.35">
      <c r="A3272" s="23">
        <v>42454.836851851855</v>
      </c>
    </row>
    <row r="3273" spans="1:1" x14ac:dyDescent="0.35">
      <c r="A3273" s="23">
        <v>42457.623923611114</v>
      </c>
    </row>
    <row r="3274" spans="1:1" x14ac:dyDescent="0.35">
      <c r="A3274" s="23">
        <v>42457.871516203704</v>
      </c>
    </row>
    <row r="3275" spans="1:1" x14ac:dyDescent="0.35">
      <c r="A3275" s="23">
        <v>42457.932025462964</v>
      </c>
    </row>
    <row r="3276" spans="1:1" x14ac:dyDescent="0.35">
      <c r="A3276" s="23">
        <v>42458.127175925925</v>
      </c>
    </row>
    <row r="3277" spans="1:1" x14ac:dyDescent="0.35">
      <c r="A3277" s="23">
        <v>42458.641724537039</v>
      </c>
    </row>
    <row r="3278" spans="1:1" x14ac:dyDescent="0.35">
      <c r="A3278" s="23">
        <v>42458.680925925924</v>
      </c>
    </row>
    <row r="3279" spans="1:1" x14ac:dyDescent="0.35">
      <c r="A3279" s="23">
        <v>42459.15861111111</v>
      </c>
    </row>
    <row r="3280" spans="1:1" x14ac:dyDescent="0.35">
      <c r="A3280" s="23">
        <v>42459.693865740737</v>
      </c>
    </row>
    <row r="3281" spans="1:1" x14ac:dyDescent="0.35">
      <c r="A3281" s="23">
        <v>42459.780844907407</v>
      </c>
    </row>
    <row r="3282" spans="1:1" x14ac:dyDescent="0.35">
      <c r="A3282" s="23">
        <v>42460.320613425924</v>
      </c>
    </row>
    <row r="3283" spans="1:1" x14ac:dyDescent="0.35">
      <c r="A3283" s="23">
        <v>42460.335312499999</v>
      </c>
    </row>
    <row r="3284" spans="1:1" x14ac:dyDescent="0.35">
      <c r="A3284" s="23">
        <v>42460.374305555553</v>
      </c>
    </row>
    <row r="3285" spans="1:1" x14ac:dyDescent="0.35">
      <c r="A3285" s="23">
        <v>42460.573611111111</v>
      </c>
    </row>
    <row r="3286" spans="1:1" x14ac:dyDescent="0.35">
      <c r="A3286" s="23">
        <v>42460.610520833332</v>
      </c>
    </row>
    <row r="3287" spans="1:1" x14ac:dyDescent="0.35">
      <c r="A3287" s="23">
        <v>42460.733530092592</v>
      </c>
    </row>
    <row r="3288" spans="1:1" x14ac:dyDescent="0.35">
      <c r="A3288" s="23">
        <v>42460.741747685184</v>
      </c>
    </row>
    <row r="3289" spans="1:1" x14ac:dyDescent="0.35">
      <c r="A3289" s="23">
        <v>42460.94222222222</v>
      </c>
    </row>
    <row r="3290" spans="1:1" x14ac:dyDescent="0.35">
      <c r="A3290" s="23">
        <v>42460.981921296298</v>
      </c>
    </row>
    <row r="3291" spans="1:1" x14ac:dyDescent="0.35">
      <c r="A3291" s="23">
        <v>42461.447662037041</v>
      </c>
    </row>
    <row r="3292" spans="1:1" x14ac:dyDescent="0.35">
      <c r="A3292" s="23">
        <v>42461.596273148149</v>
      </c>
    </row>
    <row r="3293" spans="1:1" x14ac:dyDescent="0.35">
      <c r="A3293" s="23">
        <v>42461.627511574072</v>
      </c>
    </row>
    <row r="3294" spans="1:1" x14ac:dyDescent="0.35">
      <c r="A3294" s="23">
        <v>42461.689745370371</v>
      </c>
    </row>
    <row r="3295" spans="1:1" x14ac:dyDescent="0.35">
      <c r="A3295" s="23">
        <v>42461.747199074074</v>
      </c>
    </row>
    <row r="3296" spans="1:1" x14ac:dyDescent="0.35">
      <c r="A3296" s="23">
        <v>42461.885138888887</v>
      </c>
    </row>
    <row r="3297" spans="1:1" x14ac:dyDescent="0.35">
      <c r="A3297" s="23">
        <v>42462.140868055554</v>
      </c>
    </row>
    <row r="3298" spans="1:1" x14ac:dyDescent="0.35">
      <c r="A3298" s="23">
        <v>42462.893495370372</v>
      </c>
    </row>
    <row r="3299" spans="1:1" x14ac:dyDescent="0.35">
      <c r="A3299" s="23">
        <v>42463.813854166663</v>
      </c>
    </row>
    <row r="3300" spans="1:1" x14ac:dyDescent="0.35">
      <c r="A3300" s="23">
        <v>42463.866666666669</v>
      </c>
    </row>
    <row r="3301" spans="1:1" x14ac:dyDescent="0.35">
      <c r="A3301" s="23">
        <v>42464.958912037036</v>
      </c>
    </row>
    <row r="3302" spans="1:1" x14ac:dyDescent="0.35">
      <c r="A3302" s="23">
        <v>42465.128391203703</v>
      </c>
    </row>
    <row r="3303" spans="1:1" x14ac:dyDescent="0.35">
      <c r="A3303" s="23">
        <v>42465.16851851852</v>
      </c>
    </row>
    <row r="3304" spans="1:1" x14ac:dyDescent="0.35">
      <c r="A3304" s="23">
        <v>42465.491435185184</v>
      </c>
    </row>
    <row r="3305" spans="1:1" x14ac:dyDescent="0.35">
      <c r="A3305" s="23">
        <v>42465.542905092596</v>
      </c>
    </row>
    <row r="3306" spans="1:1" x14ac:dyDescent="0.35">
      <c r="A3306" s="23">
        <v>42465.596585648149</v>
      </c>
    </row>
    <row r="3307" spans="1:1" x14ac:dyDescent="0.35">
      <c r="A3307" s="23">
        <v>42466.303715277776</v>
      </c>
    </row>
    <row r="3308" spans="1:1" x14ac:dyDescent="0.35">
      <c r="A3308" s="23">
        <v>42466.558796296296</v>
      </c>
    </row>
    <row r="3309" spans="1:1" x14ac:dyDescent="0.35">
      <c r="A3309" s="23">
        <v>42466.608310185184</v>
      </c>
    </row>
    <row r="3310" spans="1:1" x14ac:dyDescent="0.35">
      <c r="A3310" s="23">
        <v>42466.826180555552</v>
      </c>
    </row>
    <row r="3311" spans="1:1" x14ac:dyDescent="0.35">
      <c r="A3311" s="23">
        <v>42466.858888888892</v>
      </c>
    </row>
    <row r="3312" spans="1:1" x14ac:dyDescent="0.35">
      <c r="A3312" s="23">
        <v>42467.144166666665</v>
      </c>
    </row>
    <row r="3313" spans="1:1" x14ac:dyDescent="0.35">
      <c r="A3313" s="23">
        <v>42467.548541666663</v>
      </c>
    </row>
    <row r="3314" spans="1:1" x14ac:dyDescent="0.35">
      <c r="A3314" s="23">
        <v>42467.581388888888</v>
      </c>
    </row>
    <row r="3315" spans="1:1" x14ac:dyDescent="0.35">
      <c r="A3315" s="23">
        <v>42467.788194444445</v>
      </c>
    </row>
    <row r="3316" spans="1:1" x14ac:dyDescent="0.35">
      <c r="A3316" s="23">
        <v>42467.951979166668</v>
      </c>
    </row>
    <row r="3317" spans="1:1" x14ac:dyDescent="0.35">
      <c r="A3317" s="23">
        <v>42468.374606481484</v>
      </c>
    </row>
    <row r="3318" spans="1:1" x14ac:dyDescent="0.35">
      <c r="A3318" s="23">
        <v>42468.841747685183</v>
      </c>
    </row>
    <row r="3319" spans="1:1" x14ac:dyDescent="0.35">
      <c r="A3319" s="23">
        <v>42468.94458333333</v>
      </c>
    </row>
    <row r="3320" spans="1:1" x14ac:dyDescent="0.35">
      <c r="A3320" s="23">
        <v>42469.68414351852</v>
      </c>
    </row>
    <row r="3321" spans="1:1" x14ac:dyDescent="0.35">
      <c r="A3321" s="23">
        <v>42469.874907407408</v>
      </c>
    </row>
    <row r="3322" spans="1:1" x14ac:dyDescent="0.35">
      <c r="A3322" s="23">
        <v>42469.951284722221</v>
      </c>
    </row>
    <row r="3323" spans="1:1" x14ac:dyDescent="0.35">
      <c r="A3323" s="23">
        <v>42471.052152777775</v>
      </c>
    </row>
    <row r="3324" spans="1:1" x14ac:dyDescent="0.35">
      <c r="A3324" s="23">
        <v>42472.449467592596</v>
      </c>
    </row>
    <row r="3325" spans="1:1" x14ac:dyDescent="0.35">
      <c r="A3325" s="23">
        <v>42472.73265046296</v>
      </c>
    </row>
    <row r="3326" spans="1:1" x14ac:dyDescent="0.35">
      <c r="A3326" s="23">
        <v>42473.007037037038</v>
      </c>
    </row>
    <row r="3327" spans="1:1" x14ac:dyDescent="0.35">
      <c r="A3327" s="23">
        <v>42473.57</v>
      </c>
    </row>
    <row r="3328" spans="1:1" x14ac:dyDescent="0.35">
      <c r="A3328" s="23">
        <v>42473.604270833333</v>
      </c>
    </row>
    <row r="3329" spans="1:1" x14ac:dyDescent="0.35">
      <c r="A3329" s="23">
        <v>42473.794710648152</v>
      </c>
    </row>
    <row r="3330" spans="1:1" x14ac:dyDescent="0.35">
      <c r="A3330" s="23">
        <v>42474.637824074074</v>
      </c>
    </row>
    <row r="3331" spans="1:1" x14ac:dyDescent="0.35">
      <c r="A3331" s="23">
        <v>42474.86482638889</v>
      </c>
    </row>
    <row r="3332" spans="1:1" x14ac:dyDescent="0.35">
      <c r="A3332" s="23">
        <v>42475.057164351849</v>
      </c>
    </row>
    <row r="3333" spans="1:1" x14ac:dyDescent="0.35">
      <c r="A3333" s="23">
        <v>42475.848067129627</v>
      </c>
    </row>
    <row r="3334" spans="1:1" x14ac:dyDescent="0.35">
      <c r="A3334" s="23">
        <v>42477.729780092595</v>
      </c>
    </row>
    <row r="3335" spans="1:1" x14ac:dyDescent="0.35">
      <c r="A3335" s="23">
        <v>42479.039212962962</v>
      </c>
    </row>
    <row r="3336" spans="1:1" x14ac:dyDescent="0.35">
      <c r="A3336" s="23">
        <v>42479.22210648148</v>
      </c>
    </row>
    <row r="3337" spans="1:1" x14ac:dyDescent="0.35">
      <c r="A3337" s="23">
        <v>42479.318518518521</v>
      </c>
    </row>
    <row r="3338" spans="1:1" x14ac:dyDescent="0.35">
      <c r="A3338" s="23">
        <v>42479.432291666664</v>
      </c>
    </row>
    <row r="3339" spans="1:1" x14ac:dyDescent="0.35">
      <c r="A3339" s="23">
        <v>42479.465833333335</v>
      </c>
    </row>
    <row r="3340" spans="1:1" x14ac:dyDescent="0.35">
      <c r="A3340" s="23">
        <v>42479.566388888888</v>
      </c>
    </row>
    <row r="3341" spans="1:1" x14ac:dyDescent="0.35">
      <c r="A3341" s="23">
        <v>42479.626875000002</v>
      </c>
    </row>
    <row r="3342" spans="1:1" x14ac:dyDescent="0.35">
      <c r="A3342" s="23">
        <v>42480.078715277778</v>
      </c>
    </row>
    <row r="3343" spans="1:1" x14ac:dyDescent="0.35">
      <c r="A3343" s="23">
        <v>42480.479861111111</v>
      </c>
    </row>
    <row r="3344" spans="1:1" x14ac:dyDescent="0.35">
      <c r="A3344" s="23">
        <v>42480.653611111113</v>
      </c>
    </row>
    <row r="3345" spans="1:1" x14ac:dyDescent="0.35">
      <c r="A3345" s="23">
        <v>42480.80064814815</v>
      </c>
    </row>
    <row r="3346" spans="1:1" x14ac:dyDescent="0.35">
      <c r="A3346" s="23">
        <v>42481.376597222225</v>
      </c>
    </row>
    <row r="3347" spans="1:1" x14ac:dyDescent="0.35">
      <c r="A3347" s="23">
        <v>42482.048032407409</v>
      </c>
    </row>
    <row r="3348" spans="1:1" x14ac:dyDescent="0.35">
      <c r="A3348" s="23">
        <v>42482.43478009259</v>
      </c>
    </row>
    <row r="3349" spans="1:1" x14ac:dyDescent="0.35">
      <c r="A3349" s="23">
        <v>42482.624699074076</v>
      </c>
    </row>
    <row r="3350" spans="1:1" x14ac:dyDescent="0.35">
      <c r="A3350" s="23">
        <v>42483.015694444446</v>
      </c>
    </row>
    <row r="3351" spans="1:1" x14ac:dyDescent="0.35">
      <c r="A3351" s="23">
        <v>42483.675208333334</v>
      </c>
    </row>
    <row r="3352" spans="1:1" x14ac:dyDescent="0.35">
      <c r="A3352" s="23">
        <v>42483.797395833331</v>
      </c>
    </row>
    <row r="3353" spans="1:1" x14ac:dyDescent="0.35">
      <c r="A3353" s="23">
        <v>42484.551550925928</v>
      </c>
    </row>
    <row r="3354" spans="1:1" x14ac:dyDescent="0.35">
      <c r="A3354" s="23">
        <v>42484.829062500001</v>
      </c>
    </row>
    <row r="3355" spans="1:1" x14ac:dyDescent="0.35">
      <c r="A3355" s="23">
        <v>42485.64534722222</v>
      </c>
    </row>
    <row r="3356" spans="1:1" x14ac:dyDescent="0.35">
      <c r="A3356" s="23">
        <v>42485.724768518521</v>
      </c>
    </row>
    <row r="3357" spans="1:1" x14ac:dyDescent="0.35">
      <c r="A3357" s="23">
        <v>42485.754525462966</v>
      </c>
    </row>
    <row r="3358" spans="1:1" x14ac:dyDescent="0.35">
      <c r="A3358" s="23">
        <v>42486.748414351852</v>
      </c>
    </row>
    <row r="3359" spans="1:1" x14ac:dyDescent="0.35">
      <c r="A3359" s="23">
        <v>42487.037905092591</v>
      </c>
    </row>
    <row r="3360" spans="1:1" x14ac:dyDescent="0.35">
      <c r="A3360" s="23">
        <v>42487.627002314817</v>
      </c>
    </row>
    <row r="3361" spans="1:1" x14ac:dyDescent="0.35">
      <c r="A3361" s="23">
        <v>42487.825752314813</v>
      </c>
    </row>
    <row r="3362" spans="1:1" x14ac:dyDescent="0.35">
      <c r="A3362" s="23">
        <v>42488.84878472222</v>
      </c>
    </row>
    <row r="3363" spans="1:1" x14ac:dyDescent="0.35">
      <c r="A3363" s="23">
        <v>42489.099687499998</v>
      </c>
    </row>
    <row r="3364" spans="1:1" x14ac:dyDescent="0.35">
      <c r="A3364" s="23">
        <v>42489.619525462964</v>
      </c>
    </row>
    <row r="3365" spans="1:1" x14ac:dyDescent="0.35">
      <c r="A3365" s="23">
        <v>42489.696585648147</v>
      </c>
    </row>
    <row r="3366" spans="1:1" x14ac:dyDescent="0.35">
      <c r="A3366" s="23">
        <v>42489.772326388891</v>
      </c>
    </row>
    <row r="3367" spans="1:1" x14ac:dyDescent="0.35">
      <c r="A3367" s="23">
        <v>42490.133877314816</v>
      </c>
    </row>
    <row r="3368" spans="1:1" x14ac:dyDescent="0.35">
      <c r="A3368" s="23">
        <v>42491.781319444446</v>
      </c>
    </row>
    <row r="3369" spans="1:1" x14ac:dyDescent="0.35">
      <c r="A3369" s="23">
        <v>42491.807685185187</v>
      </c>
    </row>
    <row r="3370" spans="1:1" x14ac:dyDescent="0.35">
      <c r="A3370" s="23">
        <v>42491.922881944447</v>
      </c>
    </row>
    <row r="3371" spans="1:1" x14ac:dyDescent="0.35">
      <c r="A3371" s="23">
        <v>42492.717233796298</v>
      </c>
    </row>
    <row r="3372" spans="1:1" x14ac:dyDescent="0.35">
      <c r="A3372" s="23">
        <v>42492.737847222219</v>
      </c>
    </row>
    <row r="3373" spans="1:1" x14ac:dyDescent="0.35">
      <c r="A3373" s="23">
        <v>42492.98505787037</v>
      </c>
    </row>
    <row r="3374" spans="1:1" x14ac:dyDescent="0.35">
      <c r="A3374" s="23">
        <v>42493.167719907404</v>
      </c>
    </row>
    <row r="3375" spans="1:1" x14ac:dyDescent="0.35">
      <c r="A3375" s="23">
        <v>42493.219236111108</v>
      </c>
    </row>
    <row r="3376" spans="1:1" x14ac:dyDescent="0.35">
      <c r="A3376" s="23">
        <v>42493.546851851854</v>
      </c>
    </row>
    <row r="3377" spans="1:1" x14ac:dyDescent="0.35">
      <c r="A3377" s="23">
        <v>42493.597013888888</v>
      </c>
    </row>
    <row r="3378" spans="1:1" x14ac:dyDescent="0.35">
      <c r="A3378" s="23">
        <v>42493.600810185184</v>
      </c>
    </row>
    <row r="3379" spans="1:1" x14ac:dyDescent="0.35">
      <c r="A3379" s="23">
        <v>42493.857083333336</v>
      </c>
    </row>
    <row r="3380" spans="1:1" x14ac:dyDescent="0.35">
      <c r="A3380" s="23">
        <v>42494.061793981484</v>
      </c>
    </row>
    <row r="3381" spans="1:1" x14ac:dyDescent="0.35">
      <c r="A3381" s="23">
        <v>42494.471666666665</v>
      </c>
    </row>
    <row r="3382" spans="1:1" x14ac:dyDescent="0.35">
      <c r="A3382" s="23">
        <v>42494.563449074078</v>
      </c>
    </row>
    <row r="3383" spans="1:1" x14ac:dyDescent="0.35">
      <c r="A3383" s="23">
        <v>42494.683634259258</v>
      </c>
    </row>
    <row r="3384" spans="1:1" x14ac:dyDescent="0.35">
      <c r="A3384" s="23">
        <v>42495.434236111112</v>
      </c>
    </row>
    <row r="3385" spans="1:1" x14ac:dyDescent="0.35">
      <c r="A3385" s="23">
        <v>42495.722187500003</v>
      </c>
    </row>
    <row r="3386" spans="1:1" x14ac:dyDescent="0.35">
      <c r="A3386" s="23">
        <v>42495.871736111112</v>
      </c>
    </row>
    <row r="3387" spans="1:1" x14ac:dyDescent="0.35">
      <c r="A3387" s="23">
        <v>42495.956631944442</v>
      </c>
    </row>
    <row r="3388" spans="1:1" x14ac:dyDescent="0.35">
      <c r="A3388" s="23">
        <v>42495.992800925924</v>
      </c>
    </row>
    <row r="3389" spans="1:1" x14ac:dyDescent="0.35">
      <c r="A3389" s="23">
        <v>42496.264965277776</v>
      </c>
    </row>
    <row r="3390" spans="1:1" x14ac:dyDescent="0.35">
      <c r="A3390" s="23">
        <v>42496.447071759256</v>
      </c>
    </row>
    <row r="3391" spans="1:1" x14ac:dyDescent="0.35">
      <c r="A3391" s="23">
        <v>42496.529305555552</v>
      </c>
    </row>
    <row r="3392" spans="1:1" x14ac:dyDescent="0.35">
      <c r="A3392" s="23">
        <v>42496.582337962966</v>
      </c>
    </row>
    <row r="3393" spans="1:1" x14ac:dyDescent="0.35">
      <c r="A3393" s="23">
        <v>42496.968935185185</v>
      </c>
    </row>
    <row r="3394" spans="1:1" x14ac:dyDescent="0.35">
      <c r="A3394" s="23">
        <v>42496.98159722222</v>
      </c>
    </row>
    <row r="3395" spans="1:1" x14ac:dyDescent="0.35">
      <c r="A3395" s="23">
        <v>42497.070775462962</v>
      </c>
    </row>
    <row r="3396" spans="1:1" x14ac:dyDescent="0.35">
      <c r="A3396" s="23">
        <v>42497.275706018518</v>
      </c>
    </row>
    <row r="3397" spans="1:1" x14ac:dyDescent="0.35">
      <c r="A3397" s="23">
        <v>42498.008391203701</v>
      </c>
    </row>
    <row r="3398" spans="1:1" x14ac:dyDescent="0.35">
      <c r="A3398" s="23">
        <v>42498.341122685182</v>
      </c>
    </row>
    <row r="3399" spans="1:1" x14ac:dyDescent="0.35">
      <c r="A3399" s="23">
        <v>42498.899398148147</v>
      </c>
    </row>
    <row r="3400" spans="1:1" x14ac:dyDescent="0.35">
      <c r="A3400" s="23">
        <v>42499.039629629631</v>
      </c>
    </row>
    <row r="3401" spans="1:1" x14ac:dyDescent="0.35">
      <c r="A3401" s="23">
        <v>42499.629849537036</v>
      </c>
    </row>
    <row r="3402" spans="1:1" x14ac:dyDescent="0.35">
      <c r="A3402" s="23">
        <v>42499.73170138889</v>
      </c>
    </row>
    <row r="3403" spans="1:1" x14ac:dyDescent="0.35">
      <c r="A3403" s="23">
        <v>42499.842962962961</v>
      </c>
    </row>
    <row r="3404" spans="1:1" x14ac:dyDescent="0.35">
      <c r="A3404" s="23">
        <v>42499.960810185185</v>
      </c>
    </row>
    <row r="3405" spans="1:1" x14ac:dyDescent="0.35">
      <c r="A3405" s="23">
        <v>42500.041550925926</v>
      </c>
    </row>
    <row r="3406" spans="1:1" x14ac:dyDescent="0.35">
      <c r="A3406" s="23">
        <v>42502.250775462962</v>
      </c>
    </row>
    <row r="3407" spans="1:1" x14ac:dyDescent="0.35">
      <c r="A3407" s="23">
        <v>42502.569120370368</v>
      </c>
    </row>
    <row r="3408" spans="1:1" x14ac:dyDescent="0.35">
      <c r="A3408" s="23">
        <v>42502.807627314818</v>
      </c>
    </row>
    <row r="3409" spans="1:1" x14ac:dyDescent="0.35">
      <c r="A3409" s="23">
        <v>42502.868761574071</v>
      </c>
    </row>
    <row r="3410" spans="1:1" x14ac:dyDescent="0.35">
      <c r="A3410" s="23">
        <v>42502.913761574076</v>
      </c>
    </row>
    <row r="3411" spans="1:1" x14ac:dyDescent="0.35">
      <c r="A3411" s="23">
        <v>42503.353506944448</v>
      </c>
    </row>
    <row r="3412" spans="1:1" x14ac:dyDescent="0.35">
      <c r="A3412" s="23">
        <v>42503.539976851855</v>
      </c>
    </row>
    <row r="3413" spans="1:1" x14ac:dyDescent="0.35">
      <c r="A3413" s="23">
        <v>42503.559467592589</v>
      </c>
    </row>
    <row r="3414" spans="1:1" x14ac:dyDescent="0.35">
      <c r="A3414" s="23">
        <v>42503.66474537037</v>
      </c>
    </row>
    <row r="3415" spans="1:1" x14ac:dyDescent="0.35">
      <c r="A3415" s="23">
        <v>42503.740868055553</v>
      </c>
    </row>
    <row r="3416" spans="1:1" x14ac:dyDescent="0.35">
      <c r="A3416" s="23">
        <v>42504.403877314813</v>
      </c>
    </row>
    <row r="3417" spans="1:1" x14ac:dyDescent="0.35">
      <c r="A3417" s="23">
        <v>42504.801388888889</v>
      </c>
    </row>
    <row r="3418" spans="1:1" x14ac:dyDescent="0.35">
      <c r="A3418" s="23">
        <v>42505.738032407404</v>
      </c>
    </row>
    <row r="3419" spans="1:1" x14ac:dyDescent="0.35">
      <c r="A3419" s="23">
        <v>42505.77447916667</v>
      </c>
    </row>
    <row r="3420" spans="1:1" x14ac:dyDescent="0.35">
      <c r="A3420" s="23">
        <v>42505.936678240738</v>
      </c>
    </row>
    <row r="3421" spans="1:1" x14ac:dyDescent="0.35">
      <c r="A3421" s="23">
        <v>42505.955925925926</v>
      </c>
    </row>
    <row r="3422" spans="1:1" x14ac:dyDescent="0.35">
      <c r="A3422" s="23">
        <v>42506.416990740741</v>
      </c>
    </row>
    <row r="3423" spans="1:1" x14ac:dyDescent="0.35">
      <c r="A3423" s="23">
        <v>42506.709374999999</v>
      </c>
    </row>
    <row r="3424" spans="1:1" x14ac:dyDescent="0.35">
      <c r="A3424" s="23">
        <v>42506.709722222222</v>
      </c>
    </row>
    <row r="3425" spans="1:1" x14ac:dyDescent="0.35">
      <c r="A3425" s="23">
        <v>42506.760405092595</v>
      </c>
    </row>
    <row r="3426" spans="1:1" x14ac:dyDescent="0.35">
      <c r="A3426" s="23">
        <v>42507.264699074076</v>
      </c>
    </row>
    <row r="3427" spans="1:1" x14ac:dyDescent="0.35">
      <c r="A3427" s="23">
        <v>42507.299328703702</v>
      </c>
    </row>
    <row r="3428" spans="1:1" x14ac:dyDescent="0.35">
      <c r="A3428" s="23">
        <v>42507.581412037034</v>
      </c>
    </row>
    <row r="3429" spans="1:1" x14ac:dyDescent="0.35">
      <c r="A3429" s="23">
        <v>42507.71025462963</v>
      </c>
    </row>
    <row r="3430" spans="1:1" x14ac:dyDescent="0.35">
      <c r="A3430" s="23">
        <v>42507.860196759262</v>
      </c>
    </row>
    <row r="3431" spans="1:1" x14ac:dyDescent="0.35">
      <c r="A3431" s="23">
        <v>42508.179965277777</v>
      </c>
    </row>
    <row r="3432" spans="1:1" x14ac:dyDescent="0.35">
      <c r="A3432" s="23">
        <v>42508.541550925926</v>
      </c>
    </row>
    <row r="3433" spans="1:1" x14ac:dyDescent="0.35">
      <c r="A3433" s="23">
        <v>42508.677187499998</v>
      </c>
    </row>
    <row r="3434" spans="1:1" x14ac:dyDescent="0.35">
      <c r="A3434" s="23">
        <v>42509.374537037038</v>
      </c>
    </row>
    <row r="3435" spans="1:1" x14ac:dyDescent="0.35">
      <c r="A3435" s="23">
        <v>42509.724328703705</v>
      </c>
    </row>
    <row r="3436" spans="1:1" x14ac:dyDescent="0.35">
      <c r="A3436" s="23">
        <v>42509.814108796294</v>
      </c>
    </row>
    <row r="3437" spans="1:1" x14ac:dyDescent="0.35">
      <c r="A3437" s="23">
        <v>42510.341631944444</v>
      </c>
    </row>
    <row r="3438" spans="1:1" x14ac:dyDescent="0.35">
      <c r="A3438" s="23">
        <v>42510.604699074072</v>
      </c>
    </row>
    <row r="3439" spans="1:1" x14ac:dyDescent="0.35">
      <c r="A3439" s="23">
        <v>42510.798854166664</v>
      </c>
    </row>
    <row r="3440" spans="1:1" x14ac:dyDescent="0.35">
      <c r="A3440" s="23">
        <v>42510.938900462963</v>
      </c>
    </row>
    <row r="3441" spans="1:1" x14ac:dyDescent="0.35">
      <c r="A3441" s="23">
        <v>42511.36204861111</v>
      </c>
    </row>
    <row r="3442" spans="1:1" x14ac:dyDescent="0.35">
      <c r="A3442" s="23">
        <v>42511.698101851849</v>
      </c>
    </row>
    <row r="3443" spans="1:1" x14ac:dyDescent="0.35">
      <c r="A3443" s="23">
        <v>42511.741944444446</v>
      </c>
    </row>
    <row r="3444" spans="1:1" x14ac:dyDescent="0.35">
      <c r="A3444" s="23">
        <v>42512.58321759259</v>
      </c>
    </row>
    <row r="3445" spans="1:1" x14ac:dyDescent="0.35">
      <c r="A3445" s="23">
        <v>42512.626747685186</v>
      </c>
    </row>
    <row r="3446" spans="1:1" x14ac:dyDescent="0.35">
      <c r="A3446" s="23">
        <v>42512.698217592595</v>
      </c>
    </row>
    <row r="3447" spans="1:1" x14ac:dyDescent="0.35">
      <c r="A3447" s="23">
        <v>42513.045798611114</v>
      </c>
    </row>
    <row r="3448" spans="1:1" x14ac:dyDescent="0.35">
      <c r="A3448" s="23">
        <v>42513.11078703704</v>
      </c>
    </row>
    <row r="3449" spans="1:1" x14ac:dyDescent="0.35">
      <c r="A3449" s="23">
        <v>42513.976319444446</v>
      </c>
    </row>
    <row r="3450" spans="1:1" x14ac:dyDescent="0.35">
      <c r="A3450" s="23">
        <v>42514.434548611112</v>
      </c>
    </row>
    <row r="3451" spans="1:1" x14ac:dyDescent="0.35">
      <c r="A3451" s="23">
        <v>42514.666956018518</v>
      </c>
    </row>
    <row r="3452" spans="1:1" x14ac:dyDescent="0.35">
      <c r="A3452" s="23">
        <v>42514.671099537038</v>
      </c>
    </row>
    <row r="3453" spans="1:1" x14ac:dyDescent="0.35">
      <c r="A3453" s="23">
        <v>42515.061805555553</v>
      </c>
    </row>
    <row r="3454" spans="1:1" x14ac:dyDescent="0.35">
      <c r="A3454" s="23">
        <v>42515.078217592592</v>
      </c>
    </row>
    <row r="3455" spans="1:1" x14ac:dyDescent="0.35">
      <c r="A3455" s="23">
        <v>42515.439421296294</v>
      </c>
    </row>
    <row r="3456" spans="1:1" x14ac:dyDescent="0.35">
      <c r="A3456" s="23">
        <v>42515.71775462963</v>
      </c>
    </row>
    <row r="3457" spans="1:1" x14ac:dyDescent="0.35">
      <c r="A3457" s="23">
        <v>42515.727650462963</v>
      </c>
    </row>
    <row r="3458" spans="1:1" x14ac:dyDescent="0.35">
      <c r="A3458" s="23">
        <v>42515.866446759261</v>
      </c>
    </row>
    <row r="3459" spans="1:1" x14ac:dyDescent="0.35">
      <c r="A3459" s="23">
        <v>42516.047071759262</v>
      </c>
    </row>
    <row r="3460" spans="1:1" x14ac:dyDescent="0.35">
      <c r="A3460" s="23">
        <v>42517.003368055557</v>
      </c>
    </row>
    <row r="3461" spans="1:1" x14ac:dyDescent="0.35">
      <c r="A3461" s="23">
        <v>42519.6565162037</v>
      </c>
    </row>
    <row r="3462" spans="1:1" x14ac:dyDescent="0.35">
      <c r="A3462" s="23">
        <v>42520.235486111109</v>
      </c>
    </row>
    <row r="3463" spans="1:1" x14ac:dyDescent="0.35">
      <c r="A3463" s="23">
        <v>42520.847384259258</v>
      </c>
    </row>
    <row r="3464" spans="1:1" x14ac:dyDescent="0.35">
      <c r="A3464" s="23">
        <v>42521.010370370372</v>
      </c>
    </row>
    <row r="3465" spans="1:1" x14ac:dyDescent="0.35">
      <c r="A3465" s="23">
        <v>42521.291504629633</v>
      </c>
    </row>
    <row r="3466" spans="1:1" x14ac:dyDescent="0.35">
      <c r="A3466" s="23">
        <v>42521.654328703706</v>
      </c>
    </row>
    <row r="3467" spans="1:1" x14ac:dyDescent="0.35">
      <c r="A3467" s="23">
        <v>42522.276724537034</v>
      </c>
    </row>
    <row r="3468" spans="1:1" x14ac:dyDescent="0.35">
      <c r="A3468" s="23">
        <v>42522.347812499997</v>
      </c>
    </row>
    <row r="3469" spans="1:1" x14ac:dyDescent="0.35">
      <c r="A3469" s="23">
        <v>42522.789803240739</v>
      </c>
    </row>
    <row r="3470" spans="1:1" x14ac:dyDescent="0.35">
      <c r="A3470" s="23">
        <v>42522.880243055559</v>
      </c>
    </row>
    <row r="3471" spans="1:1" x14ac:dyDescent="0.35">
      <c r="A3471" s="23">
        <v>42523.025231481479</v>
      </c>
    </row>
    <row r="3472" spans="1:1" x14ac:dyDescent="0.35">
      <c r="A3472" s="23">
        <v>42523.248715277776</v>
      </c>
    </row>
    <row r="3473" spans="1:1" x14ac:dyDescent="0.35">
      <c r="A3473" s="23">
        <v>42523.333310185182</v>
      </c>
    </row>
    <row r="3474" spans="1:1" x14ac:dyDescent="0.35">
      <c r="A3474" s="23">
        <v>42523.739212962966</v>
      </c>
    </row>
    <row r="3475" spans="1:1" x14ac:dyDescent="0.35">
      <c r="A3475" s="23">
        <v>42524.105462962965</v>
      </c>
    </row>
    <row r="3476" spans="1:1" x14ac:dyDescent="0.35">
      <c r="A3476" s="23">
        <v>42524.318703703706</v>
      </c>
    </row>
    <row r="3477" spans="1:1" x14ac:dyDescent="0.35">
      <c r="A3477" s="23">
        <v>42524.36650462963</v>
      </c>
    </row>
    <row r="3478" spans="1:1" x14ac:dyDescent="0.35">
      <c r="A3478" s="23">
        <v>42524.53800925926</v>
      </c>
    </row>
    <row r="3479" spans="1:1" x14ac:dyDescent="0.35">
      <c r="A3479" s="23">
        <v>42524.667662037034</v>
      </c>
    </row>
    <row r="3480" spans="1:1" x14ac:dyDescent="0.35">
      <c r="A3480" s="23">
        <v>42524.782638888886</v>
      </c>
    </row>
    <row r="3481" spans="1:1" x14ac:dyDescent="0.35">
      <c r="A3481" s="23">
        <v>42525.153055555558</v>
      </c>
    </row>
    <row r="3482" spans="1:1" x14ac:dyDescent="0.35">
      <c r="A3482" s="23">
        <v>42525.656944444447</v>
      </c>
    </row>
    <row r="3483" spans="1:1" x14ac:dyDescent="0.35">
      <c r="A3483" s="23">
        <v>42526.871331018519</v>
      </c>
    </row>
    <row r="3484" spans="1:1" x14ac:dyDescent="0.35">
      <c r="A3484" s="23">
        <v>42526.874236111114</v>
      </c>
    </row>
    <row r="3485" spans="1:1" x14ac:dyDescent="0.35">
      <c r="A3485" s="23">
        <v>42527.007326388892</v>
      </c>
    </row>
    <row r="3486" spans="1:1" x14ac:dyDescent="0.35">
      <c r="A3486" s="23">
        <v>42527.00953703704</v>
      </c>
    </row>
    <row r="3487" spans="1:1" x14ac:dyDescent="0.35">
      <c r="A3487" s="23">
        <v>42527.625671296293</v>
      </c>
    </row>
    <row r="3488" spans="1:1" x14ac:dyDescent="0.35">
      <c r="A3488" s="23">
        <v>42527.650995370372</v>
      </c>
    </row>
    <row r="3489" spans="1:1" x14ac:dyDescent="0.35">
      <c r="A3489" s="23">
        <v>42528.542627314811</v>
      </c>
    </row>
    <row r="3490" spans="1:1" x14ac:dyDescent="0.35">
      <c r="A3490" s="23">
        <v>42528.626620370371</v>
      </c>
    </row>
    <row r="3491" spans="1:1" x14ac:dyDescent="0.35">
      <c r="A3491" s="23">
        <v>42528.899398148147</v>
      </c>
    </row>
    <row r="3492" spans="1:1" x14ac:dyDescent="0.35">
      <c r="A3492" s="23">
        <v>42528.987696759257</v>
      </c>
    </row>
    <row r="3493" spans="1:1" x14ac:dyDescent="0.35">
      <c r="A3493" s="23">
        <v>42529.022013888891</v>
      </c>
    </row>
    <row r="3494" spans="1:1" x14ac:dyDescent="0.35">
      <c r="A3494" s="23">
        <v>42529.632754629631</v>
      </c>
    </row>
    <row r="3495" spans="1:1" x14ac:dyDescent="0.35">
      <c r="A3495" s="23">
        <v>42529.730717592596</v>
      </c>
    </row>
    <row r="3496" spans="1:1" x14ac:dyDescent="0.35">
      <c r="A3496" s="23">
        <v>42529.969131944446</v>
      </c>
    </row>
    <row r="3497" spans="1:1" x14ac:dyDescent="0.35">
      <c r="A3497" s="23">
        <v>42529.979108796295</v>
      </c>
    </row>
    <row r="3498" spans="1:1" x14ac:dyDescent="0.35">
      <c r="A3498" s="23">
        <v>42530.993032407408</v>
      </c>
    </row>
    <row r="3499" spans="1:1" x14ac:dyDescent="0.35">
      <c r="A3499" s="23">
        <v>42531.195277777777</v>
      </c>
    </row>
    <row r="3500" spans="1:1" x14ac:dyDescent="0.35">
      <c r="A3500" s="23">
        <v>42531.228437500002</v>
      </c>
    </row>
    <row r="3501" spans="1:1" x14ac:dyDescent="0.35">
      <c r="A3501" s="23">
        <v>42531.980694444443</v>
      </c>
    </row>
    <row r="3502" spans="1:1" x14ac:dyDescent="0.35">
      <c r="A3502" s="23">
        <v>42532.052523148152</v>
      </c>
    </row>
    <row r="3503" spans="1:1" x14ac:dyDescent="0.35">
      <c r="A3503" s="23">
        <v>42532.774745370371</v>
      </c>
    </row>
    <row r="3504" spans="1:1" x14ac:dyDescent="0.35">
      <c r="A3504" s="23">
        <v>42534.180717592593</v>
      </c>
    </row>
    <row r="3505" spans="1:1" x14ac:dyDescent="0.35">
      <c r="A3505" s="23">
        <v>42534.284710648149</v>
      </c>
    </row>
    <row r="3506" spans="1:1" x14ac:dyDescent="0.35">
      <c r="A3506" s="23">
        <v>42534.631481481483</v>
      </c>
    </row>
    <row r="3507" spans="1:1" x14ac:dyDescent="0.35">
      <c r="A3507" s="23">
        <v>42534.649571759262</v>
      </c>
    </row>
    <row r="3508" spans="1:1" x14ac:dyDescent="0.35">
      <c r="A3508" s="23">
        <v>42534.866875</v>
      </c>
    </row>
    <row r="3509" spans="1:1" x14ac:dyDescent="0.35">
      <c r="A3509" s="23">
        <v>42534.895624999997</v>
      </c>
    </row>
    <row r="3510" spans="1:1" x14ac:dyDescent="0.35">
      <c r="A3510" s="23">
        <v>42534.933321759258</v>
      </c>
    </row>
    <row r="3511" spans="1:1" x14ac:dyDescent="0.35">
      <c r="A3511" s="23">
        <v>42535.049849537034</v>
      </c>
    </row>
    <row r="3512" spans="1:1" x14ac:dyDescent="0.35">
      <c r="A3512" s="23">
        <v>42535.327476851853</v>
      </c>
    </row>
    <row r="3513" spans="1:1" x14ac:dyDescent="0.35">
      <c r="A3513" s="23">
        <v>42535.492280092592</v>
      </c>
    </row>
    <row r="3514" spans="1:1" x14ac:dyDescent="0.35">
      <c r="A3514" s="23">
        <v>42535.68440972222</v>
      </c>
    </row>
    <row r="3515" spans="1:1" x14ac:dyDescent="0.35">
      <c r="A3515" s="23">
        <v>42535.809490740743</v>
      </c>
    </row>
    <row r="3516" spans="1:1" x14ac:dyDescent="0.35">
      <c r="A3516" s="23">
        <v>42535.97865740741</v>
      </c>
    </row>
    <row r="3517" spans="1:1" x14ac:dyDescent="0.35">
      <c r="A3517" s="23">
        <v>42536.246620370373</v>
      </c>
    </row>
    <row r="3518" spans="1:1" x14ac:dyDescent="0.35">
      <c r="A3518" s="23">
        <v>42536.60701388889</v>
      </c>
    </row>
    <row r="3519" spans="1:1" x14ac:dyDescent="0.35">
      <c r="A3519" s="23">
        <v>42536.815648148149</v>
      </c>
    </row>
    <row r="3520" spans="1:1" x14ac:dyDescent="0.35">
      <c r="A3520" s="23">
        <v>42536.862800925926</v>
      </c>
    </row>
    <row r="3521" spans="1:1" x14ac:dyDescent="0.35">
      <c r="A3521" s="23">
        <v>42538.735833333332</v>
      </c>
    </row>
    <row r="3522" spans="1:1" x14ac:dyDescent="0.35">
      <c r="A3522" s="23">
        <v>42538.742893518516</v>
      </c>
    </row>
    <row r="3523" spans="1:1" x14ac:dyDescent="0.35">
      <c r="A3523" s="23">
        <v>42538.755428240744</v>
      </c>
    </row>
    <row r="3524" spans="1:1" x14ac:dyDescent="0.35">
      <c r="A3524" s="23">
        <v>42538.756805555553</v>
      </c>
    </row>
    <row r="3525" spans="1:1" x14ac:dyDescent="0.35">
      <c r="A3525" s="23">
        <v>42538.772430555553</v>
      </c>
    </row>
    <row r="3526" spans="1:1" x14ac:dyDescent="0.35">
      <c r="A3526" s="23">
        <v>42538.968310185184</v>
      </c>
    </row>
    <row r="3527" spans="1:1" x14ac:dyDescent="0.35">
      <c r="A3527" s="23">
        <v>42539.849768518521</v>
      </c>
    </row>
    <row r="3528" spans="1:1" x14ac:dyDescent="0.35">
      <c r="A3528" s="23">
        <v>42540.593530092592</v>
      </c>
    </row>
    <row r="3529" spans="1:1" x14ac:dyDescent="0.35">
      <c r="A3529" s="23">
        <v>42541.501516203702</v>
      </c>
    </row>
    <row r="3530" spans="1:1" x14ac:dyDescent="0.35">
      <c r="A3530" s="23">
        <v>42541.837511574071</v>
      </c>
    </row>
    <row r="3531" spans="1:1" x14ac:dyDescent="0.35">
      <c r="A3531" s="23">
        <v>42542.526423611111</v>
      </c>
    </row>
    <row r="3532" spans="1:1" x14ac:dyDescent="0.35">
      <c r="A3532" s="23">
        <v>42543.665601851855</v>
      </c>
    </row>
    <row r="3533" spans="1:1" x14ac:dyDescent="0.35">
      <c r="A3533" s="23">
        <v>42543.788564814815</v>
      </c>
    </row>
    <row r="3534" spans="1:1" x14ac:dyDescent="0.35">
      <c r="A3534" s="23">
        <v>42543.86277777778</v>
      </c>
    </row>
    <row r="3535" spans="1:1" x14ac:dyDescent="0.35">
      <c r="A3535" s="23">
        <v>42544.814328703702</v>
      </c>
    </row>
    <row r="3536" spans="1:1" x14ac:dyDescent="0.35">
      <c r="A3536" s="23">
        <v>42545.125196759262</v>
      </c>
    </row>
    <row r="3537" spans="1:1" x14ac:dyDescent="0.35">
      <c r="A3537" s="23">
        <v>42545.478333333333</v>
      </c>
    </row>
    <row r="3538" spans="1:1" x14ac:dyDescent="0.35">
      <c r="A3538" s="23">
        <v>42545.705266203702</v>
      </c>
    </row>
    <row r="3539" spans="1:1" x14ac:dyDescent="0.35">
      <c r="A3539" s="23">
        <v>42545.774189814816</v>
      </c>
    </row>
    <row r="3540" spans="1:1" x14ac:dyDescent="0.35">
      <c r="A3540" s="23">
        <v>42546.862233796295</v>
      </c>
    </row>
    <row r="3541" spans="1:1" x14ac:dyDescent="0.35">
      <c r="A3541" s="23">
        <v>42548.192997685182</v>
      </c>
    </row>
    <row r="3542" spans="1:1" x14ac:dyDescent="0.35">
      <c r="A3542" s="23">
        <v>42548.269861111112</v>
      </c>
    </row>
    <row r="3543" spans="1:1" x14ac:dyDescent="0.35">
      <c r="A3543" s="23">
        <v>42548.449861111112</v>
      </c>
    </row>
    <row r="3544" spans="1:1" x14ac:dyDescent="0.35">
      <c r="A3544" s="23">
        <v>42548.63853009259</v>
      </c>
    </row>
    <row r="3545" spans="1:1" x14ac:dyDescent="0.35">
      <c r="A3545" s="23">
        <v>42548.876192129632</v>
      </c>
    </row>
    <row r="3546" spans="1:1" x14ac:dyDescent="0.35">
      <c r="A3546" s="23">
        <v>42549.076157407406</v>
      </c>
    </row>
    <row r="3547" spans="1:1" x14ac:dyDescent="0.35">
      <c r="A3547" s="23">
        <v>42549.665717592594</v>
      </c>
    </row>
    <row r="3548" spans="1:1" x14ac:dyDescent="0.35">
      <c r="A3548" s="23">
        <v>42549.722962962966</v>
      </c>
    </row>
    <row r="3549" spans="1:1" x14ac:dyDescent="0.35">
      <c r="A3549" s="23">
        <v>42549.916712962964</v>
      </c>
    </row>
    <row r="3550" spans="1:1" x14ac:dyDescent="0.35">
      <c r="A3550" s="23">
        <v>42550.048449074071</v>
      </c>
    </row>
    <row r="3551" spans="1:1" x14ac:dyDescent="0.35">
      <c r="A3551" s="23">
        <v>42550.701886574076</v>
      </c>
    </row>
    <row r="3552" spans="1:1" x14ac:dyDescent="0.35">
      <c r="A3552" s="23">
        <v>42551.102314814816</v>
      </c>
    </row>
    <row r="3553" spans="1:1" x14ac:dyDescent="0.35">
      <c r="A3553" s="23">
        <v>42551.884189814817</v>
      </c>
    </row>
    <row r="3554" spans="1:1" x14ac:dyDescent="0.35">
      <c r="A3554" s="23">
        <v>42551.928854166668</v>
      </c>
    </row>
    <row r="3555" spans="1:1" x14ac:dyDescent="0.35">
      <c r="A3555" s="23">
        <v>42551.961689814816</v>
      </c>
    </row>
    <row r="3556" spans="1:1" x14ac:dyDescent="0.35">
      <c r="A3556" s="23">
        <v>42552.048356481479</v>
      </c>
    </row>
    <row r="3557" spans="1:1" x14ac:dyDescent="0.35">
      <c r="A3557" s="23">
        <v>42552.315127314818</v>
      </c>
    </row>
    <row r="3558" spans="1:1" x14ac:dyDescent="0.35">
      <c r="A3558" s="23">
        <v>42552.653993055559</v>
      </c>
    </row>
    <row r="3559" spans="1:1" x14ac:dyDescent="0.35">
      <c r="A3559" s="23">
        <v>42553.54414351852</v>
      </c>
    </row>
    <row r="3560" spans="1:1" x14ac:dyDescent="0.35">
      <c r="A3560" s="23">
        <v>42553.583425925928</v>
      </c>
    </row>
    <row r="3561" spans="1:1" x14ac:dyDescent="0.35">
      <c r="A3561" s="23">
        <v>42553.681979166664</v>
      </c>
    </row>
    <row r="3562" spans="1:1" x14ac:dyDescent="0.35">
      <c r="A3562" s="23">
        <v>42553.926527777781</v>
      </c>
    </row>
    <row r="3563" spans="1:1" x14ac:dyDescent="0.35">
      <c r="A3563" s="23">
        <v>42554.917488425926</v>
      </c>
    </row>
    <row r="3564" spans="1:1" x14ac:dyDescent="0.35">
      <c r="A3564" s="23">
        <v>42555.166712962964</v>
      </c>
    </row>
    <row r="3565" spans="1:1" x14ac:dyDescent="0.35">
      <c r="A3565" s="23">
        <v>42555.340486111112</v>
      </c>
    </row>
    <row r="3566" spans="1:1" x14ac:dyDescent="0.35">
      <c r="A3566" s="23">
        <v>42555.671944444446</v>
      </c>
    </row>
    <row r="3567" spans="1:1" x14ac:dyDescent="0.35">
      <c r="A3567" s="23">
        <v>42555.698738425926</v>
      </c>
    </row>
    <row r="3568" spans="1:1" x14ac:dyDescent="0.35">
      <c r="A3568" s="23">
        <v>42556.504490740743</v>
      </c>
    </row>
    <row r="3569" spans="1:1" x14ac:dyDescent="0.35">
      <c r="A3569" s="23">
        <v>42556.583368055559</v>
      </c>
    </row>
    <row r="3570" spans="1:1" x14ac:dyDescent="0.35">
      <c r="A3570" s="23">
        <v>42556.667245370372</v>
      </c>
    </row>
    <row r="3571" spans="1:1" x14ac:dyDescent="0.35">
      <c r="A3571" s="23">
        <v>42556.690706018519</v>
      </c>
    </row>
    <row r="3572" spans="1:1" x14ac:dyDescent="0.35">
      <c r="A3572" s="23">
        <v>42556.695706018516</v>
      </c>
    </row>
    <row r="3573" spans="1:1" x14ac:dyDescent="0.35">
      <c r="A3573" s="23">
        <v>42556.807187500002</v>
      </c>
    </row>
    <row r="3574" spans="1:1" x14ac:dyDescent="0.35">
      <c r="A3574" s="23">
        <v>42556.873020833336</v>
      </c>
    </row>
    <row r="3575" spans="1:1" x14ac:dyDescent="0.35">
      <c r="A3575" s="23">
        <v>42557.792453703703</v>
      </c>
    </row>
    <row r="3576" spans="1:1" x14ac:dyDescent="0.35">
      <c r="A3576" s="23">
        <v>42558.189432870371</v>
      </c>
    </row>
    <row r="3577" spans="1:1" x14ac:dyDescent="0.35">
      <c r="A3577" s="23">
        <v>42558.98951388889</v>
      </c>
    </row>
    <row r="3578" spans="1:1" x14ac:dyDescent="0.35">
      <c r="A3578" s="23">
        <v>42559.064143518517</v>
      </c>
    </row>
    <row r="3579" spans="1:1" x14ac:dyDescent="0.35">
      <c r="A3579" s="23">
        <v>42559.431203703702</v>
      </c>
    </row>
    <row r="3580" spans="1:1" x14ac:dyDescent="0.35">
      <c r="A3580" s="23">
        <v>42559.474004629628</v>
      </c>
    </row>
    <row r="3581" spans="1:1" x14ac:dyDescent="0.35">
      <c r="A3581" s="23">
        <v>42559.755671296298</v>
      </c>
    </row>
    <row r="3582" spans="1:1" x14ac:dyDescent="0.35">
      <c r="A3582" s="23">
        <v>42559.776724537034</v>
      </c>
    </row>
    <row r="3583" spans="1:1" x14ac:dyDescent="0.35">
      <c r="A3583" s="23">
        <v>42559.81417824074</v>
      </c>
    </row>
    <row r="3584" spans="1:1" x14ac:dyDescent="0.35">
      <c r="A3584" s="23">
        <v>42561.154664351852</v>
      </c>
    </row>
    <row r="3585" spans="1:1" x14ac:dyDescent="0.35">
      <c r="A3585" s="23">
        <v>42561.783877314818</v>
      </c>
    </row>
    <row r="3586" spans="1:1" x14ac:dyDescent="0.35">
      <c r="A3586" s="23">
        <v>42561.829421296294</v>
      </c>
    </row>
    <row r="3587" spans="1:1" x14ac:dyDescent="0.35">
      <c r="A3587" s="23">
        <v>42563.932951388888</v>
      </c>
    </row>
    <row r="3588" spans="1:1" x14ac:dyDescent="0.35">
      <c r="A3588" s="23">
        <v>42564.026319444441</v>
      </c>
    </row>
    <row r="3589" spans="1:1" x14ac:dyDescent="0.35">
      <c r="A3589" s="23">
        <v>42564.881076388891</v>
      </c>
    </row>
    <row r="3590" spans="1:1" x14ac:dyDescent="0.35">
      <c r="A3590" s="23">
        <v>42564.95380787037</v>
      </c>
    </row>
    <row r="3591" spans="1:1" x14ac:dyDescent="0.35">
      <c r="A3591" s="23">
        <v>42565.009097222224</v>
      </c>
    </row>
    <row r="3592" spans="1:1" x14ac:dyDescent="0.35">
      <c r="A3592" s="23">
        <v>42565.480983796297</v>
      </c>
    </row>
    <row r="3593" spans="1:1" x14ac:dyDescent="0.35">
      <c r="A3593" s="23">
        <v>42566.441203703704</v>
      </c>
    </row>
    <row r="3594" spans="1:1" x14ac:dyDescent="0.35">
      <c r="A3594" s="23">
        <v>42566.604826388888</v>
      </c>
    </row>
    <row r="3595" spans="1:1" x14ac:dyDescent="0.35">
      <c r="A3595" s="23">
        <v>42566.948414351849</v>
      </c>
    </row>
    <row r="3596" spans="1:1" x14ac:dyDescent="0.35">
      <c r="A3596" s="23">
        <v>42567.004432870373</v>
      </c>
    </row>
    <row r="3597" spans="1:1" x14ac:dyDescent="0.35">
      <c r="A3597" s="23">
        <v>42567.264178240737</v>
      </c>
    </row>
    <row r="3598" spans="1:1" x14ac:dyDescent="0.35">
      <c r="A3598" s="23">
        <v>42567.531157407408</v>
      </c>
    </row>
    <row r="3599" spans="1:1" x14ac:dyDescent="0.35">
      <c r="A3599" s="23">
        <v>42567.840069444443</v>
      </c>
    </row>
    <row r="3600" spans="1:1" x14ac:dyDescent="0.35">
      <c r="A3600" s="23">
        <v>42568.759375000001</v>
      </c>
    </row>
    <row r="3601" spans="1:1" x14ac:dyDescent="0.35">
      <c r="A3601" s="23">
        <v>42569.50409722222</v>
      </c>
    </row>
    <row r="3602" spans="1:1" x14ac:dyDescent="0.35">
      <c r="A3602" s="23">
        <v>42569.605393518519</v>
      </c>
    </row>
    <row r="3603" spans="1:1" x14ac:dyDescent="0.35">
      <c r="A3603" s="23">
        <v>42570.110243055555</v>
      </c>
    </row>
    <row r="3604" spans="1:1" x14ac:dyDescent="0.35">
      <c r="A3604" s="23">
        <v>42570.702986111108</v>
      </c>
    </row>
    <row r="3605" spans="1:1" x14ac:dyDescent="0.35">
      <c r="A3605" s="23">
        <v>42570.850381944445</v>
      </c>
    </row>
    <row r="3606" spans="1:1" x14ac:dyDescent="0.35">
      <c r="A3606" s="23">
        <v>42570.91133101852</v>
      </c>
    </row>
    <row r="3607" spans="1:1" x14ac:dyDescent="0.35">
      <c r="A3607" s="23">
        <v>42570.996423611112</v>
      </c>
    </row>
    <row r="3608" spans="1:1" x14ac:dyDescent="0.35">
      <c r="A3608" s="23">
        <v>42571.16746527778</v>
      </c>
    </row>
    <row r="3609" spans="1:1" x14ac:dyDescent="0.35">
      <c r="A3609" s="23">
        <v>42571.420601851853</v>
      </c>
    </row>
    <row r="3610" spans="1:1" x14ac:dyDescent="0.35">
      <c r="A3610" s="23">
        <v>42571.626192129632</v>
      </c>
    </row>
    <row r="3611" spans="1:1" x14ac:dyDescent="0.35">
      <c r="A3611" s="23">
        <v>42572.61681712963</v>
      </c>
    </row>
    <row r="3612" spans="1:1" x14ac:dyDescent="0.35">
      <c r="A3612" s="23">
        <v>42572.778495370374</v>
      </c>
    </row>
    <row r="3613" spans="1:1" x14ac:dyDescent="0.35">
      <c r="A3613" s="23">
        <v>42573.327986111108</v>
      </c>
    </row>
    <row r="3614" spans="1:1" x14ac:dyDescent="0.35">
      <c r="A3614" s="23">
        <v>42573.65662037037</v>
      </c>
    </row>
    <row r="3615" spans="1:1" x14ac:dyDescent="0.35">
      <c r="A3615" s="23">
        <v>42574.667650462965</v>
      </c>
    </row>
    <row r="3616" spans="1:1" x14ac:dyDescent="0.35">
      <c r="A3616" s="23">
        <v>42575.130057870374</v>
      </c>
    </row>
    <row r="3617" spans="1:1" x14ac:dyDescent="0.35">
      <c r="A3617" s="23">
        <v>42576.278715277775</v>
      </c>
    </row>
    <row r="3618" spans="1:1" x14ac:dyDescent="0.35">
      <c r="A3618" s="23">
        <v>42576.452731481484</v>
      </c>
    </row>
    <row r="3619" spans="1:1" x14ac:dyDescent="0.35">
      <c r="A3619" s="23">
        <v>42576.697569444441</v>
      </c>
    </row>
    <row r="3620" spans="1:1" x14ac:dyDescent="0.35">
      <c r="A3620" s="23">
        <v>42577.607361111113</v>
      </c>
    </row>
    <row r="3621" spans="1:1" x14ac:dyDescent="0.35">
      <c r="A3621" s="23">
        <v>42578.205972222226</v>
      </c>
    </row>
    <row r="3622" spans="1:1" x14ac:dyDescent="0.35">
      <c r="A3622" s="23">
        <v>42579.634733796294</v>
      </c>
    </row>
    <row r="3623" spans="1:1" x14ac:dyDescent="0.35">
      <c r="A3623" s="23">
        <v>42579.708437499998</v>
      </c>
    </row>
    <row r="3624" spans="1:1" x14ac:dyDescent="0.35">
      <c r="A3624" s="23">
        <v>42581.397546296299</v>
      </c>
    </row>
    <row r="3625" spans="1:1" x14ac:dyDescent="0.35">
      <c r="A3625" s="23">
        <v>42583.030810185184</v>
      </c>
    </row>
    <row r="3626" spans="1:1" x14ac:dyDescent="0.35">
      <c r="A3626" s="23">
        <v>42583.615081018521</v>
      </c>
    </row>
    <row r="3627" spans="1:1" x14ac:dyDescent="0.35">
      <c r="A3627" s="23">
        <v>42584.123865740738</v>
      </c>
    </row>
    <row r="3628" spans="1:1" x14ac:dyDescent="0.35">
      <c r="A3628" s="23">
        <v>42584.666597222225</v>
      </c>
    </row>
    <row r="3629" spans="1:1" x14ac:dyDescent="0.35">
      <c r="A3629" s="23">
        <v>42584.846828703703</v>
      </c>
    </row>
    <row r="3630" spans="1:1" x14ac:dyDescent="0.35">
      <c r="A3630" s="23">
        <v>42585.031782407408</v>
      </c>
    </row>
    <row r="3631" spans="1:1" x14ac:dyDescent="0.35">
      <c r="A3631" s="23">
        <v>42585.523842592593</v>
      </c>
    </row>
    <row r="3632" spans="1:1" x14ac:dyDescent="0.35">
      <c r="A3632" s="23">
        <v>42585.69189814815</v>
      </c>
    </row>
    <row r="3633" spans="1:1" x14ac:dyDescent="0.35">
      <c r="A3633" s="23">
        <v>42585.7106712963</v>
      </c>
    </row>
    <row r="3634" spans="1:1" x14ac:dyDescent="0.35">
      <c r="A3634" s="23">
        <v>42586.066076388888</v>
      </c>
    </row>
    <row r="3635" spans="1:1" x14ac:dyDescent="0.35">
      <c r="A3635" s="23">
        <v>42586.295138888891</v>
      </c>
    </row>
    <row r="3636" spans="1:1" x14ac:dyDescent="0.35">
      <c r="A3636" s="23">
        <v>42586.925636574073</v>
      </c>
    </row>
    <row r="3637" spans="1:1" x14ac:dyDescent="0.35">
      <c r="A3637" s="23">
        <v>42590.472685185188</v>
      </c>
    </row>
    <row r="3638" spans="1:1" x14ac:dyDescent="0.35">
      <c r="A3638" s="23">
        <v>42590.677152777775</v>
      </c>
    </row>
    <row r="3639" spans="1:1" x14ac:dyDescent="0.35">
      <c r="A3639" s="23">
        <v>42590.90425925926</v>
      </c>
    </row>
    <row r="3640" spans="1:1" x14ac:dyDescent="0.35">
      <c r="A3640" s="23">
        <v>42591.31858796296</v>
      </c>
    </row>
    <row r="3641" spans="1:1" x14ac:dyDescent="0.35">
      <c r="A3641" s="23">
        <v>42591.899988425925</v>
      </c>
    </row>
    <row r="3642" spans="1:1" x14ac:dyDescent="0.35">
      <c r="A3642" s="23">
        <v>42592.066921296297</v>
      </c>
    </row>
    <row r="3643" spans="1:1" x14ac:dyDescent="0.35">
      <c r="A3643" s="23">
        <v>42592.750555555554</v>
      </c>
    </row>
    <row r="3644" spans="1:1" x14ac:dyDescent="0.35">
      <c r="A3644" s="23">
        <v>42592.836076388892</v>
      </c>
    </row>
    <row r="3645" spans="1:1" x14ac:dyDescent="0.35">
      <c r="A3645" s="23">
        <v>42593.011782407404</v>
      </c>
    </row>
    <row r="3646" spans="1:1" x14ac:dyDescent="0.35">
      <c r="A3646" s="23">
        <v>42593.431793981479</v>
      </c>
    </row>
    <row r="3647" spans="1:1" x14ac:dyDescent="0.35">
      <c r="A3647" s="23">
        <v>42593.865405092591</v>
      </c>
    </row>
    <row r="3648" spans="1:1" x14ac:dyDescent="0.35">
      <c r="A3648" s="23">
        <v>42594.524756944447</v>
      </c>
    </row>
    <row r="3649" spans="1:1" x14ac:dyDescent="0.35">
      <c r="A3649" s="23">
        <v>42595.585358796299</v>
      </c>
    </row>
    <row r="3650" spans="1:1" x14ac:dyDescent="0.35">
      <c r="A3650" s="23">
        <v>42596.035069444442</v>
      </c>
    </row>
    <row r="3651" spans="1:1" x14ac:dyDescent="0.35">
      <c r="A3651" s="23">
        <v>42596.644699074073</v>
      </c>
    </row>
    <row r="3652" spans="1:1" x14ac:dyDescent="0.35">
      <c r="A3652" s="23">
        <v>42597.617418981485</v>
      </c>
    </row>
    <row r="3653" spans="1:1" x14ac:dyDescent="0.35">
      <c r="A3653" s="23">
        <v>42597.882488425923</v>
      </c>
    </row>
    <row r="3654" spans="1:1" x14ac:dyDescent="0.35">
      <c r="A3654" s="23">
        <v>42598.053113425929</v>
      </c>
    </row>
    <row r="3655" spans="1:1" x14ac:dyDescent="0.35">
      <c r="A3655" s="23">
        <v>42598.749155092592</v>
      </c>
    </row>
    <row r="3656" spans="1:1" x14ac:dyDescent="0.35">
      <c r="A3656" s="23">
        <v>42599.965324074074</v>
      </c>
    </row>
    <row r="3657" spans="1:1" x14ac:dyDescent="0.35">
      <c r="A3657" s="23">
        <v>42600.278749999998</v>
      </c>
    </row>
    <row r="3658" spans="1:1" x14ac:dyDescent="0.35">
      <c r="A3658" s="23">
        <v>42600.756041666667</v>
      </c>
    </row>
    <row r="3659" spans="1:1" x14ac:dyDescent="0.35">
      <c r="A3659" s="23">
        <v>42601.827141203707</v>
      </c>
    </row>
    <row r="3660" spans="1:1" x14ac:dyDescent="0.35">
      <c r="A3660" s="23">
        <v>42601.851678240739</v>
      </c>
    </row>
    <row r="3661" spans="1:1" x14ac:dyDescent="0.35">
      <c r="A3661" s="23">
        <v>42601.854699074072</v>
      </c>
    </row>
    <row r="3662" spans="1:1" x14ac:dyDescent="0.35">
      <c r="A3662" s="23">
        <v>42602.57671296296</v>
      </c>
    </row>
    <row r="3663" spans="1:1" x14ac:dyDescent="0.35">
      <c r="A3663" s="23">
        <v>42603.354131944441</v>
      </c>
    </row>
    <row r="3664" spans="1:1" x14ac:dyDescent="0.35">
      <c r="A3664" s="23">
        <v>42603.870520833334</v>
      </c>
    </row>
    <row r="3665" spans="1:1" x14ac:dyDescent="0.35">
      <c r="A3665" s="23">
        <v>42604.239629629628</v>
      </c>
    </row>
    <row r="3666" spans="1:1" x14ac:dyDescent="0.35">
      <c r="A3666" s="23">
        <v>42604.669675925928</v>
      </c>
    </row>
    <row r="3667" spans="1:1" x14ac:dyDescent="0.35">
      <c r="A3667" s="23">
        <v>42604.730567129627</v>
      </c>
    </row>
    <row r="3668" spans="1:1" x14ac:dyDescent="0.35">
      <c r="A3668" s="23">
        <v>42605.053993055553</v>
      </c>
    </row>
    <row r="3669" spans="1:1" x14ac:dyDescent="0.35">
      <c r="A3669" s="23">
        <v>42605.70857638889</v>
      </c>
    </row>
    <row r="3670" spans="1:1" x14ac:dyDescent="0.35">
      <c r="A3670" s="23">
        <v>42605.765381944446</v>
      </c>
    </row>
    <row r="3671" spans="1:1" x14ac:dyDescent="0.35">
      <c r="A3671" s="23">
        <v>42605.908182870371</v>
      </c>
    </row>
    <row r="3672" spans="1:1" x14ac:dyDescent="0.35">
      <c r="A3672" s="23">
        <v>42606.056863425925</v>
      </c>
    </row>
    <row r="3673" spans="1:1" x14ac:dyDescent="0.35">
      <c r="A3673" s="23">
        <v>42606.347233796296</v>
      </c>
    </row>
    <row r="3674" spans="1:1" x14ac:dyDescent="0.35">
      <c r="A3674" s="23">
        <v>42607.226701388892</v>
      </c>
    </row>
    <row r="3675" spans="1:1" x14ac:dyDescent="0.35">
      <c r="A3675" s="23">
        <v>42607.316122685188</v>
      </c>
    </row>
    <row r="3676" spans="1:1" x14ac:dyDescent="0.35">
      <c r="A3676" s="23">
        <v>42608.365833333337</v>
      </c>
    </row>
    <row r="3677" spans="1:1" x14ac:dyDescent="0.35">
      <c r="A3677" s="23">
        <v>42609.311990740738</v>
      </c>
    </row>
    <row r="3678" spans="1:1" x14ac:dyDescent="0.35">
      <c r="A3678" s="23">
        <v>42609.442465277774</v>
      </c>
    </row>
    <row r="3679" spans="1:1" x14ac:dyDescent="0.35">
      <c r="A3679" s="23">
        <v>42611.261064814818</v>
      </c>
    </row>
    <row r="3680" spans="1:1" x14ac:dyDescent="0.35">
      <c r="A3680" s="23">
        <v>42611.483206018522</v>
      </c>
    </row>
    <row r="3681" spans="1:1" x14ac:dyDescent="0.35">
      <c r="A3681" s="23">
        <v>42611.613564814812</v>
      </c>
    </row>
    <row r="3682" spans="1:1" x14ac:dyDescent="0.35">
      <c r="A3682" s="23">
        <v>42611.801412037035</v>
      </c>
    </row>
    <row r="3683" spans="1:1" x14ac:dyDescent="0.35">
      <c r="A3683" s="23">
        <v>42611.933969907404</v>
      </c>
    </row>
    <row r="3684" spans="1:1" x14ac:dyDescent="0.35">
      <c r="A3684" s="23">
        <v>42612.149780092594</v>
      </c>
    </row>
    <row r="3685" spans="1:1" x14ac:dyDescent="0.35">
      <c r="A3685" s="23">
        <v>42612.60052083333</v>
      </c>
    </row>
    <row r="3686" spans="1:1" x14ac:dyDescent="0.35">
      <c r="A3686" s="23">
        <v>42612.624039351853</v>
      </c>
    </row>
    <row r="3687" spans="1:1" x14ac:dyDescent="0.35">
      <c r="A3687" s="23">
        <v>42612.642754629633</v>
      </c>
    </row>
    <row r="3688" spans="1:1" x14ac:dyDescent="0.35">
      <c r="A3688" s="23">
        <v>42612.656493055554</v>
      </c>
    </row>
    <row r="3689" spans="1:1" x14ac:dyDescent="0.35">
      <c r="A3689" s="23">
        <v>42612.911712962959</v>
      </c>
    </row>
    <row r="3690" spans="1:1" x14ac:dyDescent="0.35">
      <c r="A3690" s="23">
        <v>42612.918807870374</v>
      </c>
    </row>
    <row r="3691" spans="1:1" x14ac:dyDescent="0.35">
      <c r="A3691" s="23">
        <v>42613.841261574074</v>
      </c>
    </row>
    <row r="3692" spans="1:1" x14ac:dyDescent="0.35">
      <c r="A3692" s="23">
        <v>42614.268796296295</v>
      </c>
    </row>
    <row r="3693" spans="1:1" x14ac:dyDescent="0.35">
      <c r="A3693" s="23">
        <v>42614.356770833336</v>
      </c>
    </row>
    <row r="3694" spans="1:1" x14ac:dyDescent="0.35">
      <c r="A3694" s="23">
        <v>42614.675625000003</v>
      </c>
    </row>
    <row r="3695" spans="1:1" x14ac:dyDescent="0.35">
      <c r="A3695" s="23">
        <v>42614.722013888888</v>
      </c>
    </row>
    <row r="3696" spans="1:1" x14ac:dyDescent="0.35">
      <c r="A3696" s="23">
        <v>42614.760937500003</v>
      </c>
    </row>
    <row r="3697" spans="1:1" x14ac:dyDescent="0.35">
      <c r="A3697" s="23">
        <v>42615.121921296297</v>
      </c>
    </row>
    <row r="3698" spans="1:1" x14ac:dyDescent="0.35">
      <c r="A3698" s="23">
        <v>42615.142870370371</v>
      </c>
    </row>
    <row r="3699" spans="1:1" x14ac:dyDescent="0.35">
      <c r="A3699" s="23">
        <v>42615.346817129626</v>
      </c>
    </row>
    <row r="3700" spans="1:1" x14ac:dyDescent="0.35">
      <c r="A3700" s="23">
        <v>42615.753310185188</v>
      </c>
    </row>
    <row r="3701" spans="1:1" x14ac:dyDescent="0.35">
      <c r="A3701" s="23">
        <v>42615.79896990741</v>
      </c>
    </row>
    <row r="3702" spans="1:1" x14ac:dyDescent="0.35">
      <c r="A3702" s="23">
        <v>42616.049849537034</v>
      </c>
    </row>
    <row r="3703" spans="1:1" x14ac:dyDescent="0.35">
      <c r="A3703" s="23">
        <v>42618.625428240739</v>
      </c>
    </row>
    <row r="3704" spans="1:1" x14ac:dyDescent="0.35">
      <c r="A3704" s="23">
        <v>42618.827013888891</v>
      </c>
    </row>
    <row r="3705" spans="1:1" x14ac:dyDescent="0.35">
      <c r="A3705" s="23">
        <v>42619.46634259259</v>
      </c>
    </row>
    <row r="3706" spans="1:1" x14ac:dyDescent="0.35">
      <c r="A3706" s="23">
        <v>42619.635787037034</v>
      </c>
    </row>
    <row r="3707" spans="1:1" x14ac:dyDescent="0.35">
      <c r="A3707" s="23">
        <v>42619.802488425928</v>
      </c>
    </row>
    <row r="3708" spans="1:1" x14ac:dyDescent="0.35">
      <c r="A3708" s="23">
        <v>42619.935694444444</v>
      </c>
    </row>
    <row r="3709" spans="1:1" x14ac:dyDescent="0.35">
      <c r="A3709" s="23">
        <v>42620.143564814818</v>
      </c>
    </row>
    <row r="3710" spans="1:1" x14ac:dyDescent="0.35">
      <c r="A3710" s="23">
        <v>42620.91097222222</v>
      </c>
    </row>
    <row r="3711" spans="1:1" x14ac:dyDescent="0.35">
      <c r="A3711" s="23">
        <v>42621.389340277776</v>
      </c>
    </row>
    <row r="3712" spans="1:1" x14ac:dyDescent="0.35">
      <c r="A3712" s="23">
        <v>42622.436412037037</v>
      </c>
    </row>
    <row r="3713" spans="1:1" x14ac:dyDescent="0.35">
      <c r="A3713" s="23">
        <v>42622.456238425926</v>
      </c>
    </row>
    <row r="3714" spans="1:1" x14ac:dyDescent="0.35">
      <c r="A3714" s="23">
        <v>42622.767476851855</v>
      </c>
    </row>
    <row r="3715" spans="1:1" x14ac:dyDescent="0.35">
      <c r="A3715" s="23">
        <v>42623.606134259258</v>
      </c>
    </row>
    <row r="3716" spans="1:1" x14ac:dyDescent="0.35">
      <c r="A3716" s="23">
        <v>42625.635636574072</v>
      </c>
    </row>
    <row r="3717" spans="1:1" x14ac:dyDescent="0.35">
      <c r="A3717" s="23">
        <v>42626.633703703701</v>
      </c>
    </row>
    <row r="3718" spans="1:1" x14ac:dyDescent="0.35">
      <c r="A3718" s="23">
        <v>42626.668888888889</v>
      </c>
    </row>
    <row r="3719" spans="1:1" x14ac:dyDescent="0.35">
      <c r="A3719" s="23">
        <v>42626.7503125</v>
      </c>
    </row>
    <row r="3720" spans="1:1" x14ac:dyDescent="0.35">
      <c r="A3720" s="23">
        <v>42627.253263888888</v>
      </c>
    </row>
    <row r="3721" spans="1:1" x14ac:dyDescent="0.35">
      <c r="A3721" s="23">
        <v>42627.307303240741</v>
      </c>
    </row>
    <row r="3722" spans="1:1" x14ac:dyDescent="0.35">
      <c r="A3722" s="23">
        <v>42627.454097222224</v>
      </c>
    </row>
    <row r="3723" spans="1:1" x14ac:dyDescent="0.35">
      <c r="A3723" s="23">
        <v>42627.955104166664</v>
      </c>
    </row>
    <row r="3724" spans="1:1" x14ac:dyDescent="0.35">
      <c r="A3724" s="23">
        <v>42628.22792824074</v>
      </c>
    </row>
    <row r="3725" spans="1:1" x14ac:dyDescent="0.35">
      <c r="A3725" s="23">
        <v>42628.288668981484</v>
      </c>
    </row>
    <row r="3726" spans="1:1" x14ac:dyDescent="0.35">
      <c r="A3726" s="23">
        <v>42628.650208333333</v>
      </c>
    </row>
    <row r="3727" spans="1:1" x14ac:dyDescent="0.35">
      <c r="A3727" s="23">
        <v>42628.690266203703</v>
      </c>
    </row>
    <row r="3728" spans="1:1" x14ac:dyDescent="0.35">
      <c r="A3728" s="23">
        <v>42628.849120370367</v>
      </c>
    </row>
    <row r="3729" spans="1:1" x14ac:dyDescent="0.35">
      <c r="A3729" s="23">
        <v>42629.503483796296</v>
      </c>
    </row>
    <row r="3730" spans="1:1" x14ac:dyDescent="0.35">
      <c r="A3730" s="23">
        <v>42629.655046296299</v>
      </c>
    </row>
    <row r="3731" spans="1:1" x14ac:dyDescent="0.35">
      <c r="A3731" s="23">
        <v>42630.922893518517</v>
      </c>
    </row>
    <row r="3732" spans="1:1" x14ac:dyDescent="0.35">
      <c r="A3732" s="23">
        <v>42631.769513888888</v>
      </c>
    </row>
    <row r="3733" spans="1:1" x14ac:dyDescent="0.35">
      <c r="A3733" s="23">
        <v>42632.328784722224</v>
      </c>
    </row>
    <row r="3734" spans="1:1" x14ac:dyDescent="0.35">
      <c r="A3734" s="23">
        <v>42632.348310185182</v>
      </c>
    </row>
    <row r="3735" spans="1:1" x14ac:dyDescent="0.35">
      <c r="A3735" s="23">
        <v>42632.373414351852</v>
      </c>
    </row>
    <row r="3736" spans="1:1" x14ac:dyDescent="0.35">
      <c r="A3736" s="23">
        <v>42632.443368055552</v>
      </c>
    </row>
    <row r="3737" spans="1:1" x14ac:dyDescent="0.35">
      <c r="A3737" s="23">
        <v>42633.116851851853</v>
      </c>
    </row>
    <row r="3738" spans="1:1" x14ac:dyDescent="0.35">
      <c r="A3738" s="23">
        <v>42633.461956018517</v>
      </c>
    </row>
    <row r="3739" spans="1:1" x14ac:dyDescent="0.35">
      <c r="A3739" s="23">
        <v>42633.586122685185</v>
      </c>
    </row>
    <row r="3740" spans="1:1" x14ac:dyDescent="0.35">
      <c r="A3740" s="23">
        <v>42633.841608796298</v>
      </c>
    </row>
    <row r="3741" spans="1:1" x14ac:dyDescent="0.35">
      <c r="A3741" s="23">
        <v>42634.61478009259</v>
      </c>
    </row>
    <row r="3742" spans="1:1" x14ac:dyDescent="0.35">
      <c r="A3742" s="23">
        <v>42634.900046296294</v>
      </c>
    </row>
    <row r="3743" spans="1:1" x14ac:dyDescent="0.35">
      <c r="A3743" s="23">
        <v>42636.614745370367</v>
      </c>
    </row>
    <row r="3744" spans="1:1" x14ac:dyDescent="0.35">
      <c r="A3744" s="23">
        <v>42636.645358796297</v>
      </c>
    </row>
    <row r="3745" spans="1:1" x14ac:dyDescent="0.35">
      <c r="A3745" s="23">
        <v>42636.868518518517</v>
      </c>
    </row>
    <row r="3746" spans="1:1" x14ac:dyDescent="0.35">
      <c r="A3746" s="23">
        <v>42637.016736111109</v>
      </c>
    </row>
    <row r="3747" spans="1:1" x14ac:dyDescent="0.35">
      <c r="A3747" s="23">
        <v>42639.421493055554</v>
      </c>
    </row>
    <row r="3748" spans="1:1" x14ac:dyDescent="0.35">
      <c r="A3748" s="23">
        <v>42639.441932870373</v>
      </c>
    </row>
    <row r="3749" spans="1:1" x14ac:dyDescent="0.35">
      <c r="A3749" s="23">
        <v>42639.549479166664</v>
      </c>
    </row>
    <row r="3750" spans="1:1" x14ac:dyDescent="0.35">
      <c r="A3750" s="23">
        <v>42639.805601851855</v>
      </c>
    </row>
    <row r="3751" spans="1:1" x14ac:dyDescent="0.35">
      <c r="A3751" s="23">
        <v>42640.278171296297</v>
      </c>
    </row>
    <row r="3752" spans="1:1" x14ac:dyDescent="0.35">
      <c r="A3752" s="23">
        <v>42640.917939814812</v>
      </c>
    </row>
    <row r="3753" spans="1:1" x14ac:dyDescent="0.35">
      <c r="A3753" s="23">
        <v>42642.988819444443</v>
      </c>
    </row>
    <row r="3754" spans="1:1" x14ac:dyDescent="0.35">
      <c r="A3754" s="23">
        <v>42643.6328587963</v>
      </c>
    </row>
    <row r="3755" spans="1:1" x14ac:dyDescent="0.35">
      <c r="A3755" s="23">
        <v>42643.642800925925</v>
      </c>
    </row>
    <row r="3756" spans="1:1" x14ac:dyDescent="0.35">
      <c r="A3756" s="23">
        <v>42644.535358796296</v>
      </c>
    </row>
    <row r="3757" spans="1:1" x14ac:dyDescent="0.35">
      <c r="A3757" s="23">
        <v>42644.667534722219</v>
      </c>
    </row>
    <row r="3758" spans="1:1" x14ac:dyDescent="0.35">
      <c r="A3758" s="23">
        <v>42645.367442129631</v>
      </c>
    </row>
    <row r="3759" spans="1:1" x14ac:dyDescent="0.35">
      <c r="A3759" s="23">
        <v>42646.092812499999</v>
      </c>
    </row>
    <row r="3760" spans="1:1" x14ac:dyDescent="0.35">
      <c r="A3760" s="23">
        <v>42646.896898148145</v>
      </c>
    </row>
    <row r="3761" spans="1:1" x14ac:dyDescent="0.35">
      <c r="A3761" s="23">
        <v>42647.446597222224</v>
      </c>
    </row>
    <row r="3762" spans="1:1" x14ac:dyDescent="0.35">
      <c r="A3762" s="23">
        <v>42647.750092592592</v>
      </c>
    </row>
    <row r="3763" spans="1:1" x14ac:dyDescent="0.35">
      <c r="A3763" s="23">
        <v>42647.818819444445</v>
      </c>
    </row>
    <row r="3764" spans="1:1" x14ac:dyDescent="0.35">
      <c r="A3764" s="23">
        <v>42648.546111111114</v>
      </c>
    </row>
    <row r="3765" spans="1:1" x14ac:dyDescent="0.35">
      <c r="A3765" s="23">
        <v>42649.54923611111</v>
      </c>
    </row>
    <row r="3766" spans="1:1" x14ac:dyDescent="0.35">
      <c r="A3766" s="23">
        <v>42649.562118055554</v>
      </c>
    </row>
    <row r="3767" spans="1:1" x14ac:dyDescent="0.35">
      <c r="A3767" s="23">
        <v>42649.623460648145</v>
      </c>
    </row>
    <row r="3768" spans="1:1" x14ac:dyDescent="0.35">
      <c r="A3768" s="23">
        <v>42649.742210648146</v>
      </c>
    </row>
    <row r="3769" spans="1:1" x14ac:dyDescent="0.35">
      <c r="A3769" s="23">
        <v>42649.924907407411</v>
      </c>
    </row>
    <row r="3770" spans="1:1" x14ac:dyDescent="0.35">
      <c r="A3770" s="23">
        <v>42651.006273148145</v>
      </c>
    </row>
    <row r="3771" spans="1:1" x14ac:dyDescent="0.35">
      <c r="A3771" s="23">
        <v>42651.420567129629</v>
      </c>
    </row>
    <row r="3772" spans="1:1" x14ac:dyDescent="0.35">
      <c r="A3772" s="23">
        <v>42652.964907407404</v>
      </c>
    </row>
    <row r="3773" spans="1:1" x14ac:dyDescent="0.35">
      <c r="A3773" s="23">
        <v>42654.177187499998</v>
      </c>
    </row>
    <row r="3774" spans="1:1" x14ac:dyDescent="0.35">
      <c r="A3774" s="23">
        <v>42654.469826388886</v>
      </c>
    </row>
    <row r="3775" spans="1:1" x14ac:dyDescent="0.35">
      <c r="A3775" s="23">
        <v>42654.525775462964</v>
      </c>
    </row>
    <row r="3776" spans="1:1" x14ac:dyDescent="0.35">
      <c r="A3776" s="23">
        <v>42654.973703703705</v>
      </c>
    </row>
    <row r="3777" spans="1:1" x14ac:dyDescent="0.35">
      <c r="A3777" s="23">
        <v>42655.465891203705</v>
      </c>
    </row>
    <row r="3778" spans="1:1" x14ac:dyDescent="0.35">
      <c r="A3778" s="23">
        <v>42655.736956018518</v>
      </c>
    </row>
    <row r="3779" spans="1:1" x14ac:dyDescent="0.35">
      <c r="A3779" s="23">
        <v>42656.005173611113</v>
      </c>
    </row>
    <row r="3780" spans="1:1" x14ac:dyDescent="0.35">
      <c r="A3780" s="23">
        <v>42656.717303240737</v>
      </c>
    </row>
    <row r="3781" spans="1:1" x14ac:dyDescent="0.35">
      <c r="A3781" s="23">
        <v>42656.805497685185</v>
      </c>
    </row>
    <row r="3782" spans="1:1" x14ac:dyDescent="0.35">
      <c r="A3782" s="23">
        <v>42656.861377314817</v>
      </c>
    </row>
    <row r="3783" spans="1:1" x14ac:dyDescent="0.35">
      <c r="A3783" s="23">
        <v>42657.38726851852</v>
      </c>
    </row>
    <row r="3784" spans="1:1" x14ac:dyDescent="0.35">
      <c r="A3784" s="23">
        <v>42658.690532407411</v>
      </c>
    </row>
    <row r="3785" spans="1:1" x14ac:dyDescent="0.35">
      <c r="A3785" s="23">
        <v>42658.810277777775</v>
      </c>
    </row>
    <row r="3786" spans="1:1" x14ac:dyDescent="0.35">
      <c r="A3786" s="23">
        <v>42660.552465277775</v>
      </c>
    </row>
    <row r="3787" spans="1:1" x14ac:dyDescent="0.35">
      <c r="A3787" s="23">
        <v>42660.618854166663</v>
      </c>
    </row>
    <row r="3788" spans="1:1" x14ac:dyDescent="0.35">
      <c r="A3788" s="23">
        <v>42661.132245370369</v>
      </c>
    </row>
    <row r="3789" spans="1:1" x14ac:dyDescent="0.35">
      <c r="A3789" s="23">
        <v>42661.176817129628</v>
      </c>
    </row>
    <row r="3790" spans="1:1" x14ac:dyDescent="0.35">
      <c r="A3790" s="23">
        <v>42661.323414351849</v>
      </c>
    </row>
    <row r="3791" spans="1:1" x14ac:dyDescent="0.35">
      <c r="A3791" s="23">
        <v>42661.442060185182</v>
      </c>
    </row>
    <row r="3792" spans="1:1" x14ac:dyDescent="0.35">
      <c r="A3792" s="23">
        <v>42662.021539351852</v>
      </c>
    </row>
    <row r="3793" spans="1:1" x14ac:dyDescent="0.35">
      <c r="A3793" s="23">
        <v>42662.613564814812</v>
      </c>
    </row>
    <row r="3794" spans="1:1" x14ac:dyDescent="0.35">
      <c r="A3794" s="23">
        <v>42662.752199074072</v>
      </c>
    </row>
    <row r="3795" spans="1:1" x14ac:dyDescent="0.35">
      <c r="A3795" s="23">
        <v>42663.468078703707</v>
      </c>
    </row>
    <row r="3796" spans="1:1" x14ac:dyDescent="0.35">
      <c r="A3796" s="23">
        <v>42664.405925925923</v>
      </c>
    </row>
    <row r="3797" spans="1:1" x14ac:dyDescent="0.35">
      <c r="A3797" s="23">
        <v>42664.809560185182</v>
      </c>
    </row>
    <row r="3798" spans="1:1" x14ac:dyDescent="0.35">
      <c r="A3798" s="23">
        <v>42665.150347222225</v>
      </c>
    </row>
    <row r="3799" spans="1:1" x14ac:dyDescent="0.35">
      <c r="A3799" s="23">
        <v>42665.451736111114</v>
      </c>
    </row>
    <row r="3800" spans="1:1" x14ac:dyDescent="0.35">
      <c r="A3800" s="23">
        <v>42665.970347222225</v>
      </c>
    </row>
    <row r="3801" spans="1:1" x14ac:dyDescent="0.35">
      <c r="A3801" s="23">
        <v>42666.666932870372</v>
      </c>
    </row>
    <row r="3802" spans="1:1" x14ac:dyDescent="0.35">
      <c r="A3802" s="23">
        <v>42668.176701388889</v>
      </c>
    </row>
    <row r="3803" spans="1:1" x14ac:dyDescent="0.35">
      <c r="A3803" s="23">
        <v>42668.726701388892</v>
      </c>
    </row>
    <row r="3804" spans="1:1" x14ac:dyDescent="0.35">
      <c r="A3804" s="23">
        <v>42669.594837962963</v>
      </c>
    </row>
    <row r="3805" spans="1:1" x14ac:dyDescent="0.35">
      <c r="A3805" s="23">
        <v>42669.802303240744</v>
      </c>
    </row>
    <row r="3806" spans="1:1" x14ac:dyDescent="0.35">
      <c r="A3806" s="23">
        <v>42669.870173611111</v>
      </c>
    </row>
    <row r="3807" spans="1:1" x14ac:dyDescent="0.35">
      <c r="A3807" s="23">
        <v>42670.602673611109</v>
      </c>
    </row>
    <row r="3808" spans="1:1" x14ac:dyDescent="0.35">
      <c r="A3808" s="23">
        <v>42670.764039351852</v>
      </c>
    </row>
    <row r="3809" spans="1:1" x14ac:dyDescent="0.35">
      <c r="A3809" s="23">
        <v>42672.955138888887</v>
      </c>
    </row>
    <row r="3810" spans="1:1" x14ac:dyDescent="0.35">
      <c r="A3810" s="23">
        <v>42673.577534722222</v>
      </c>
    </row>
    <row r="3811" spans="1:1" x14ac:dyDescent="0.35">
      <c r="A3811" s="23">
        <v>42673.625868055555</v>
      </c>
    </row>
    <row r="3812" spans="1:1" x14ac:dyDescent="0.35">
      <c r="A3812" s="23">
        <v>42673.667881944442</v>
      </c>
    </row>
    <row r="3813" spans="1:1" x14ac:dyDescent="0.35">
      <c r="A3813" s="23">
        <v>42675.057997685188</v>
      </c>
    </row>
    <row r="3814" spans="1:1" x14ac:dyDescent="0.35">
      <c r="A3814" s="23">
        <v>42675.171076388891</v>
      </c>
    </row>
    <row r="3815" spans="1:1" x14ac:dyDescent="0.35">
      <c r="A3815" s="23">
        <v>42675.262962962966</v>
      </c>
    </row>
    <row r="3816" spans="1:1" x14ac:dyDescent="0.35">
      <c r="A3816" s="23">
        <v>42675.438946759263</v>
      </c>
    </row>
    <row r="3817" spans="1:1" x14ac:dyDescent="0.35">
      <c r="A3817" s="23">
        <v>42675.487291666665</v>
      </c>
    </row>
    <row r="3818" spans="1:1" x14ac:dyDescent="0.35">
      <c r="A3818" s="23">
        <v>42675.66778935185</v>
      </c>
    </row>
    <row r="3819" spans="1:1" x14ac:dyDescent="0.35">
      <c r="A3819" s="23">
        <v>42675.690393518518</v>
      </c>
    </row>
    <row r="3820" spans="1:1" x14ac:dyDescent="0.35">
      <c r="A3820" s="23">
        <v>42675.694236111114</v>
      </c>
    </row>
    <row r="3821" spans="1:1" x14ac:dyDescent="0.35">
      <c r="A3821" s="23">
        <v>42675.832465277781</v>
      </c>
    </row>
    <row r="3822" spans="1:1" x14ac:dyDescent="0.35">
      <c r="A3822" s="23">
        <v>42676.065150462964</v>
      </c>
    </row>
    <row r="3823" spans="1:1" x14ac:dyDescent="0.35">
      <c r="A3823" s="23">
        <v>42676.583599537036</v>
      </c>
    </row>
    <row r="3824" spans="1:1" x14ac:dyDescent="0.35">
      <c r="A3824" s="23">
        <v>42676.58697916667</v>
      </c>
    </row>
    <row r="3825" spans="1:1" x14ac:dyDescent="0.35">
      <c r="A3825" s="23">
        <v>42676.717615740738</v>
      </c>
    </row>
    <row r="3826" spans="1:1" x14ac:dyDescent="0.35">
      <c r="A3826" s="23">
        <v>42676.942164351851</v>
      </c>
    </row>
    <row r="3827" spans="1:1" x14ac:dyDescent="0.35">
      <c r="A3827" s="23">
        <v>42676.995173611111</v>
      </c>
    </row>
    <row r="3828" spans="1:1" x14ac:dyDescent="0.35">
      <c r="A3828" s="23">
        <v>42677.005474537036</v>
      </c>
    </row>
    <row r="3829" spans="1:1" x14ac:dyDescent="0.35">
      <c r="A3829" s="23">
        <v>42677.669050925928</v>
      </c>
    </row>
    <row r="3830" spans="1:1" x14ac:dyDescent="0.35">
      <c r="A3830" s="23">
        <v>42678.459120370368</v>
      </c>
    </row>
    <row r="3831" spans="1:1" x14ac:dyDescent="0.35">
      <c r="A3831" s="23">
        <v>42678.586655092593</v>
      </c>
    </row>
    <row r="3832" spans="1:1" x14ac:dyDescent="0.35">
      <c r="A3832" s="23">
        <v>42678.871331018519</v>
      </c>
    </row>
    <row r="3833" spans="1:1" x14ac:dyDescent="0.35">
      <c r="A3833" s="23">
        <v>42678.932083333333</v>
      </c>
    </row>
    <row r="3834" spans="1:1" x14ac:dyDescent="0.35">
      <c r="A3834" s="23">
        <v>42679.958472222221</v>
      </c>
    </row>
    <row r="3835" spans="1:1" x14ac:dyDescent="0.35">
      <c r="A3835" s="23">
        <v>42680.475555555553</v>
      </c>
    </row>
    <row r="3836" spans="1:1" x14ac:dyDescent="0.35">
      <c r="A3836" s="23">
        <v>42681.351574074077</v>
      </c>
    </row>
    <row r="3837" spans="1:1" x14ac:dyDescent="0.35">
      <c r="A3837" s="23">
        <v>42682.451921296299</v>
      </c>
    </row>
    <row r="3838" spans="1:1" x14ac:dyDescent="0.35">
      <c r="A3838" s="23">
        <v>42682.616967592592</v>
      </c>
    </row>
    <row r="3839" spans="1:1" x14ac:dyDescent="0.35">
      <c r="A3839" s="23">
        <v>42682.677685185183</v>
      </c>
    </row>
    <row r="3840" spans="1:1" x14ac:dyDescent="0.35">
      <c r="A3840" s="23">
        <v>42683.151331018518</v>
      </c>
    </row>
    <row r="3841" spans="1:1" x14ac:dyDescent="0.35">
      <c r="A3841" s="23">
        <v>42683.420312499999</v>
      </c>
    </row>
    <row r="3842" spans="1:1" x14ac:dyDescent="0.35">
      <c r="A3842" s="23">
        <v>42684.0000462963</v>
      </c>
    </row>
    <row r="3843" spans="1:1" x14ac:dyDescent="0.35">
      <c r="A3843" s="23">
        <v>42685.680648148147</v>
      </c>
    </row>
    <row r="3844" spans="1:1" x14ac:dyDescent="0.35">
      <c r="A3844" s="23">
        <v>42685.974004629628</v>
      </c>
    </row>
    <row r="3845" spans="1:1" x14ac:dyDescent="0.35">
      <c r="A3845" s="23">
        <v>42687.875775462962</v>
      </c>
    </row>
    <row r="3846" spans="1:1" x14ac:dyDescent="0.35">
      <c r="A3846" s="23">
        <v>42688.711354166669</v>
      </c>
    </row>
    <row r="3847" spans="1:1" x14ac:dyDescent="0.35">
      <c r="A3847" s="23">
        <v>42688.732407407406</v>
      </c>
    </row>
    <row r="3848" spans="1:1" x14ac:dyDescent="0.35">
      <c r="A3848" s="23">
        <v>42688.875902777778</v>
      </c>
    </row>
    <row r="3849" spans="1:1" x14ac:dyDescent="0.35">
      <c r="A3849" s="23">
        <v>42689.029583333337</v>
      </c>
    </row>
    <row r="3850" spans="1:1" x14ac:dyDescent="0.35">
      <c r="A3850" s="23">
        <v>42689.187881944446</v>
      </c>
    </row>
    <row r="3851" spans="1:1" x14ac:dyDescent="0.35">
      <c r="A3851" s="23">
        <v>42689.214988425927</v>
      </c>
    </row>
    <row r="3852" spans="1:1" x14ac:dyDescent="0.35">
      <c r="A3852" s="23">
        <v>42689.565671296295</v>
      </c>
    </row>
    <row r="3853" spans="1:1" x14ac:dyDescent="0.35">
      <c r="A3853" s="23">
        <v>42689.56931712963</v>
      </c>
    </row>
    <row r="3854" spans="1:1" x14ac:dyDescent="0.35">
      <c r="A3854" s="23">
        <v>42689.582349537035</v>
      </c>
    </row>
    <row r="3855" spans="1:1" x14ac:dyDescent="0.35">
      <c r="A3855" s="23">
        <v>42689.74324074074</v>
      </c>
    </row>
    <row r="3856" spans="1:1" x14ac:dyDescent="0.35">
      <c r="A3856" s="23">
        <v>42689.853090277778</v>
      </c>
    </row>
    <row r="3857" spans="1:1" x14ac:dyDescent="0.35">
      <c r="A3857" s="23">
        <v>42690.041435185187</v>
      </c>
    </row>
    <row r="3858" spans="1:1" x14ac:dyDescent="0.35">
      <c r="A3858" s="23">
        <v>42690.259699074071</v>
      </c>
    </row>
    <row r="3859" spans="1:1" x14ac:dyDescent="0.35">
      <c r="A3859" s="23">
        <v>42690.334317129629</v>
      </c>
    </row>
    <row r="3860" spans="1:1" x14ac:dyDescent="0.35">
      <c r="A3860" s="23">
        <v>42690.733437499999</v>
      </c>
    </row>
    <row r="3861" spans="1:1" x14ac:dyDescent="0.35">
      <c r="A3861" s="23">
        <v>42690.858449074076</v>
      </c>
    </row>
    <row r="3862" spans="1:1" x14ac:dyDescent="0.35">
      <c r="A3862" s="23">
        <v>42691.851203703707</v>
      </c>
    </row>
    <row r="3863" spans="1:1" x14ac:dyDescent="0.35">
      <c r="A3863" s="23">
        <v>42692.1093287037</v>
      </c>
    </row>
    <row r="3864" spans="1:1" x14ac:dyDescent="0.35">
      <c r="A3864" s="23">
        <v>42692.256550925929</v>
      </c>
    </row>
    <row r="3865" spans="1:1" x14ac:dyDescent="0.35">
      <c r="A3865" s="23">
        <v>42692.389062499999</v>
      </c>
    </row>
    <row r="3866" spans="1:1" x14ac:dyDescent="0.35">
      <c r="A3866" s="23">
        <v>42692.771493055552</v>
      </c>
    </row>
    <row r="3867" spans="1:1" x14ac:dyDescent="0.35">
      <c r="A3867" s="23">
        <v>42692.799872685187</v>
      </c>
    </row>
    <row r="3868" spans="1:1" x14ac:dyDescent="0.35">
      <c r="A3868" s="23">
        <v>42693.016180555554</v>
      </c>
    </row>
    <row r="3869" spans="1:1" x14ac:dyDescent="0.35">
      <c r="A3869" s="23">
        <v>42693.031828703701</v>
      </c>
    </row>
    <row r="3870" spans="1:1" x14ac:dyDescent="0.35">
      <c r="A3870" s="23">
        <v>42693.742604166669</v>
      </c>
    </row>
    <row r="3871" spans="1:1" x14ac:dyDescent="0.35">
      <c r="A3871" s="23">
        <v>42694.110185185185</v>
      </c>
    </row>
    <row r="3872" spans="1:1" x14ac:dyDescent="0.35">
      <c r="A3872" s="23">
        <v>42694.98128472222</v>
      </c>
    </row>
    <row r="3873" spans="1:1" x14ac:dyDescent="0.35">
      <c r="A3873" s="23">
        <v>42695.257870370369</v>
      </c>
    </row>
    <row r="3874" spans="1:1" x14ac:dyDescent="0.35">
      <c r="A3874" s="23">
        <v>42695.624340277776</v>
      </c>
    </row>
    <row r="3875" spans="1:1" x14ac:dyDescent="0.35">
      <c r="A3875" s="23">
        <v>42695.710578703707</v>
      </c>
    </row>
    <row r="3876" spans="1:1" x14ac:dyDescent="0.35">
      <c r="A3876" s="23">
        <v>42696.37572916667</v>
      </c>
    </row>
    <row r="3877" spans="1:1" x14ac:dyDescent="0.35">
      <c r="A3877" s="23">
        <v>42696.624444444446</v>
      </c>
    </row>
    <row r="3878" spans="1:1" x14ac:dyDescent="0.35">
      <c r="A3878" s="23">
        <v>42696.663506944446</v>
      </c>
    </row>
    <row r="3879" spans="1:1" x14ac:dyDescent="0.35">
      <c r="A3879" s="23">
        <v>42697.010520833333</v>
      </c>
    </row>
    <row r="3880" spans="1:1" x14ac:dyDescent="0.35">
      <c r="A3880" s="23">
        <v>42697.082673611112</v>
      </c>
    </row>
    <row r="3881" spans="1:1" x14ac:dyDescent="0.35">
      <c r="A3881" s="23">
        <v>42697.32136574074</v>
      </c>
    </row>
    <row r="3882" spans="1:1" x14ac:dyDescent="0.35">
      <c r="A3882" s="23">
        <v>42697.74927083333</v>
      </c>
    </row>
    <row r="3883" spans="1:1" x14ac:dyDescent="0.35">
      <c r="A3883" s="23">
        <v>42697.850844907407</v>
      </c>
    </row>
    <row r="3884" spans="1:1" x14ac:dyDescent="0.35">
      <c r="A3884" s="23">
        <v>42700.804756944446</v>
      </c>
    </row>
    <row r="3885" spans="1:1" x14ac:dyDescent="0.35">
      <c r="A3885" s="23">
        <v>42701.166365740741</v>
      </c>
    </row>
    <row r="3886" spans="1:1" x14ac:dyDescent="0.35">
      <c r="A3886" s="23">
        <v>42701.908807870372</v>
      </c>
    </row>
    <row r="3887" spans="1:1" x14ac:dyDescent="0.35">
      <c r="A3887" s="23">
        <v>42702.212337962963</v>
      </c>
    </row>
    <row r="3888" spans="1:1" x14ac:dyDescent="0.35">
      <c r="A3888" s="23">
        <v>42702.770729166667</v>
      </c>
    </row>
    <row r="3889" spans="1:1" x14ac:dyDescent="0.35">
      <c r="A3889" s="23">
        <v>42702.804814814815</v>
      </c>
    </row>
    <row r="3890" spans="1:1" x14ac:dyDescent="0.35">
      <c r="A3890" s="23">
        <v>42702.809201388889</v>
      </c>
    </row>
    <row r="3891" spans="1:1" x14ac:dyDescent="0.35">
      <c r="A3891" s="23">
        <v>42702.917048611111</v>
      </c>
    </row>
    <row r="3892" spans="1:1" x14ac:dyDescent="0.35">
      <c r="A3892" s="23">
        <v>42703.214409722219</v>
      </c>
    </row>
    <row r="3893" spans="1:1" x14ac:dyDescent="0.35">
      <c r="A3893" s="23">
        <v>42703.917824074073</v>
      </c>
    </row>
    <row r="3894" spans="1:1" x14ac:dyDescent="0.35">
      <c r="A3894" s="23">
        <v>42704.086053240739</v>
      </c>
    </row>
    <row r="3895" spans="1:1" x14ac:dyDescent="0.35">
      <c r="A3895" s="23">
        <v>42704.187118055554</v>
      </c>
    </row>
    <row r="3896" spans="1:1" x14ac:dyDescent="0.35">
      <c r="A3896" s="23">
        <v>42704.335810185185</v>
      </c>
    </row>
    <row r="3897" spans="1:1" x14ac:dyDescent="0.35">
      <c r="A3897" s="23">
        <v>42704.857094907406</v>
      </c>
    </row>
    <row r="3898" spans="1:1" x14ac:dyDescent="0.35">
      <c r="A3898" s="23">
        <v>42704.951770833337</v>
      </c>
    </row>
    <row r="3899" spans="1:1" x14ac:dyDescent="0.35">
      <c r="A3899" s="23">
        <v>42705.662118055552</v>
      </c>
    </row>
    <row r="3900" spans="1:1" x14ac:dyDescent="0.35">
      <c r="A3900" s="23">
        <v>42705.690347222226</v>
      </c>
    </row>
    <row r="3901" spans="1:1" x14ac:dyDescent="0.35">
      <c r="A3901" s="23">
        <v>42705.764513888891</v>
      </c>
    </row>
    <row r="3902" spans="1:1" x14ac:dyDescent="0.35">
      <c r="A3902" s="23">
        <v>42705.91920138889</v>
      </c>
    </row>
    <row r="3903" spans="1:1" x14ac:dyDescent="0.35">
      <c r="A3903" s="23">
        <v>42706.115405092591</v>
      </c>
    </row>
    <row r="3904" spans="1:1" x14ac:dyDescent="0.35">
      <c r="A3904" s="23">
        <v>42707.074976851851</v>
      </c>
    </row>
    <row r="3905" spans="1:1" x14ac:dyDescent="0.35">
      <c r="A3905" s="23">
        <v>42707.895462962966</v>
      </c>
    </row>
    <row r="3906" spans="1:1" x14ac:dyDescent="0.35">
      <c r="A3906" s="23">
        <v>42707.926030092596</v>
      </c>
    </row>
    <row r="3907" spans="1:1" x14ac:dyDescent="0.35">
      <c r="A3907" s="23">
        <v>42708.25309027778</v>
      </c>
    </row>
    <row r="3908" spans="1:1" x14ac:dyDescent="0.35">
      <c r="A3908" s="23">
        <v>42708.668576388889</v>
      </c>
    </row>
    <row r="3909" spans="1:1" x14ac:dyDescent="0.35">
      <c r="A3909" s="23">
        <v>42708.842245370368</v>
      </c>
    </row>
    <row r="3910" spans="1:1" x14ac:dyDescent="0.35">
      <c r="A3910" s="23">
        <v>42709.002881944441</v>
      </c>
    </row>
    <row r="3911" spans="1:1" x14ac:dyDescent="0.35">
      <c r="A3911" s="23">
        <v>42709.134780092594</v>
      </c>
    </row>
    <row r="3912" spans="1:1" x14ac:dyDescent="0.35">
      <c r="A3912" s="23">
        <v>42709.546064814815</v>
      </c>
    </row>
    <row r="3913" spans="1:1" x14ac:dyDescent="0.35">
      <c r="A3913" s="23">
        <v>42709.993981481479</v>
      </c>
    </row>
    <row r="3914" spans="1:1" x14ac:dyDescent="0.35">
      <c r="A3914" s="23">
        <v>42710.824618055558</v>
      </c>
    </row>
    <row r="3915" spans="1:1" x14ac:dyDescent="0.35">
      <c r="A3915" s="23">
        <v>42710.876967592594</v>
      </c>
    </row>
    <row r="3916" spans="1:1" x14ac:dyDescent="0.35">
      <c r="A3916" s="23">
        <v>42711.54519675926</v>
      </c>
    </row>
    <row r="3917" spans="1:1" x14ac:dyDescent="0.35">
      <c r="A3917" s="23">
        <v>42711.700694444444</v>
      </c>
    </row>
    <row r="3918" spans="1:1" x14ac:dyDescent="0.35">
      <c r="A3918" s="23">
        <v>42711.750613425924</v>
      </c>
    </row>
    <row r="3919" spans="1:1" x14ac:dyDescent="0.35">
      <c r="A3919" s="23">
        <v>42711.795138888891</v>
      </c>
    </row>
    <row r="3920" spans="1:1" x14ac:dyDescent="0.35">
      <c r="A3920" s="23">
        <v>42711.950798611113</v>
      </c>
    </row>
    <row r="3921" spans="1:1" x14ac:dyDescent="0.35">
      <c r="A3921" s="23">
        <v>42712.011944444443</v>
      </c>
    </row>
    <row r="3922" spans="1:1" x14ac:dyDescent="0.35">
      <c r="A3922" s="23">
        <v>42712.23474537037</v>
      </c>
    </row>
    <row r="3923" spans="1:1" x14ac:dyDescent="0.35">
      <c r="A3923" s="23">
        <v>42712.300567129627</v>
      </c>
    </row>
    <row r="3924" spans="1:1" x14ac:dyDescent="0.35">
      <c r="A3924" s="23">
        <v>42713.941099537034</v>
      </c>
    </row>
    <row r="3925" spans="1:1" x14ac:dyDescent="0.35">
      <c r="A3925" s="23">
        <v>42713.962500000001</v>
      </c>
    </row>
    <row r="3926" spans="1:1" x14ac:dyDescent="0.35">
      <c r="A3926" s="23">
        <v>42714.054398148146</v>
      </c>
    </row>
    <row r="3927" spans="1:1" x14ac:dyDescent="0.35">
      <c r="A3927" s="23">
        <v>42714.440416666665</v>
      </c>
    </row>
    <row r="3928" spans="1:1" x14ac:dyDescent="0.35">
      <c r="A3928" s="23">
        <v>42715.688437500001</v>
      </c>
    </row>
    <row r="3929" spans="1:1" x14ac:dyDescent="0.35">
      <c r="A3929" s="23">
        <v>42716.7424537037</v>
      </c>
    </row>
    <row r="3930" spans="1:1" x14ac:dyDescent="0.35">
      <c r="A3930" s="23">
        <v>42717.121377314812</v>
      </c>
    </row>
    <row r="3931" spans="1:1" x14ac:dyDescent="0.35">
      <c r="A3931" s="23">
        <v>42718.963599537034</v>
      </c>
    </row>
    <row r="3932" spans="1:1" x14ac:dyDescent="0.35">
      <c r="A3932" s="23">
        <v>42719.90834490741</v>
      </c>
    </row>
    <row r="3933" spans="1:1" x14ac:dyDescent="0.35">
      <c r="A3933" s="23">
        <v>42720.066192129627</v>
      </c>
    </row>
    <row r="3934" spans="1:1" x14ac:dyDescent="0.35">
      <c r="A3934" s="23">
        <v>42720.720057870371</v>
      </c>
    </row>
    <row r="3935" spans="1:1" x14ac:dyDescent="0.35">
      <c r="A3935" s="23">
        <v>42721.075949074075</v>
      </c>
    </row>
    <row r="3936" spans="1:1" x14ac:dyDescent="0.35">
      <c r="A3936" s="23">
        <v>42721.198877314811</v>
      </c>
    </row>
    <row r="3937" spans="1:1" x14ac:dyDescent="0.35">
      <c r="A3937" s="23">
        <v>42721.220520833333</v>
      </c>
    </row>
    <row r="3938" spans="1:1" x14ac:dyDescent="0.35">
      <c r="A3938" s="23">
        <v>42722.84474537037</v>
      </c>
    </row>
    <row r="3939" spans="1:1" x14ac:dyDescent="0.35">
      <c r="A3939" s="23">
        <v>42722.882361111115</v>
      </c>
    </row>
    <row r="3940" spans="1:1" x14ac:dyDescent="0.35">
      <c r="A3940" s="23">
        <v>42723.63653935185</v>
      </c>
    </row>
    <row r="3941" spans="1:1" x14ac:dyDescent="0.35">
      <c r="A3941" s="23">
        <v>42724.665173611109</v>
      </c>
    </row>
    <row r="3942" spans="1:1" x14ac:dyDescent="0.35">
      <c r="A3942" s="23">
        <v>42725.031180555554</v>
      </c>
    </row>
    <row r="3943" spans="1:1" x14ac:dyDescent="0.35">
      <c r="A3943" s="23">
        <v>42725.869363425925</v>
      </c>
    </row>
    <row r="3944" spans="1:1" x14ac:dyDescent="0.35">
      <c r="A3944" s="23">
        <v>42726.192916666667</v>
      </c>
    </row>
    <row r="3945" spans="1:1" x14ac:dyDescent="0.35">
      <c r="A3945" s="23">
        <v>42726.491643518515</v>
      </c>
    </row>
    <row r="3946" spans="1:1" x14ac:dyDescent="0.35">
      <c r="A3946" s="23">
        <v>42726.920081018521</v>
      </c>
    </row>
    <row r="3947" spans="1:1" x14ac:dyDescent="0.35">
      <c r="A3947" s="23">
        <v>42728.71230324074</v>
      </c>
    </row>
    <row r="3948" spans="1:1" x14ac:dyDescent="0.35">
      <c r="A3948" s="23">
        <v>42728.827407407407</v>
      </c>
    </row>
    <row r="3949" spans="1:1" x14ac:dyDescent="0.35">
      <c r="A3949" s="23">
        <v>42730.903726851851</v>
      </c>
    </row>
    <row r="3950" spans="1:1" x14ac:dyDescent="0.35">
      <c r="A3950" s="23">
        <v>42731.755787037036</v>
      </c>
    </row>
    <row r="3951" spans="1:1" x14ac:dyDescent="0.35">
      <c r="A3951" s="23">
        <v>42732.00681712963</v>
      </c>
    </row>
    <row r="3952" spans="1:1" x14ac:dyDescent="0.35">
      <c r="A3952" s="23">
        <v>42732.060277777775</v>
      </c>
    </row>
    <row r="3953" spans="1:1" x14ac:dyDescent="0.35">
      <c r="A3953" s="23">
        <v>42732.787523148145</v>
      </c>
    </row>
    <row r="3954" spans="1:1" x14ac:dyDescent="0.35">
      <c r="A3954" s="23">
        <v>42732.872986111113</v>
      </c>
    </row>
    <row r="3955" spans="1:1" x14ac:dyDescent="0.35">
      <c r="A3955" s="23">
        <v>42733.50136574074</v>
      </c>
    </row>
    <row r="3956" spans="1:1" x14ac:dyDescent="0.35">
      <c r="A3956" s="23">
        <v>42733.827349537038</v>
      </c>
    </row>
    <row r="3957" spans="1:1" x14ac:dyDescent="0.35">
      <c r="A3957" s="23">
        <v>42733.941319444442</v>
      </c>
    </row>
    <row r="3958" spans="1:1" x14ac:dyDescent="0.35">
      <c r="A3958" s="23">
        <v>42734.787986111114</v>
      </c>
    </row>
    <row r="3959" spans="1:1" x14ac:dyDescent="0.35">
      <c r="A3959" s="23">
        <v>42734.789444444446</v>
      </c>
    </row>
    <row r="3960" spans="1:1" x14ac:dyDescent="0.35">
      <c r="A3960" s="23">
        <v>42734.879236111112</v>
      </c>
    </row>
    <row r="3961" spans="1:1" x14ac:dyDescent="0.35">
      <c r="A3961" s="23">
        <v>42736.732893518521</v>
      </c>
    </row>
    <row r="3962" spans="1:1" x14ac:dyDescent="0.35">
      <c r="A3962" s="23">
        <v>42736.906608796293</v>
      </c>
    </row>
    <row r="3963" spans="1:1" x14ac:dyDescent="0.35">
      <c r="A3963" s="23">
        <v>42737.545358796298</v>
      </c>
    </row>
    <row r="3964" spans="1:1" x14ac:dyDescent="0.35">
      <c r="A3964" s="23">
        <v>42737.663877314815</v>
      </c>
    </row>
    <row r="3965" spans="1:1" x14ac:dyDescent="0.35">
      <c r="A3965" s="23">
        <v>42737.910138888888</v>
      </c>
    </row>
    <row r="3966" spans="1:1" x14ac:dyDescent="0.35">
      <c r="A3966" s="23">
        <v>42738.615289351852</v>
      </c>
    </row>
    <row r="3967" spans="1:1" x14ac:dyDescent="0.35">
      <c r="A3967" s="23">
        <v>42738.692233796297</v>
      </c>
    </row>
    <row r="3968" spans="1:1" x14ac:dyDescent="0.35">
      <c r="A3968" s="23">
        <v>42740.693692129629</v>
      </c>
    </row>
    <row r="3969" spans="1:1" x14ac:dyDescent="0.35">
      <c r="A3969" s="23">
        <v>42740.837152777778</v>
      </c>
    </row>
    <row r="3970" spans="1:1" x14ac:dyDescent="0.35">
      <c r="A3970" s="23">
        <v>42741.599664351852</v>
      </c>
    </row>
    <row r="3971" spans="1:1" x14ac:dyDescent="0.35">
      <c r="A3971" s="23">
        <v>42741.684479166666</v>
      </c>
    </row>
    <row r="3972" spans="1:1" x14ac:dyDescent="0.35">
      <c r="A3972" s="23">
        <v>42741.848379629628</v>
      </c>
    </row>
    <row r="3973" spans="1:1" x14ac:dyDescent="0.35">
      <c r="A3973" s="23">
        <v>42742.246493055558</v>
      </c>
    </row>
    <row r="3974" spans="1:1" x14ac:dyDescent="0.35">
      <c r="A3974" s="23">
        <v>42742.30332175926</v>
      </c>
    </row>
    <row r="3975" spans="1:1" x14ac:dyDescent="0.35">
      <c r="A3975" s="23">
        <v>42742.680902777778</v>
      </c>
    </row>
    <row r="3976" spans="1:1" x14ac:dyDescent="0.35">
      <c r="A3976" s="23">
        <v>42744.416030092594</v>
      </c>
    </row>
    <row r="3977" spans="1:1" x14ac:dyDescent="0.35">
      <c r="A3977" s="23">
        <v>42744.903182870374</v>
      </c>
    </row>
    <row r="3978" spans="1:1" x14ac:dyDescent="0.35">
      <c r="A3978" s="23">
        <v>42745.031469907408</v>
      </c>
    </row>
    <row r="3979" spans="1:1" x14ac:dyDescent="0.35">
      <c r="A3979" s="23">
        <v>42745.365474537037</v>
      </c>
    </row>
    <row r="3980" spans="1:1" x14ac:dyDescent="0.35">
      <c r="A3980" s="23">
        <v>42745.600243055553</v>
      </c>
    </row>
    <row r="3981" spans="1:1" x14ac:dyDescent="0.35">
      <c r="A3981" s="23">
        <v>42745.744618055556</v>
      </c>
    </row>
    <row r="3982" spans="1:1" x14ac:dyDescent="0.35">
      <c r="A3982" s="23">
        <v>42746.019652777781</v>
      </c>
    </row>
    <row r="3983" spans="1:1" x14ac:dyDescent="0.35">
      <c r="A3983" s="23">
        <v>42746.057106481479</v>
      </c>
    </row>
    <row r="3984" spans="1:1" x14ac:dyDescent="0.35">
      <c r="A3984" s="23">
        <v>42746.096585648149</v>
      </c>
    </row>
    <row r="3985" spans="1:1" x14ac:dyDescent="0.35">
      <c r="A3985" s="23">
        <v>42746.261782407404</v>
      </c>
    </row>
    <row r="3986" spans="1:1" x14ac:dyDescent="0.35">
      <c r="A3986" s="23">
        <v>42746.270057870373</v>
      </c>
    </row>
    <row r="3987" spans="1:1" x14ac:dyDescent="0.35">
      <c r="A3987" s="23">
        <v>42747.194502314815</v>
      </c>
    </row>
    <row r="3988" spans="1:1" x14ac:dyDescent="0.35">
      <c r="A3988" s="23">
        <v>42747.219560185185</v>
      </c>
    </row>
    <row r="3989" spans="1:1" x14ac:dyDescent="0.35">
      <c r="A3989" s="23">
        <v>42747.506689814814</v>
      </c>
    </row>
    <row r="3990" spans="1:1" x14ac:dyDescent="0.35">
      <c r="A3990" s="23">
        <v>42749.05972222222</v>
      </c>
    </row>
    <row r="3991" spans="1:1" x14ac:dyDescent="0.35">
      <c r="A3991" s="23">
        <v>42750.530312499999</v>
      </c>
    </row>
    <row r="3992" spans="1:1" x14ac:dyDescent="0.35">
      <c r="A3992" s="23">
        <v>42751.533391203702</v>
      </c>
    </row>
    <row r="3993" spans="1:1" x14ac:dyDescent="0.35">
      <c r="A3993" s="23">
        <v>42752.144976851851</v>
      </c>
    </row>
    <row r="3994" spans="1:1" x14ac:dyDescent="0.35">
      <c r="A3994" s="23">
        <v>42752.647777777776</v>
      </c>
    </row>
    <row r="3995" spans="1:1" x14ac:dyDescent="0.35">
      <c r="A3995" s="23">
        <v>42752.827199074076</v>
      </c>
    </row>
    <row r="3996" spans="1:1" x14ac:dyDescent="0.35">
      <c r="A3996" s="23">
        <v>42752.845451388886</v>
      </c>
    </row>
    <row r="3997" spans="1:1" x14ac:dyDescent="0.35">
      <c r="A3997" s="23">
        <v>42753.205625000002</v>
      </c>
    </row>
    <row r="3998" spans="1:1" x14ac:dyDescent="0.35">
      <c r="A3998" s="23">
        <v>42753.329039351855</v>
      </c>
    </row>
    <row r="3999" spans="1:1" x14ac:dyDescent="0.35">
      <c r="A3999" s="23">
        <v>42753.678761574076</v>
      </c>
    </row>
    <row r="4000" spans="1:1" x14ac:dyDescent="0.35">
      <c r="A4000" s="23">
        <v>42754.693842592591</v>
      </c>
    </row>
    <row r="4001" spans="1:1" x14ac:dyDescent="0.35">
      <c r="A4001" s="23">
        <v>42755.492754629631</v>
      </c>
    </row>
    <row r="4002" spans="1:1" x14ac:dyDescent="0.35">
      <c r="A4002" s="23">
        <v>42755.627372685187</v>
      </c>
    </row>
    <row r="4003" spans="1:1" x14ac:dyDescent="0.35">
      <c r="A4003" s="23">
        <v>42756.018506944441</v>
      </c>
    </row>
    <row r="4004" spans="1:1" x14ac:dyDescent="0.35">
      <c r="A4004" s="23">
        <v>42756.50104166667</v>
      </c>
    </row>
    <row r="4005" spans="1:1" x14ac:dyDescent="0.35">
      <c r="A4005" s="23">
        <v>42756.690162037034</v>
      </c>
    </row>
    <row r="4006" spans="1:1" x14ac:dyDescent="0.35">
      <c r="A4006" s="23">
        <v>42758.197013888886</v>
      </c>
    </row>
    <row r="4007" spans="1:1" x14ac:dyDescent="0.35">
      <c r="A4007" s="23">
        <v>42758.368078703701</v>
      </c>
    </row>
    <row r="4008" spans="1:1" x14ac:dyDescent="0.35">
      <c r="A4008" s="23">
        <v>42758.559629629628</v>
      </c>
    </row>
    <row r="4009" spans="1:1" x14ac:dyDescent="0.35">
      <c r="A4009" s="23">
        <v>42758.975937499999</v>
      </c>
    </row>
    <row r="4010" spans="1:1" x14ac:dyDescent="0.35">
      <c r="A4010" s="23">
        <v>42759.244166666664</v>
      </c>
    </row>
    <row r="4011" spans="1:1" x14ac:dyDescent="0.35">
      <c r="A4011" s="23">
        <v>42759.593310185184</v>
      </c>
    </row>
    <row r="4012" spans="1:1" x14ac:dyDescent="0.35">
      <c r="A4012" s="23">
        <v>42759.628599537034</v>
      </c>
    </row>
    <row r="4013" spans="1:1" x14ac:dyDescent="0.35">
      <c r="A4013" s="23">
        <v>42759.724768518521</v>
      </c>
    </row>
    <row r="4014" spans="1:1" x14ac:dyDescent="0.35">
      <c r="A4014" s="23">
        <v>42760.244212962964</v>
      </c>
    </row>
    <row r="4015" spans="1:1" x14ac:dyDescent="0.35">
      <c r="A4015" s="23">
        <v>42760.498935185184</v>
      </c>
    </row>
    <row r="4016" spans="1:1" x14ac:dyDescent="0.35">
      <c r="A4016" s="23">
        <v>42761.376238425924</v>
      </c>
    </row>
    <row r="4017" spans="1:1" x14ac:dyDescent="0.35">
      <c r="A4017" s="23">
        <v>42761.846122685187</v>
      </c>
    </row>
    <row r="4018" spans="1:1" x14ac:dyDescent="0.35">
      <c r="A4018" s="23">
        <v>42761.961099537039</v>
      </c>
    </row>
    <row r="4019" spans="1:1" x14ac:dyDescent="0.35">
      <c r="A4019" s="23">
        <v>42762.040902777779</v>
      </c>
    </row>
    <row r="4020" spans="1:1" x14ac:dyDescent="0.35">
      <c r="A4020" s="23">
        <v>42762.545810185184</v>
      </c>
    </row>
    <row r="4021" spans="1:1" x14ac:dyDescent="0.35">
      <c r="A4021" s="23">
        <v>42762.942430555559</v>
      </c>
    </row>
    <row r="4022" spans="1:1" x14ac:dyDescent="0.35">
      <c r="A4022" s="23">
        <v>42762.962013888886</v>
      </c>
    </row>
    <row r="4023" spans="1:1" x14ac:dyDescent="0.35">
      <c r="A4023" s="23">
        <v>42763.780671296299</v>
      </c>
    </row>
    <row r="4024" spans="1:1" x14ac:dyDescent="0.35">
      <c r="A4024" s="23">
        <v>42766.600497685184</v>
      </c>
    </row>
    <row r="4025" spans="1:1" x14ac:dyDescent="0.35">
      <c r="A4025" s="23">
        <v>42766.626793981479</v>
      </c>
    </row>
    <row r="4026" spans="1:1" x14ac:dyDescent="0.35">
      <c r="A4026" s="23">
        <v>42766.805034722223</v>
      </c>
    </row>
    <row r="4027" spans="1:1" x14ac:dyDescent="0.35">
      <c r="A4027" s="23">
        <v>42766.827546296299</v>
      </c>
    </row>
    <row r="4028" spans="1:1" x14ac:dyDescent="0.35">
      <c r="A4028" s="23">
        <v>42766.956921296296</v>
      </c>
    </row>
    <row r="4029" spans="1:1" x14ac:dyDescent="0.35">
      <c r="A4029" s="23">
        <v>42767.031678240739</v>
      </c>
    </row>
    <row r="4030" spans="1:1" x14ac:dyDescent="0.35">
      <c r="A4030" s="23">
        <v>42767.577303240738</v>
      </c>
    </row>
    <row r="4031" spans="1:1" x14ac:dyDescent="0.35">
      <c r="A4031" s="23">
        <v>42767.688518518517</v>
      </c>
    </row>
    <row r="4032" spans="1:1" x14ac:dyDescent="0.35">
      <c r="A4032" s="23">
        <v>42767.801712962966</v>
      </c>
    </row>
    <row r="4033" spans="1:1" x14ac:dyDescent="0.35">
      <c r="A4033" s="23">
        <v>42767.812893518516</v>
      </c>
    </row>
    <row r="4034" spans="1:1" x14ac:dyDescent="0.35">
      <c r="A4034" s="23">
        <v>42768.425370370373</v>
      </c>
    </row>
    <row r="4035" spans="1:1" x14ac:dyDescent="0.35">
      <c r="A4035" s="23">
        <v>42768.833645833336</v>
      </c>
    </row>
    <row r="4036" spans="1:1" x14ac:dyDescent="0.35">
      <c r="A4036" s="23">
        <v>42768.97084490741</v>
      </c>
    </row>
    <row r="4037" spans="1:1" x14ac:dyDescent="0.35">
      <c r="A4037" s="23">
        <v>42769.574999999997</v>
      </c>
    </row>
    <row r="4038" spans="1:1" x14ac:dyDescent="0.35">
      <c r="A4038" s="23">
        <v>42769.809965277775</v>
      </c>
    </row>
    <row r="4039" spans="1:1" x14ac:dyDescent="0.35">
      <c r="A4039" s="23">
        <v>42770.201481481483</v>
      </c>
    </row>
    <row r="4040" spans="1:1" x14ac:dyDescent="0.35">
      <c r="A4040" s="23">
        <v>42770.290590277778</v>
      </c>
    </row>
    <row r="4041" spans="1:1" x14ac:dyDescent="0.35">
      <c r="A4041" s="23">
        <v>42772.669062499997</v>
      </c>
    </row>
    <row r="4042" spans="1:1" x14ac:dyDescent="0.35">
      <c r="A4042" s="23">
        <v>42772.776076388887</v>
      </c>
    </row>
    <row r="4043" spans="1:1" x14ac:dyDescent="0.35">
      <c r="A4043" s="23">
        <v>42772.833379629628</v>
      </c>
    </row>
    <row r="4044" spans="1:1" x14ac:dyDescent="0.35">
      <c r="A4044" s="23">
        <v>42773.005243055559</v>
      </c>
    </row>
    <row r="4045" spans="1:1" x14ac:dyDescent="0.35">
      <c r="A4045" s="23">
        <v>42773.916180555556</v>
      </c>
    </row>
    <row r="4046" spans="1:1" x14ac:dyDescent="0.35">
      <c r="A4046" s="23">
        <v>42774.121342592596</v>
      </c>
    </row>
    <row r="4047" spans="1:1" x14ac:dyDescent="0.35">
      <c r="A4047" s="23">
        <v>42774.447777777779</v>
      </c>
    </row>
    <row r="4048" spans="1:1" x14ac:dyDescent="0.35">
      <c r="A4048" s="23">
        <v>42774.621712962966</v>
      </c>
    </row>
    <row r="4049" spans="1:1" x14ac:dyDescent="0.35">
      <c r="A4049" s="23">
        <v>42774.792071759257</v>
      </c>
    </row>
    <row r="4050" spans="1:1" x14ac:dyDescent="0.35">
      <c r="A4050" s="23">
        <v>42775.172824074078</v>
      </c>
    </row>
    <row r="4051" spans="1:1" x14ac:dyDescent="0.35">
      <c r="A4051" s="23">
        <v>42775.314884259256</v>
      </c>
    </row>
    <row r="4052" spans="1:1" x14ac:dyDescent="0.35">
      <c r="A4052" s="23">
        <v>42775.51494212963</v>
      </c>
    </row>
    <row r="4053" spans="1:1" x14ac:dyDescent="0.35">
      <c r="A4053" s="23">
        <v>42775.733715277776</v>
      </c>
    </row>
    <row r="4054" spans="1:1" x14ac:dyDescent="0.35">
      <c r="A4054" s="23">
        <v>42775.964212962965</v>
      </c>
    </row>
    <row r="4055" spans="1:1" x14ac:dyDescent="0.35">
      <c r="A4055" s="23">
        <v>42776.082349537035</v>
      </c>
    </row>
    <row r="4056" spans="1:1" x14ac:dyDescent="0.35">
      <c r="A4056" s="23">
        <v>42776.704432870371</v>
      </c>
    </row>
    <row r="4057" spans="1:1" x14ac:dyDescent="0.35">
      <c r="A4057" s="23">
        <v>42778.765300925923</v>
      </c>
    </row>
    <row r="4058" spans="1:1" x14ac:dyDescent="0.35">
      <c r="A4058" s="23">
        <v>42779.21365740741</v>
      </c>
    </row>
    <row r="4059" spans="1:1" x14ac:dyDescent="0.35">
      <c r="A4059" s="23">
        <v>42779.610289351855</v>
      </c>
    </row>
    <row r="4060" spans="1:1" x14ac:dyDescent="0.35">
      <c r="A4060" s="23">
        <v>42779.908449074072</v>
      </c>
    </row>
    <row r="4061" spans="1:1" x14ac:dyDescent="0.35">
      <c r="A4061" s="23">
        <v>42780.600532407407</v>
      </c>
    </row>
    <row r="4062" spans="1:1" x14ac:dyDescent="0.35">
      <c r="A4062" s="23">
        <v>42780.709039351852</v>
      </c>
    </row>
    <row r="4063" spans="1:1" x14ac:dyDescent="0.35">
      <c r="A4063" s="23">
        <v>42780.740277777775</v>
      </c>
    </row>
    <row r="4064" spans="1:1" x14ac:dyDescent="0.35">
      <c r="A4064" s="23">
        <v>42780.825706018521</v>
      </c>
    </row>
    <row r="4065" spans="1:1" x14ac:dyDescent="0.35">
      <c r="A4065" s="23">
        <v>42780.942476851851</v>
      </c>
    </row>
    <row r="4066" spans="1:1" x14ac:dyDescent="0.35">
      <c r="A4066" s="23">
        <v>42781.549097222225</v>
      </c>
    </row>
    <row r="4067" spans="1:1" x14ac:dyDescent="0.35">
      <c r="A4067" s="23">
        <v>42782.426874999997</v>
      </c>
    </row>
    <row r="4068" spans="1:1" x14ac:dyDescent="0.35">
      <c r="A4068" s="23">
        <v>42783.459398148145</v>
      </c>
    </row>
    <row r="4069" spans="1:1" x14ac:dyDescent="0.35">
      <c r="A4069" s="23">
        <v>42783.513182870367</v>
      </c>
    </row>
    <row r="4070" spans="1:1" x14ac:dyDescent="0.35">
      <c r="A4070" s="23">
        <v>42783.815289351849</v>
      </c>
    </row>
    <row r="4071" spans="1:1" x14ac:dyDescent="0.35">
      <c r="A4071" s="23">
        <v>42785.270370370374</v>
      </c>
    </row>
    <row r="4072" spans="1:1" x14ac:dyDescent="0.35">
      <c r="A4072" s="23">
        <v>42786.000023148146</v>
      </c>
    </row>
    <row r="4073" spans="1:1" x14ac:dyDescent="0.35">
      <c r="A4073" s="23">
        <v>42786.350231481483</v>
      </c>
    </row>
    <row r="4074" spans="1:1" x14ac:dyDescent="0.35">
      <c r="A4074" s="23">
        <v>42787.862430555557</v>
      </c>
    </row>
    <row r="4075" spans="1:1" x14ac:dyDescent="0.35">
      <c r="A4075" s="23">
        <v>42788.151238425926</v>
      </c>
    </row>
    <row r="4076" spans="1:1" x14ac:dyDescent="0.35">
      <c r="A4076" s="23">
        <v>42788.2502662037</v>
      </c>
    </row>
    <row r="4077" spans="1:1" x14ac:dyDescent="0.35">
      <c r="A4077" s="23">
        <v>42788.565208333333</v>
      </c>
    </row>
    <row r="4078" spans="1:1" x14ac:dyDescent="0.35">
      <c r="A4078" s="23">
        <v>42789.462430555555</v>
      </c>
    </row>
    <row r="4079" spans="1:1" x14ac:dyDescent="0.35">
      <c r="A4079" s="23">
        <v>42790.583368055559</v>
      </c>
    </row>
    <row r="4080" spans="1:1" x14ac:dyDescent="0.35">
      <c r="A4080" s="23">
        <v>42790.885243055556</v>
      </c>
    </row>
    <row r="4081" spans="1:1" x14ac:dyDescent="0.35">
      <c r="A4081" s="23">
        <v>42790.895567129628</v>
      </c>
    </row>
    <row r="4082" spans="1:1" x14ac:dyDescent="0.35">
      <c r="A4082" s="23">
        <v>42791.66983796296</v>
      </c>
    </row>
    <row r="4083" spans="1:1" x14ac:dyDescent="0.35">
      <c r="A4083" s="23">
        <v>42792.843969907408</v>
      </c>
    </row>
    <row r="4084" spans="1:1" x14ac:dyDescent="0.35">
      <c r="A4084" s="23">
        <v>42793.700821759259</v>
      </c>
    </row>
    <row r="4085" spans="1:1" x14ac:dyDescent="0.35">
      <c r="A4085" s="23">
        <v>42794.022349537037</v>
      </c>
    </row>
    <row r="4086" spans="1:1" x14ac:dyDescent="0.35">
      <c r="A4086" s="23">
        <v>42795.696145833332</v>
      </c>
    </row>
    <row r="4087" spans="1:1" x14ac:dyDescent="0.35">
      <c r="A4087" s="23">
        <v>42795.701481481483</v>
      </c>
    </row>
    <row r="4088" spans="1:1" x14ac:dyDescent="0.35">
      <c r="A4088" s="23">
        <v>42796.069571759261</v>
      </c>
    </row>
    <row r="4089" spans="1:1" x14ac:dyDescent="0.35">
      <c r="A4089" s="23">
        <v>42796.071643518517</v>
      </c>
    </row>
    <row r="4090" spans="1:1" x14ac:dyDescent="0.35">
      <c r="A4090" s="23">
        <v>42796.207870370374</v>
      </c>
    </row>
    <row r="4091" spans="1:1" x14ac:dyDescent="0.35">
      <c r="A4091" s="23">
        <v>42796.538275462961</v>
      </c>
    </row>
    <row r="4092" spans="1:1" x14ac:dyDescent="0.35">
      <c r="A4092" s="23">
        <v>42796.682476851849</v>
      </c>
    </row>
    <row r="4093" spans="1:1" x14ac:dyDescent="0.35">
      <c r="A4093" s="23">
        <v>42799.260428240741</v>
      </c>
    </row>
    <row r="4094" spans="1:1" x14ac:dyDescent="0.35">
      <c r="A4094" s="23">
        <v>42800.720127314817</v>
      </c>
    </row>
    <row r="4095" spans="1:1" x14ac:dyDescent="0.35">
      <c r="A4095" s="23">
        <v>42800.75104166667</v>
      </c>
    </row>
    <row r="4096" spans="1:1" x14ac:dyDescent="0.35">
      <c r="A4096" s="23">
        <v>42800.753333333334</v>
      </c>
    </row>
    <row r="4097" spans="1:1" x14ac:dyDescent="0.35">
      <c r="A4097" s="23">
        <v>42800.801817129628</v>
      </c>
    </row>
    <row r="4098" spans="1:1" x14ac:dyDescent="0.35">
      <c r="A4098" s="23">
        <v>42801.031412037039</v>
      </c>
    </row>
    <row r="4099" spans="1:1" x14ac:dyDescent="0.35">
      <c r="A4099" s="23">
        <v>42801.431041666663</v>
      </c>
    </row>
    <row r="4100" spans="1:1" x14ac:dyDescent="0.35">
      <c r="A4100" s="23">
        <v>42801.774699074071</v>
      </c>
    </row>
    <row r="4101" spans="1:1" x14ac:dyDescent="0.35">
      <c r="A4101" s="23">
        <v>42802.046817129631</v>
      </c>
    </row>
    <row r="4102" spans="1:1" x14ac:dyDescent="0.35">
      <c r="A4102" s="23">
        <v>42802.718784722223</v>
      </c>
    </row>
    <row r="4103" spans="1:1" x14ac:dyDescent="0.35">
      <c r="A4103" s="23">
        <v>42803.579224537039</v>
      </c>
    </row>
    <row r="4104" spans="1:1" x14ac:dyDescent="0.35">
      <c r="A4104" s="23">
        <v>42803.842812499999</v>
      </c>
    </row>
    <row r="4105" spans="1:1" x14ac:dyDescent="0.35">
      <c r="A4105" s="23">
        <v>42803.920277777775</v>
      </c>
    </row>
    <row r="4106" spans="1:1" x14ac:dyDescent="0.35">
      <c r="A4106" s="23">
        <v>42804.034120370372</v>
      </c>
    </row>
    <row r="4107" spans="1:1" x14ac:dyDescent="0.35">
      <c r="A4107" s="23">
        <v>42804.53465277778</v>
      </c>
    </row>
    <row r="4108" spans="1:1" x14ac:dyDescent="0.35">
      <c r="A4108" s="23">
        <v>42804.895474537036</v>
      </c>
    </row>
    <row r="4109" spans="1:1" x14ac:dyDescent="0.35">
      <c r="A4109" s="23">
        <v>42805.032962962963</v>
      </c>
    </row>
    <row r="4110" spans="1:1" x14ac:dyDescent="0.35">
      <c r="A4110" s="23">
        <v>42806.863946759258</v>
      </c>
    </row>
    <row r="4111" spans="1:1" x14ac:dyDescent="0.35">
      <c r="A4111" s="23">
        <v>42807.151863425926</v>
      </c>
    </row>
    <row r="4112" spans="1:1" x14ac:dyDescent="0.35">
      <c r="A4112" s="23">
        <v>42807.755173611113</v>
      </c>
    </row>
    <row r="4113" spans="1:1" x14ac:dyDescent="0.35">
      <c r="A4113" s="23">
        <v>42807.885057870371</v>
      </c>
    </row>
    <row r="4114" spans="1:1" x14ac:dyDescent="0.35">
      <c r="A4114" s="23">
        <v>42808.358287037037</v>
      </c>
    </row>
    <row r="4115" spans="1:1" x14ac:dyDescent="0.35">
      <c r="A4115" s="23">
        <v>42808.640231481484</v>
      </c>
    </row>
    <row r="4116" spans="1:1" x14ac:dyDescent="0.35">
      <c r="A4116" s="23">
        <v>42808.781689814816</v>
      </c>
    </row>
    <row r="4117" spans="1:1" x14ac:dyDescent="0.35">
      <c r="A4117" s="23">
        <v>42809.645914351851</v>
      </c>
    </row>
    <row r="4118" spans="1:1" x14ac:dyDescent="0.35">
      <c r="A4118" s="17" t="s">
        <v>8330</v>
      </c>
    </row>
    <row r="4119" spans="1:1" x14ac:dyDescent="0.35">
      <c r="A4119" s="17" t="s">
        <v>8320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348F-807D-4E40-9101-00B5A2150F49}">
  <dimension ref="A1:U55"/>
  <sheetViews>
    <sheetView workbookViewId="0">
      <selection activeCell="K11" sqref="K11"/>
    </sheetView>
  </sheetViews>
  <sheetFormatPr defaultRowHeight="14.5" x14ac:dyDescent="0.35"/>
  <cols>
    <col min="5" max="5" width="9.453125" customWidth="1"/>
    <col min="6" max="6" width="11.0898437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16.36328125" customWidth="1"/>
    <col min="15" max="15" width="13.54296875" customWidth="1"/>
    <col min="16" max="16" width="30.453125" customWidth="1"/>
    <col min="17" max="17" width="22.36328125" customWidth="1"/>
    <col min="18" max="18" width="14.1796875" customWidth="1"/>
    <col min="19" max="19" width="18.90625" customWidth="1"/>
    <col min="20" max="20" width="17.81640625" customWidth="1"/>
  </cols>
  <sheetData>
    <row r="1" spans="1:21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8314</v>
      </c>
      <c r="O1" t="s">
        <v>8315</v>
      </c>
      <c r="P1" t="s">
        <v>8317</v>
      </c>
      <c r="Q1" t="s">
        <v>8316</v>
      </c>
      <c r="R1" t="s">
        <v>8318</v>
      </c>
      <c r="S1" t="s">
        <v>8328</v>
      </c>
      <c r="T1" t="s">
        <v>8329</v>
      </c>
      <c r="U1" t="s">
        <v>8331</v>
      </c>
    </row>
    <row r="2" spans="1:21" x14ac:dyDescent="0.35">
      <c r="A2">
        <v>3833</v>
      </c>
      <c r="B2" t="s">
        <v>3830</v>
      </c>
      <c r="C2" t="s">
        <v>7942</v>
      </c>
      <c r="D2">
        <v>1200</v>
      </c>
      <c r="E2">
        <v>0</v>
      </c>
      <c r="F2" t="s">
        <v>8218</v>
      </c>
      <c r="G2" t="s">
        <v>8228</v>
      </c>
      <c r="H2" t="s">
        <v>8250</v>
      </c>
      <c r="I2">
        <v>1417460940</v>
      </c>
      <c r="J2">
        <v>1416516972</v>
      </c>
      <c r="K2" t="b">
        <v>0</v>
      </c>
      <c r="L2">
        <v>20</v>
      </c>
      <c r="M2" t="b">
        <v>1</v>
      </c>
      <c r="N2" t="s">
        <v>8271</v>
      </c>
      <c r="O2" t="s">
        <v>8272</v>
      </c>
      <c r="P2" s="25">
        <v>41963.872361111113</v>
      </c>
      <c r="Q2" s="25">
        <v>41974.79791666667</v>
      </c>
      <c r="R2">
        <v>2014</v>
      </c>
      <c r="S2">
        <v>0</v>
      </c>
      <c r="T2">
        <v>0</v>
      </c>
      <c r="U2">
        <v>2014</v>
      </c>
    </row>
    <row r="3" spans="1:21" x14ac:dyDescent="0.35">
      <c r="A3">
        <v>3757</v>
      </c>
      <c r="B3" t="s">
        <v>3754</v>
      </c>
      <c r="C3" t="s">
        <v>7867</v>
      </c>
      <c r="D3">
        <v>3500</v>
      </c>
      <c r="E3">
        <v>0</v>
      </c>
      <c r="F3" t="s">
        <v>8218</v>
      </c>
      <c r="G3" t="s">
        <v>8223</v>
      </c>
      <c r="H3" t="s">
        <v>8245</v>
      </c>
      <c r="I3">
        <v>1417465515</v>
      </c>
      <c r="J3">
        <v>1415737515</v>
      </c>
      <c r="K3" t="b">
        <v>0</v>
      </c>
      <c r="L3">
        <v>50</v>
      </c>
      <c r="M3" t="b">
        <v>1</v>
      </c>
      <c r="N3" t="s">
        <v>8271</v>
      </c>
      <c r="O3" t="s">
        <v>8313</v>
      </c>
      <c r="P3" s="25">
        <v>41954.850868055553</v>
      </c>
      <c r="Q3" s="25">
        <v>41974.850868055553</v>
      </c>
      <c r="R3">
        <v>2014</v>
      </c>
      <c r="S3">
        <v>0</v>
      </c>
      <c r="T3">
        <v>0</v>
      </c>
      <c r="U3">
        <v>2014</v>
      </c>
    </row>
    <row r="4" spans="1:21" x14ac:dyDescent="0.35">
      <c r="A4">
        <v>3828</v>
      </c>
      <c r="B4" t="s">
        <v>3825</v>
      </c>
      <c r="C4" t="s">
        <v>7937</v>
      </c>
      <c r="D4">
        <v>5000</v>
      </c>
      <c r="E4">
        <v>0</v>
      </c>
      <c r="F4" t="s">
        <v>8218</v>
      </c>
      <c r="G4" t="s">
        <v>8223</v>
      </c>
      <c r="H4" t="s">
        <v>8245</v>
      </c>
      <c r="I4">
        <v>1420033187</v>
      </c>
      <c r="J4">
        <v>1414845587</v>
      </c>
      <c r="K4" t="b">
        <v>0</v>
      </c>
      <c r="L4">
        <v>28</v>
      </c>
      <c r="M4" t="b">
        <v>1</v>
      </c>
      <c r="N4" t="s">
        <v>8271</v>
      </c>
      <c r="O4" t="s">
        <v>8272</v>
      </c>
      <c r="P4" s="25">
        <v>41944.527627314812</v>
      </c>
      <c r="Q4" s="25">
        <v>42004.569293981483</v>
      </c>
      <c r="R4">
        <v>2014</v>
      </c>
      <c r="S4">
        <v>0</v>
      </c>
      <c r="T4">
        <v>0</v>
      </c>
      <c r="U4">
        <v>2014</v>
      </c>
    </row>
    <row r="5" spans="1:21" x14ac:dyDescent="0.35">
      <c r="A5">
        <v>3822</v>
      </c>
      <c r="B5" t="s">
        <v>3819</v>
      </c>
      <c r="C5" t="s">
        <v>7931</v>
      </c>
      <c r="D5">
        <v>5000</v>
      </c>
      <c r="E5">
        <v>0</v>
      </c>
      <c r="F5" t="s">
        <v>8218</v>
      </c>
      <c r="G5" t="s">
        <v>8235</v>
      </c>
      <c r="H5" t="s">
        <v>8248</v>
      </c>
      <c r="I5">
        <v>1453244340</v>
      </c>
      <c r="J5">
        <v>1448136417</v>
      </c>
      <c r="K5" t="b">
        <v>0</v>
      </c>
      <c r="L5">
        <v>76</v>
      </c>
      <c r="M5" t="b">
        <v>1</v>
      </c>
      <c r="N5" t="s">
        <v>8271</v>
      </c>
      <c r="O5" t="s">
        <v>8272</v>
      </c>
      <c r="P5" s="25">
        <v>42329.838159722225</v>
      </c>
      <c r="Q5" s="25">
        <v>42388.957638888889</v>
      </c>
      <c r="R5">
        <v>2015</v>
      </c>
      <c r="S5">
        <v>0</v>
      </c>
      <c r="T5">
        <v>0</v>
      </c>
      <c r="U5">
        <v>2015</v>
      </c>
    </row>
    <row r="6" spans="1:21" x14ac:dyDescent="0.35">
      <c r="A6">
        <v>3772</v>
      </c>
      <c r="B6" t="s">
        <v>3769</v>
      </c>
      <c r="C6" t="s">
        <v>7882</v>
      </c>
      <c r="D6">
        <v>5000</v>
      </c>
      <c r="E6">
        <v>0</v>
      </c>
      <c r="F6" t="s">
        <v>8218</v>
      </c>
      <c r="G6" t="s">
        <v>8223</v>
      </c>
      <c r="H6" t="s">
        <v>8245</v>
      </c>
      <c r="I6">
        <v>1480399200</v>
      </c>
      <c r="J6">
        <v>1478616506</v>
      </c>
      <c r="K6" t="b">
        <v>0</v>
      </c>
      <c r="L6">
        <v>33</v>
      </c>
      <c r="M6" t="b">
        <v>1</v>
      </c>
      <c r="N6" t="s">
        <v>8271</v>
      </c>
      <c r="O6" t="s">
        <v>8313</v>
      </c>
      <c r="P6" s="25">
        <v>42682.616967592592</v>
      </c>
      <c r="Q6" s="25">
        <v>42703.25</v>
      </c>
      <c r="R6">
        <v>2016</v>
      </c>
      <c r="S6">
        <v>0</v>
      </c>
      <c r="T6">
        <v>0</v>
      </c>
      <c r="U6">
        <v>2016</v>
      </c>
    </row>
    <row r="7" spans="1:21" x14ac:dyDescent="0.35">
      <c r="A7">
        <v>3660</v>
      </c>
      <c r="B7" t="s">
        <v>3657</v>
      </c>
      <c r="C7" t="s">
        <v>7770</v>
      </c>
      <c r="D7">
        <v>250</v>
      </c>
      <c r="E7">
        <v>1</v>
      </c>
      <c r="F7" t="s">
        <v>8218</v>
      </c>
      <c r="G7" t="s">
        <v>8224</v>
      </c>
      <c r="H7" t="s">
        <v>8246</v>
      </c>
      <c r="I7">
        <v>1419368925</v>
      </c>
      <c r="J7">
        <v>1417208925</v>
      </c>
      <c r="K7" t="b">
        <v>0</v>
      </c>
      <c r="L7">
        <v>22</v>
      </c>
      <c r="M7" t="b">
        <v>1</v>
      </c>
      <c r="N7" t="s">
        <v>8271</v>
      </c>
      <c r="O7" t="s">
        <v>8272</v>
      </c>
      <c r="P7" s="25">
        <v>41971.881076388891</v>
      </c>
      <c r="Q7" s="25">
        <v>41996.881076388891</v>
      </c>
      <c r="R7">
        <v>2014</v>
      </c>
      <c r="S7">
        <v>0</v>
      </c>
      <c r="T7">
        <v>0.05</v>
      </c>
      <c r="U7">
        <v>2014</v>
      </c>
    </row>
    <row r="8" spans="1:21" x14ac:dyDescent="0.35">
      <c r="A8">
        <v>3693</v>
      </c>
      <c r="B8" t="s">
        <v>3690</v>
      </c>
      <c r="C8" t="s">
        <v>7803</v>
      </c>
      <c r="D8">
        <v>333</v>
      </c>
      <c r="E8">
        <v>1</v>
      </c>
      <c r="F8" t="s">
        <v>8218</v>
      </c>
      <c r="G8" t="s">
        <v>8224</v>
      </c>
      <c r="H8" t="s">
        <v>8246</v>
      </c>
      <c r="I8">
        <v>1448922600</v>
      </c>
      <c r="J8">
        <v>1446352529</v>
      </c>
      <c r="K8" t="b">
        <v>0</v>
      </c>
      <c r="L8">
        <v>14</v>
      </c>
      <c r="M8" t="b">
        <v>1</v>
      </c>
      <c r="N8" t="s">
        <v>8271</v>
      </c>
      <c r="O8" t="s">
        <v>8272</v>
      </c>
      <c r="P8" s="25">
        <v>42309.191307870373</v>
      </c>
      <c r="Q8" s="25">
        <v>42338.9375</v>
      </c>
      <c r="R8">
        <v>2015</v>
      </c>
      <c r="S8">
        <v>0</v>
      </c>
      <c r="T8">
        <v>7.0000000000000007E-2</v>
      </c>
      <c r="U8">
        <v>2015</v>
      </c>
    </row>
    <row r="9" spans="1:21" x14ac:dyDescent="0.35">
      <c r="A9">
        <v>3615</v>
      </c>
      <c r="B9" t="s">
        <v>3613</v>
      </c>
      <c r="C9" t="s">
        <v>7725</v>
      </c>
      <c r="D9">
        <v>2500</v>
      </c>
      <c r="E9">
        <v>2</v>
      </c>
      <c r="F9" t="s">
        <v>8218</v>
      </c>
      <c r="G9" t="s">
        <v>8224</v>
      </c>
      <c r="H9" t="s">
        <v>8246</v>
      </c>
      <c r="I9">
        <v>1449756896</v>
      </c>
      <c r="J9">
        <v>1447164896</v>
      </c>
      <c r="K9" t="b">
        <v>0</v>
      </c>
      <c r="L9">
        <v>72</v>
      </c>
      <c r="M9" t="b">
        <v>1</v>
      </c>
      <c r="N9" t="s">
        <v>8271</v>
      </c>
      <c r="O9" t="s">
        <v>8272</v>
      </c>
      <c r="P9" s="25">
        <v>42318.5937037037</v>
      </c>
      <c r="Q9" s="25">
        <v>42348.5937037037</v>
      </c>
      <c r="R9">
        <v>2015</v>
      </c>
      <c r="S9">
        <v>0</v>
      </c>
      <c r="T9">
        <v>0.03</v>
      </c>
      <c r="U9">
        <v>2015</v>
      </c>
    </row>
    <row r="10" spans="1:21" x14ac:dyDescent="0.35">
      <c r="A10">
        <v>3607</v>
      </c>
      <c r="B10" t="s">
        <v>3606</v>
      </c>
      <c r="C10" t="s">
        <v>7717</v>
      </c>
      <c r="D10">
        <v>550</v>
      </c>
      <c r="E10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8271</v>
      </c>
      <c r="O10" t="s">
        <v>8272</v>
      </c>
      <c r="P10" s="25">
        <v>42338.963912037034</v>
      </c>
      <c r="Q10" s="13">
        <v>42353</v>
      </c>
      <c r="R10">
        <v>2015</v>
      </c>
      <c r="S10">
        <v>0</v>
      </c>
      <c r="T10">
        <v>0.15</v>
      </c>
      <c r="U10">
        <v>2015</v>
      </c>
    </row>
    <row r="11" spans="1:21" x14ac:dyDescent="0.35">
      <c r="A11">
        <v>3585</v>
      </c>
      <c r="B11" t="s">
        <v>3584</v>
      </c>
      <c r="C11" t="s">
        <v>7695</v>
      </c>
      <c r="D11">
        <v>3400</v>
      </c>
      <c r="E11">
        <v>5</v>
      </c>
      <c r="F11" t="s">
        <v>8218</v>
      </c>
      <c r="G11" t="s">
        <v>8223</v>
      </c>
      <c r="H11" t="s">
        <v>8245</v>
      </c>
      <c r="I11">
        <v>1419181890</v>
      </c>
      <c r="J11">
        <v>1416589890</v>
      </c>
      <c r="K11" t="b">
        <v>0</v>
      </c>
      <c r="L11">
        <v>23</v>
      </c>
      <c r="M11" t="b">
        <v>1</v>
      </c>
      <c r="N11" t="s">
        <v>8271</v>
      </c>
      <c r="O11" t="s">
        <v>8272</v>
      </c>
      <c r="P11" s="25">
        <v>41964.716319444444</v>
      </c>
      <c r="Q11" s="25">
        <v>41994.716319444444</v>
      </c>
      <c r="R11">
        <v>2014</v>
      </c>
      <c r="S11">
        <v>0</v>
      </c>
      <c r="T11">
        <v>0.22</v>
      </c>
      <c r="U11">
        <v>2014</v>
      </c>
    </row>
    <row r="12" spans="1:21" x14ac:dyDescent="0.35">
      <c r="A12">
        <v>3536</v>
      </c>
      <c r="B12" t="s">
        <v>3535</v>
      </c>
      <c r="C12" t="s">
        <v>7646</v>
      </c>
      <c r="D12">
        <v>150</v>
      </c>
      <c r="E12">
        <v>10</v>
      </c>
      <c r="F12" t="s">
        <v>8218</v>
      </c>
      <c r="G12" t="s">
        <v>8224</v>
      </c>
      <c r="H12" t="s">
        <v>8246</v>
      </c>
      <c r="I12">
        <v>1450612740</v>
      </c>
      <c r="J12">
        <v>1448040425</v>
      </c>
      <c r="K12" t="b">
        <v>0</v>
      </c>
      <c r="L12">
        <v>17</v>
      </c>
      <c r="M12" t="b">
        <v>1</v>
      </c>
      <c r="N12" t="s">
        <v>8271</v>
      </c>
      <c r="O12" t="s">
        <v>8272</v>
      </c>
      <c r="P12" s="25">
        <v>42328.727141203701</v>
      </c>
      <c r="Q12" s="25">
        <v>42358.499305555553</v>
      </c>
      <c r="R12">
        <v>2015</v>
      </c>
      <c r="S12">
        <v>0</v>
      </c>
      <c r="T12">
        <v>0.59</v>
      </c>
      <c r="U12">
        <v>2015</v>
      </c>
    </row>
    <row r="13" spans="1:21" x14ac:dyDescent="0.35">
      <c r="A13">
        <v>3509</v>
      </c>
      <c r="B13" t="s">
        <v>3508</v>
      </c>
      <c r="C13" t="s">
        <v>7619</v>
      </c>
      <c r="D13">
        <v>3000</v>
      </c>
      <c r="E13">
        <v>10</v>
      </c>
      <c r="F13" t="s">
        <v>8218</v>
      </c>
      <c r="G13" t="s">
        <v>8223</v>
      </c>
      <c r="H13" t="s">
        <v>8245</v>
      </c>
      <c r="I13">
        <v>1416545700</v>
      </c>
      <c r="J13">
        <v>1415392666</v>
      </c>
      <c r="K13" t="b">
        <v>0</v>
      </c>
      <c r="L13">
        <v>33</v>
      </c>
      <c r="M13" t="b">
        <v>1</v>
      </c>
      <c r="N13" t="s">
        <v>8271</v>
      </c>
      <c r="O13" t="s">
        <v>8272</v>
      </c>
      <c r="P13" s="25">
        <v>41950.859560185185</v>
      </c>
      <c r="Q13" s="25">
        <v>41964.204861111109</v>
      </c>
      <c r="R13">
        <v>2014</v>
      </c>
      <c r="S13">
        <v>0</v>
      </c>
      <c r="T13">
        <v>0.3</v>
      </c>
      <c r="U13">
        <v>2014</v>
      </c>
    </row>
    <row r="14" spans="1:21" x14ac:dyDescent="0.35">
      <c r="A14">
        <v>3494</v>
      </c>
      <c r="B14" t="s">
        <v>3493</v>
      </c>
      <c r="C14" t="s">
        <v>7604</v>
      </c>
      <c r="D14">
        <v>400</v>
      </c>
      <c r="E14">
        <v>11</v>
      </c>
      <c r="F14" t="s">
        <v>8218</v>
      </c>
      <c r="G14" t="s">
        <v>8223</v>
      </c>
      <c r="H14" t="s">
        <v>8245</v>
      </c>
      <c r="I14">
        <v>1480140000</v>
      </c>
      <c r="J14">
        <v>1479186575</v>
      </c>
      <c r="K14" t="b">
        <v>0</v>
      </c>
      <c r="L14">
        <v>13</v>
      </c>
      <c r="M14" t="b">
        <v>1</v>
      </c>
      <c r="N14" t="s">
        <v>8271</v>
      </c>
      <c r="O14" t="s">
        <v>8272</v>
      </c>
      <c r="P14" s="25">
        <v>42689.214988425927</v>
      </c>
      <c r="Q14" s="25">
        <v>42700.25</v>
      </c>
      <c r="R14">
        <v>2016</v>
      </c>
      <c r="S14">
        <v>0</v>
      </c>
      <c r="T14">
        <v>0.85</v>
      </c>
      <c r="U14">
        <v>2016</v>
      </c>
    </row>
    <row r="15" spans="1:21" x14ac:dyDescent="0.35">
      <c r="A15">
        <v>3448</v>
      </c>
      <c r="B15" t="s">
        <v>3447</v>
      </c>
      <c r="C15" t="s">
        <v>7558</v>
      </c>
      <c r="D15">
        <v>2100</v>
      </c>
      <c r="E15">
        <v>21</v>
      </c>
      <c r="F15" t="s">
        <v>8218</v>
      </c>
      <c r="G15" t="s">
        <v>8223</v>
      </c>
      <c r="H15" t="s">
        <v>8245</v>
      </c>
      <c r="I15">
        <v>1418784689</v>
      </c>
      <c r="J15">
        <v>1416192689</v>
      </c>
      <c r="K15" t="b">
        <v>0</v>
      </c>
      <c r="L15">
        <v>45</v>
      </c>
      <c r="M15" t="b">
        <v>1</v>
      </c>
      <c r="N15" t="s">
        <v>8271</v>
      </c>
      <c r="O15" t="s">
        <v>8272</v>
      </c>
      <c r="P15" s="25">
        <v>41960.119085648148</v>
      </c>
      <c r="Q15" s="25">
        <v>41990.119085648148</v>
      </c>
      <c r="R15">
        <v>2014</v>
      </c>
      <c r="S15">
        <v>0</v>
      </c>
      <c r="T15">
        <v>0.47</v>
      </c>
      <c r="U15">
        <v>2014</v>
      </c>
    </row>
    <row r="16" spans="1:21" x14ac:dyDescent="0.35">
      <c r="A16">
        <v>3422</v>
      </c>
      <c r="B16" t="s">
        <v>3421</v>
      </c>
      <c r="C16" t="s">
        <v>7532</v>
      </c>
      <c r="D16">
        <v>3000</v>
      </c>
      <c r="E16">
        <v>25</v>
      </c>
      <c r="F16" t="s">
        <v>8218</v>
      </c>
      <c r="G16" t="s">
        <v>8224</v>
      </c>
      <c r="H16" t="s">
        <v>8246</v>
      </c>
      <c r="I16">
        <v>1450051200</v>
      </c>
      <c r="J16">
        <v>1447594176</v>
      </c>
      <c r="K16" t="b">
        <v>0</v>
      </c>
      <c r="L16">
        <v>46</v>
      </c>
      <c r="M16" t="b">
        <v>1</v>
      </c>
      <c r="N16" t="s">
        <v>8271</v>
      </c>
      <c r="O16" t="s">
        <v>8272</v>
      </c>
      <c r="P16" s="25">
        <v>42323.562222222223</v>
      </c>
      <c r="Q16" s="13">
        <v>42352</v>
      </c>
      <c r="R16">
        <v>2015</v>
      </c>
      <c r="S16">
        <v>0</v>
      </c>
      <c r="T16">
        <v>0.54</v>
      </c>
      <c r="U16">
        <v>2015</v>
      </c>
    </row>
    <row r="17" spans="1:21" x14ac:dyDescent="0.35">
      <c r="A17">
        <v>3414</v>
      </c>
      <c r="B17" t="s">
        <v>3413</v>
      </c>
      <c r="C17" t="s">
        <v>7524</v>
      </c>
      <c r="D17">
        <v>3000</v>
      </c>
      <c r="E17">
        <v>25</v>
      </c>
      <c r="F17" t="s">
        <v>8218</v>
      </c>
      <c r="G17" t="s">
        <v>8223</v>
      </c>
      <c r="H17" t="s">
        <v>8245</v>
      </c>
      <c r="I17">
        <v>1480579140</v>
      </c>
      <c r="J17">
        <v>1478030325</v>
      </c>
      <c r="K17" t="b">
        <v>0</v>
      </c>
      <c r="L17">
        <v>44</v>
      </c>
      <c r="M17" t="b">
        <v>1</v>
      </c>
      <c r="N17" t="s">
        <v>8271</v>
      </c>
      <c r="O17" t="s">
        <v>8272</v>
      </c>
      <c r="P17" s="25">
        <v>42675.832465277781</v>
      </c>
      <c r="Q17" s="25">
        <v>42705.332638888889</v>
      </c>
      <c r="R17">
        <v>2016</v>
      </c>
      <c r="S17">
        <v>0</v>
      </c>
      <c r="T17">
        <v>0.56999999999999995</v>
      </c>
      <c r="U17">
        <v>2016</v>
      </c>
    </row>
    <row r="18" spans="1:21" x14ac:dyDescent="0.35">
      <c r="A18">
        <v>3386</v>
      </c>
      <c r="B18" t="s">
        <v>3385</v>
      </c>
      <c r="C18" t="s">
        <v>7496</v>
      </c>
      <c r="D18">
        <v>2000</v>
      </c>
      <c r="E18">
        <v>29</v>
      </c>
      <c r="F18" t="s">
        <v>8218</v>
      </c>
      <c r="G18" t="s">
        <v>8223</v>
      </c>
      <c r="H18" t="s">
        <v>8245</v>
      </c>
      <c r="I18">
        <v>1417620506</v>
      </c>
      <c r="J18">
        <v>1415028506</v>
      </c>
      <c r="K18" t="b">
        <v>0</v>
      </c>
      <c r="L18">
        <v>41</v>
      </c>
      <c r="M18" t="b">
        <v>1</v>
      </c>
      <c r="N18" t="s">
        <v>8271</v>
      </c>
      <c r="O18" t="s">
        <v>8272</v>
      </c>
      <c r="P18" s="25">
        <v>41946.644745370373</v>
      </c>
      <c r="Q18" s="25">
        <v>41976.644745370373</v>
      </c>
      <c r="R18">
        <v>2014</v>
      </c>
      <c r="S18">
        <v>0</v>
      </c>
      <c r="T18">
        <v>0.71</v>
      </c>
      <c r="U18">
        <v>2014</v>
      </c>
    </row>
    <row r="19" spans="1:21" x14ac:dyDescent="0.35">
      <c r="A19">
        <v>3387</v>
      </c>
      <c r="B19" t="s">
        <v>3386</v>
      </c>
      <c r="C19" t="s">
        <v>7497</v>
      </c>
      <c r="D19">
        <v>3000</v>
      </c>
      <c r="E19">
        <v>29</v>
      </c>
      <c r="F19" t="s">
        <v>8218</v>
      </c>
      <c r="G19" t="s">
        <v>8223</v>
      </c>
      <c r="H19" t="s">
        <v>8245</v>
      </c>
      <c r="I19">
        <v>1418581088</v>
      </c>
      <c r="J19">
        <v>1415125088</v>
      </c>
      <c r="K19" t="b">
        <v>0</v>
      </c>
      <c r="L19">
        <v>35</v>
      </c>
      <c r="M19" t="b">
        <v>1</v>
      </c>
      <c r="N19" t="s">
        <v>8271</v>
      </c>
      <c r="O19" t="s">
        <v>8272</v>
      </c>
      <c r="P19" s="25">
        <v>41947.762592592589</v>
      </c>
      <c r="Q19" s="25">
        <v>41987.762592592589</v>
      </c>
      <c r="R19">
        <v>2014</v>
      </c>
      <c r="S19">
        <v>0</v>
      </c>
      <c r="T19">
        <v>0.83</v>
      </c>
      <c r="U19">
        <v>2014</v>
      </c>
    </row>
    <row r="20" spans="1:21" x14ac:dyDescent="0.35">
      <c r="A20">
        <v>3385</v>
      </c>
      <c r="B20" t="s">
        <v>3384</v>
      </c>
      <c r="C20" t="s">
        <v>7495</v>
      </c>
      <c r="D20">
        <v>2000</v>
      </c>
      <c r="E20">
        <v>30</v>
      </c>
      <c r="F20" t="s">
        <v>8218</v>
      </c>
      <c r="G20" t="s">
        <v>8223</v>
      </c>
      <c r="H20" t="s">
        <v>8245</v>
      </c>
      <c r="I20">
        <v>1418244552</v>
      </c>
      <c r="J20">
        <v>1415652552</v>
      </c>
      <c r="K20" t="b">
        <v>0</v>
      </c>
      <c r="L20">
        <v>15</v>
      </c>
      <c r="M20" t="b">
        <v>1</v>
      </c>
      <c r="N20" t="s">
        <v>8271</v>
      </c>
      <c r="O20" t="s">
        <v>8272</v>
      </c>
      <c r="P20" s="25">
        <v>41953.8675</v>
      </c>
      <c r="Q20" s="25">
        <v>41983.8675</v>
      </c>
      <c r="R20">
        <v>2014</v>
      </c>
      <c r="S20">
        <v>0</v>
      </c>
      <c r="T20">
        <v>2</v>
      </c>
      <c r="U20">
        <v>2014</v>
      </c>
    </row>
    <row r="21" spans="1:21" x14ac:dyDescent="0.35">
      <c r="A21">
        <v>3371</v>
      </c>
      <c r="B21" t="s">
        <v>3370</v>
      </c>
      <c r="C21" t="s">
        <v>7481</v>
      </c>
      <c r="D21">
        <v>200</v>
      </c>
      <c r="E21">
        <v>31</v>
      </c>
      <c r="F21" t="s">
        <v>8218</v>
      </c>
      <c r="G21" t="s">
        <v>8223</v>
      </c>
      <c r="H21" t="s">
        <v>8245</v>
      </c>
      <c r="I21">
        <v>1449089965</v>
      </c>
      <c r="J21">
        <v>1446670765</v>
      </c>
      <c r="K21" t="b">
        <v>0</v>
      </c>
      <c r="L21">
        <v>9</v>
      </c>
      <c r="M21" t="b">
        <v>1</v>
      </c>
      <c r="N21" t="s">
        <v>8271</v>
      </c>
      <c r="O21" t="s">
        <v>8272</v>
      </c>
      <c r="P21" s="25">
        <v>42312.874594907407</v>
      </c>
      <c r="Q21" s="25">
        <v>42340.874594907407</v>
      </c>
      <c r="R21">
        <v>2015</v>
      </c>
      <c r="S21">
        <v>0</v>
      </c>
      <c r="T21">
        <v>3.44</v>
      </c>
      <c r="U21">
        <v>2015</v>
      </c>
    </row>
    <row r="22" spans="1:21" x14ac:dyDescent="0.35">
      <c r="A22">
        <v>3368</v>
      </c>
      <c r="B22" t="s">
        <v>3367</v>
      </c>
      <c r="C22" t="s">
        <v>7478</v>
      </c>
      <c r="D22">
        <v>1000</v>
      </c>
      <c r="E22">
        <v>32</v>
      </c>
      <c r="F22" t="s">
        <v>8218</v>
      </c>
      <c r="G22" t="s">
        <v>8223</v>
      </c>
      <c r="H22" t="s">
        <v>8245</v>
      </c>
      <c r="I22">
        <v>1420088400</v>
      </c>
      <c r="J22">
        <v>1416977259</v>
      </c>
      <c r="K22" t="b">
        <v>0</v>
      </c>
      <c r="L22">
        <v>23</v>
      </c>
      <c r="M22" t="b">
        <v>1</v>
      </c>
      <c r="N22" t="s">
        <v>8271</v>
      </c>
      <c r="O22" t="s">
        <v>8272</v>
      </c>
      <c r="P22" s="25">
        <v>41969.199756944443</v>
      </c>
      <c r="Q22" s="25">
        <v>42005.208333333336</v>
      </c>
      <c r="R22">
        <v>2014</v>
      </c>
      <c r="S22">
        <v>0</v>
      </c>
      <c r="T22">
        <v>1.39</v>
      </c>
      <c r="U22">
        <v>2014</v>
      </c>
    </row>
    <row r="23" spans="1:21" x14ac:dyDescent="0.35">
      <c r="A23">
        <v>3370</v>
      </c>
      <c r="B23" t="s">
        <v>3369</v>
      </c>
      <c r="C23" t="s">
        <v>7480</v>
      </c>
      <c r="D23">
        <v>1500</v>
      </c>
      <c r="E23">
        <v>32</v>
      </c>
      <c r="F23" t="s">
        <v>8218</v>
      </c>
      <c r="G23" t="s">
        <v>8223</v>
      </c>
      <c r="H23" t="s">
        <v>8245</v>
      </c>
      <c r="I23">
        <v>1481961600</v>
      </c>
      <c r="J23">
        <v>1479283285</v>
      </c>
      <c r="K23" t="b">
        <v>0</v>
      </c>
      <c r="L23">
        <v>26</v>
      </c>
      <c r="M23" t="b">
        <v>1</v>
      </c>
      <c r="N23" t="s">
        <v>8271</v>
      </c>
      <c r="O23" t="s">
        <v>8272</v>
      </c>
      <c r="P23" s="25">
        <v>42690.334317129629</v>
      </c>
      <c r="Q23" s="25">
        <v>42721.333333333336</v>
      </c>
      <c r="R23">
        <v>2016</v>
      </c>
      <c r="S23">
        <v>0</v>
      </c>
      <c r="T23">
        <v>1.23</v>
      </c>
      <c r="U23">
        <v>2016</v>
      </c>
    </row>
    <row r="24" spans="1:21" x14ac:dyDescent="0.35">
      <c r="A24">
        <v>3369</v>
      </c>
      <c r="B24" t="s">
        <v>3368</v>
      </c>
      <c r="C24" t="s">
        <v>7479</v>
      </c>
      <c r="D24">
        <v>5000</v>
      </c>
      <c r="E24">
        <v>32</v>
      </c>
      <c r="F24" t="s">
        <v>8218</v>
      </c>
      <c r="G24" t="s">
        <v>8240</v>
      </c>
      <c r="H24" t="s">
        <v>8248</v>
      </c>
      <c r="I24">
        <v>1484441980</v>
      </c>
      <c r="J24">
        <v>1479257980</v>
      </c>
      <c r="K24" t="b">
        <v>0</v>
      </c>
      <c r="L24">
        <v>54</v>
      </c>
      <c r="M24" t="b">
        <v>1</v>
      </c>
      <c r="N24" t="s">
        <v>8271</v>
      </c>
      <c r="O24" t="s">
        <v>8272</v>
      </c>
      <c r="P24" s="25">
        <v>42690.041435185187</v>
      </c>
      <c r="Q24" s="25">
        <v>42750.041435185187</v>
      </c>
      <c r="R24">
        <v>2016</v>
      </c>
      <c r="S24">
        <v>0</v>
      </c>
      <c r="T24">
        <v>0.59</v>
      </c>
      <c r="U24">
        <v>2016</v>
      </c>
    </row>
    <row r="25" spans="1:21" x14ac:dyDescent="0.35">
      <c r="A25">
        <v>3365</v>
      </c>
      <c r="B25" t="s">
        <v>3364</v>
      </c>
      <c r="C25" t="s">
        <v>7475</v>
      </c>
      <c r="D25">
        <v>2500</v>
      </c>
      <c r="E25">
        <v>34</v>
      </c>
      <c r="F25" t="s">
        <v>8218</v>
      </c>
      <c r="G25" t="s">
        <v>8223</v>
      </c>
      <c r="H25" t="s">
        <v>8245</v>
      </c>
      <c r="I25">
        <v>1449973592</v>
      </c>
      <c r="J25">
        <v>1447381592</v>
      </c>
      <c r="K25" t="b">
        <v>0</v>
      </c>
      <c r="L25">
        <v>3</v>
      </c>
      <c r="M25" t="b">
        <v>1</v>
      </c>
      <c r="N25" t="s">
        <v>8271</v>
      </c>
      <c r="O25" t="s">
        <v>8272</v>
      </c>
      <c r="P25" s="25">
        <v>42321.101759259262</v>
      </c>
      <c r="Q25" s="25">
        <v>42351.101759259262</v>
      </c>
      <c r="R25">
        <v>2015</v>
      </c>
      <c r="S25">
        <v>0</v>
      </c>
      <c r="T25">
        <v>11.33</v>
      </c>
      <c r="U25">
        <v>2015</v>
      </c>
    </row>
    <row r="26" spans="1:21" x14ac:dyDescent="0.35">
      <c r="A26">
        <v>3360</v>
      </c>
      <c r="B26" t="s">
        <v>3359</v>
      </c>
      <c r="C26" t="s">
        <v>7470</v>
      </c>
      <c r="D26">
        <v>9000</v>
      </c>
      <c r="E26">
        <v>35</v>
      </c>
      <c r="F26" t="s">
        <v>8218</v>
      </c>
      <c r="G26" t="s">
        <v>8243</v>
      </c>
      <c r="H26" t="s">
        <v>8257</v>
      </c>
      <c r="I26">
        <v>1481731140</v>
      </c>
      <c r="J26">
        <v>1479866343</v>
      </c>
      <c r="K26" t="b">
        <v>0</v>
      </c>
      <c r="L26">
        <v>72</v>
      </c>
      <c r="M26" t="b">
        <v>1</v>
      </c>
      <c r="N26" t="s">
        <v>8271</v>
      </c>
      <c r="O26" t="s">
        <v>8272</v>
      </c>
      <c r="P26" s="25">
        <v>42697.082673611112</v>
      </c>
      <c r="Q26" s="25">
        <v>42718.665972222225</v>
      </c>
      <c r="R26">
        <v>2016</v>
      </c>
      <c r="S26">
        <v>0</v>
      </c>
      <c r="T26">
        <v>0.49</v>
      </c>
      <c r="U26">
        <v>2016</v>
      </c>
    </row>
    <row r="27" spans="1:21" x14ac:dyDescent="0.35">
      <c r="A27">
        <v>3340</v>
      </c>
      <c r="B27" t="s">
        <v>3340</v>
      </c>
      <c r="C27" t="s">
        <v>7450</v>
      </c>
      <c r="D27">
        <v>3000</v>
      </c>
      <c r="E27">
        <v>40</v>
      </c>
      <c r="F27" t="s">
        <v>8218</v>
      </c>
      <c r="G27" t="s">
        <v>8223</v>
      </c>
      <c r="H27" t="s">
        <v>8245</v>
      </c>
      <c r="I27">
        <v>1481066554</v>
      </c>
      <c r="J27">
        <v>1478906554</v>
      </c>
      <c r="K27" t="b">
        <v>0</v>
      </c>
      <c r="L27">
        <v>38</v>
      </c>
      <c r="M27" t="b">
        <v>1</v>
      </c>
      <c r="N27" t="s">
        <v>8271</v>
      </c>
      <c r="O27" t="s">
        <v>8272</v>
      </c>
      <c r="P27" s="25">
        <v>42685.974004629628</v>
      </c>
      <c r="Q27" s="25">
        <v>42710.974004629628</v>
      </c>
      <c r="R27">
        <v>2016</v>
      </c>
      <c r="S27">
        <v>0</v>
      </c>
      <c r="T27">
        <v>1.05</v>
      </c>
      <c r="U27">
        <v>2016</v>
      </c>
    </row>
    <row r="28" spans="1:21" x14ac:dyDescent="0.35">
      <c r="A28">
        <v>3296</v>
      </c>
      <c r="B28" t="s">
        <v>3296</v>
      </c>
      <c r="C28" t="s">
        <v>7406</v>
      </c>
      <c r="D28">
        <v>1500</v>
      </c>
      <c r="E28">
        <v>50</v>
      </c>
      <c r="F28" t="s">
        <v>8218</v>
      </c>
      <c r="G28" t="s">
        <v>8224</v>
      </c>
      <c r="H28" t="s">
        <v>8246</v>
      </c>
      <c r="I28">
        <v>1448229600</v>
      </c>
      <c r="J28">
        <v>1446401372</v>
      </c>
      <c r="K28" t="b">
        <v>0</v>
      </c>
      <c r="L28">
        <v>47</v>
      </c>
      <c r="M28" t="b">
        <v>1</v>
      </c>
      <c r="N28" t="s">
        <v>8271</v>
      </c>
      <c r="O28" t="s">
        <v>8272</v>
      </c>
      <c r="P28" s="25">
        <v>42309.756620370368</v>
      </c>
      <c r="Q28" s="25">
        <v>42330.916666666664</v>
      </c>
      <c r="R28">
        <v>2015</v>
      </c>
      <c r="S28">
        <v>0</v>
      </c>
      <c r="T28">
        <v>1.06</v>
      </c>
      <c r="U28">
        <v>2015</v>
      </c>
    </row>
    <row r="29" spans="1:21" x14ac:dyDescent="0.35">
      <c r="A29">
        <v>3287</v>
      </c>
      <c r="B29" t="s">
        <v>3287</v>
      </c>
      <c r="C29" t="s">
        <v>7397</v>
      </c>
      <c r="D29">
        <v>2500</v>
      </c>
      <c r="E29">
        <v>50</v>
      </c>
      <c r="F29" t="s">
        <v>8218</v>
      </c>
      <c r="G29" t="s">
        <v>8228</v>
      </c>
      <c r="H29" t="s">
        <v>8250</v>
      </c>
      <c r="I29">
        <v>1448733628</v>
      </c>
      <c r="J29">
        <v>1446573628</v>
      </c>
      <c r="K29" t="b">
        <v>0</v>
      </c>
      <c r="L29">
        <v>34</v>
      </c>
      <c r="M29" t="b">
        <v>1</v>
      </c>
      <c r="N29" t="s">
        <v>8271</v>
      </c>
      <c r="O29" t="s">
        <v>8272</v>
      </c>
      <c r="P29" s="25">
        <v>42311.750324074077</v>
      </c>
      <c r="Q29" s="25">
        <v>42336.750324074077</v>
      </c>
      <c r="R29">
        <v>2015</v>
      </c>
      <c r="S29">
        <v>0</v>
      </c>
      <c r="T29">
        <v>1.47</v>
      </c>
      <c r="U29">
        <v>2015</v>
      </c>
    </row>
    <row r="30" spans="1:21" x14ac:dyDescent="0.35">
      <c r="A30">
        <v>3302</v>
      </c>
      <c r="B30" t="s">
        <v>3302</v>
      </c>
      <c r="C30" t="s">
        <v>7412</v>
      </c>
      <c r="D30">
        <v>8400</v>
      </c>
      <c r="E30">
        <v>50</v>
      </c>
      <c r="F30" t="s">
        <v>8218</v>
      </c>
      <c r="G30" t="s">
        <v>8226</v>
      </c>
      <c r="H30" t="s">
        <v>8248</v>
      </c>
      <c r="I30">
        <v>1481099176</v>
      </c>
      <c r="J30">
        <v>1478507176</v>
      </c>
      <c r="K30" t="b">
        <v>0</v>
      </c>
      <c r="L30">
        <v>50</v>
      </c>
      <c r="M30" t="b">
        <v>1</v>
      </c>
      <c r="N30" t="s">
        <v>8271</v>
      </c>
      <c r="O30" t="s">
        <v>8272</v>
      </c>
      <c r="P30" s="25">
        <v>42681.351574074077</v>
      </c>
      <c r="Q30" s="25">
        <v>42711.351574074077</v>
      </c>
      <c r="R30">
        <v>2016</v>
      </c>
      <c r="S30">
        <v>0</v>
      </c>
      <c r="T30">
        <v>1</v>
      </c>
      <c r="U30">
        <v>2016</v>
      </c>
    </row>
    <row r="31" spans="1:21" x14ac:dyDescent="0.35">
      <c r="A31">
        <v>3304</v>
      </c>
      <c r="B31" t="s">
        <v>3304</v>
      </c>
      <c r="C31" t="s">
        <v>7414</v>
      </c>
      <c r="D31">
        <v>15000</v>
      </c>
      <c r="E31">
        <v>50</v>
      </c>
      <c r="F31" t="s">
        <v>8218</v>
      </c>
      <c r="G31" t="s">
        <v>8223</v>
      </c>
      <c r="H31" t="s">
        <v>8245</v>
      </c>
      <c r="I31">
        <v>1482418752</v>
      </c>
      <c r="J31">
        <v>1479826752</v>
      </c>
      <c r="K31" t="b">
        <v>0</v>
      </c>
      <c r="L31">
        <v>175</v>
      </c>
      <c r="M31" t="b">
        <v>1</v>
      </c>
      <c r="N31" t="s">
        <v>8271</v>
      </c>
      <c r="O31" t="s">
        <v>8272</v>
      </c>
      <c r="P31" s="25">
        <v>42696.624444444446</v>
      </c>
      <c r="Q31" s="25">
        <v>42726.624444444446</v>
      </c>
      <c r="R31">
        <v>2016</v>
      </c>
      <c r="S31">
        <v>0</v>
      </c>
      <c r="T31">
        <v>0.28999999999999998</v>
      </c>
      <c r="U31">
        <v>2016</v>
      </c>
    </row>
    <row r="32" spans="1:21" x14ac:dyDescent="0.35">
      <c r="A32">
        <v>3265</v>
      </c>
      <c r="B32" t="s">
        <v>3265</v>
      </c>
      <c r="C32" t="s">
        <v>7375</v>
      </c>
      <c r="D32">
        <v>2700</v>
      </c>
      <c r="E32">
        <v>51</v>
      </c>
      <c r="F32" t="s">
        <v>8218</v>
      </c>
      <c r="G32" t="s">
        <v>8240</v>
      </c>
      <c r="H32" t="s">
        <v>8248</v>
      </c>
      <c r="I32">
        <v>1449162000</v>
      </c>
      <c r="J32">
        <v>1446570315</v>
      </c>
      <c r="K32" t="b">
        <v>1</v>
      </c>
      <c r="L32">
        <v>63</v>
      </c>
      <c r="M32" t="b">
        <v>1</v>
      </c>
      <c r="N32" t="s">
        <v>8271</v>
      </c>
      <c r="O32" t="s">
        <v>8272</v>
      </c>
      <c r="P32" s="25">
        <v>42311.71197916667</v>
      </c>
      <c r="Q32" s="25">
        <v>42341.708333333336</v>
      </c>
      <c r="R32">
        <v>2015</v>
      </c>
      <c r="S32">
        <v>0</v>
      </c>
      <c r="T32">
        <v>0.81</v>
      </c>
      <c r="U32">
        <v>2015</v>
      </c>
    </row>
    <row r="33" spans="1:21" x14ac:dyDescent="0.35">
      <c r="A33">
        <v>3262</v>
      </c>
      <c r="B33" t="s">
        <v>3262</v>
      </c>
      <c r="C33" t="s">
        <v>7372</v>
      </c>
      <c r="D33">
        <v>12200</v>
      </c>
      <c r="E33">
        <v>52</v>
      </c>
      <c r="F33" t="s">
        <v>8218</v>
      </c>
      <c r="G33" t="s">
        <v>8223</v>
      </c>
      <c r="H33" t="s">
        <v>8245</v>
      </c>
      <c r="I33">
        <v>1419220800</v>
      </c>
      <c r="J33">
        <v>1416555262</v>
      </c>
      <c r="K33" t="b">
        <v>1</v>
      </c>
      <c r="L33">
        <v>134</v>
      </c>
      <c r="M33" t="b">
        <v>1</v>
      </c>
      <c r="N33" t="s">
        <v>8271</v>
      </c>
      <c r="O33" t="s">
        <v>8272</v>
      </c>
      <c r="P33" s="25">
        <v>41964.315532407411</v>
      </c>
      <c r="Q33" s="25">
        <v>41995.166666666664</v>
      </c>
      <c r="R33">
        <v>2014</v>
      </c>
      <c r="S33">
        <v>0</v>
      </c>
      <c r="T33">
        <v>0.39</v>
      </c>
      <c r="U33">
        <v>2014</v>
      </c>
    </row>
    <row r="34" spans="1:21" x14ac:dyDescent="0.35">
      <c r="A34">
        <v>3244</v>
      </c>
      <c r="B34" t="s">
        <v>3244</v>
      </c>
      <c r="C34" t="s">
        <v>7354</v>
      </c>
      <c r="D34">
        <v>1600</v>
      </c>
      <c r="E34">
        <v>59</v>
      </c>
      <c r="F34" t="s">
        <v>8218</v>
      </c>
      <c r="G34" t="s">
        <v>8224</v>
      </c>
      <c r="H34" t="s">
        <v>8246</v>
      </c>
      <c r="I34">
        <v>1480613982</v>
      </c>
      <c r="J34">
        <v>1478018382</v>
      </c>
      <c r="K34" t="b">
        <v>0</v>
      </c>
      <c r="L34">
        <v>69</v>
      </c>
      <c r="M34" t="b">
        <v>1</v>
      </c>
      <c r="N34" t="s">
        <v>8271</v>
      </c>
      <c r="O34" t="s">
        <v>8272</v>
      </c>
      <c r="P34" s="25">
        <v>42675.694236111114</v>
      </c>
      <c r="Q34" s="25">
        <v>42705.735902777778</v>
      </c>
      <c r="R34">
        <v>2016</v>
      </c>
      <c r="S34">
        <v>0</v>
      </c>
      <c r="T34">
        <v>0.86</v>
      </c>
      <c r="U34">
        <v>2016</v>
      </c>
    </row>
    <row r="35" spans="1:21" x14ac:dyDescent="0.35">
      <c r="A35">
        <v>3236</v>
      </c>
      <c r="B35" t="s">
        <v>3236</v>
      </c>
      <c r="C35" t="s">
        <v>7346</v>
      </c>
      <c r="D35">
        <v>20000</v>
      </c>
      <c r="E35">
        <v>61</v>
      </c>
      <c r="F35" t="s">
        <v>8218</v>
      </c>
      <c r="G35" t="s">
        <v>8223</v>
      </c>
      <c r="H35" t="s">
        <v>8245</v>
      </c>
      <c r="I35">
        <v>1482962433</v>
      </c>
      <c r="J35">
        <v>1480370433</v>
      </c>
      <c r="K35" t="b">
        <v>0</v>
      </c>
      <c r="L35">
        <v>110</v>
      </c>
      <c r="M35" t="b">
        <v>1</v>
      </c>
      <c r="N35" t="s">
        <v>8271</v>
      </c>
      <c r="O35" t="s">
        <v>8272</v>
      </c>
      <c r="P35" s="25">
        <v>42702.917048611111</v>
      </c>
      <c r="Q35" s="25">
        <v>42732.917048611111</v>
      </c>
      <c r="R35">
        <v>2016</v>
      </c>
      <c r="S35">
        <v>0</v>
      </c>
      <c r="T35">
        <v>0.55000000000000004</v>
      </c>
      <c r="U35">
        <v>2016</v>
      </c>
    </row>
    <row r="36" spans="1:21" x14ac:dyDescent="0.35">
      <c r="A36">
        <v>3228</v>
      </c>
      <c r="B36" t="s">
        <v>3228</v>
      </c>
      <c r="C36" t="s">
        <v>7338</v>
      </c>
      <c r="D36">
        <v>7000</v>
      </c>
      <c r="E36">
        <v>65</v>
      </c>
      <c r="F36" t="s">
        <v>8218</v>
      </c>
      <c r="G36" t="s">
        <v>8223</v>
      </c>
      <c r="H36" t="s">
        <v>8245</v>
      </c>
      <c r="I36">
        <v>1450328340</v>
      </c>
      <c r="J36">
        <v>1447606884</v>
      </c>
      <c r="K36" t="b">
        <v>1</v>
      </c>
      <c r="L36">
        <v>37</v>
      </c>
      <c r="M36" t="b">
        <v>1</v>
      </c>
      <c r="N36" t="s">
        <v>8271</v>
      </c>
      <c r="O36" t="s">
        <v>8272</v>
      </c>
      <c r="P36" s="25">
        <v>42323.709305555552</v>
      </c>
      <c r="Q36" s="25">
        <v>42355.207638888889</v>
      </c>
      <c r="R36">
        <v>2015</v>
      </c>
      <c r="S36">
        <v>0</v>
      </c>
      <c r="T36">
        <v>1.76</v>
      </c>
      <c r="U36">
        <v>2015</v>
      </c>
    </row>
    <row r="37" spans="1:21" x14ac:dyDescent="0.35">
      <c r="A37">
        <v>3224</v>
      </c>
      <c r="B37" t="s">
        <v>3224</v>
      </c>
      <c r="C37" t="s">
        <v>7334</v>
      </c>
      <c r="D37">
        <v>30000</v>
      </c>
      <c r="E37">
        <v>65</v>
      </c>
      <c r="F37" t="s">
        <v>8218</v>
      </c>
      <c r="G37" t="s">
        <v>8223</v>
      </c>
      <c r="H37" t="s">
        <v>8245</v>
      </c>
      <c r="I37">
        <v>1484024400</v>
      </c>
      <c r="J37">
        <v>1479932713</v>
      </c>
      <c r="K37" t="b">
        <v>1</v>
      </c>
      <c r="L37">
        <v>216</v>
      </c>
      <c r="M37" t="b">
        <v>1</v>
      </c>
      <c r="N37" t="s">
        <v>8271</v>
      </c>
      <c r="O37" t="s">
        <v>8272</v>
      </c>
      <c r="P37" s="25">
        <v>42697.850844907407</v>
      </c>
      <c r="Q37" s="25">
        <v>42745.208333333336</v>
      </c>
      <c r="R37">
        <v>2016</v>
      </c>
      <c r="S37">
        <v>0</v>
      </c>
      <c r="T37">
        <v>0.3</v>
      </c>
      <c r="U37">
        <v>2016</v>
      </c>
    </row>
    <row r="38" spans="1:21" x14ac:dyDescent="0.35">
      <c r="A38">
        <v>3218</v>
      </c>
      <c r="B38" t="s">
        <v>3218</v>
      </c>
      <c r="C38" t="s">
        <v>7328</v>
      </c>
      <c r="D38">
        <v>12000</v>
      </c>
      <c r="E38">
        <v>69.83</v>
      </c>
      <c r="F38" t="s">
        <v>8218</v>
      </c>
      <c r="G38" t="s">
        <v>8224</v>
      </c>
      <c r="H38" t="s">
        <v>8246</v>
      </c>
      <c r="I38">
        <v>1419984000</v>
      </c>
      <c r="J38">
        <v>1417132986</v>
      </c>
      <c r="K38" t="b">
        <v>1</v>
      </c>
      <c r="L38">
        <v>184</v>
      </c>
      <c r="M38" t="b">
        <v>1</v>
      </c>
      <c r="N38" t="s">
        <v>8271</v>
      </c>
      <c r="O38" t="s">
        <v>8272</v>
      </c>
      <c r="P38" s="25">
        <v>41971.002152777779</v>
      </c>
      <c r="Q38" s="13">
        <v>42004</v>
      </c>
      <c r="R38">
        <v>2014</v>
      </c>
      <c r="S38">
        <v>0</v>
      </c>
      <c r="T38">
        <v>0.38</v>
      </c>
      <c r="U38">
        <v>2014</v>
      </c>
    </row>
    <row r="39" spans="1:21" x14ac:dyDescent="0.35">
      <c r="A39">
        <v>3214</v>
      </c>
      <c r="B39" t="s">
        <v>3214</v>
      </c>
      <c r="C39" t="s">
        <v>7324</v>
      </c>
      <c r="D39">
        <v>12000</v>
      </c>
      <c r="E39">
        <v>70</v>
      </c>
      <c r="F39" t="s">
        <v>8218</v>
      </c>
      <c r="G39" t="s">
        <v>8224</v>
      </c>
      <c r="H39" t="s">
        <v>8246</v>
      </c>
      <c r="I39">
        <v>1452038100</v>
      </c>
      <c r="J39">
        <v>1448823673</v>
      </c>
      <c r="K39" t="b">
        <v>1</v>
      </c>
      <c r="L39">
        <v>115</v>
      </c>
      <c r="M39" t="b">
        <v>1</v>
      </c>
      <c r="N39" t="s">
        <v>8271</v>
      </c>
      <c r="O39" t="s">
        <v>8272</v>
      </c>
      <c r="P39" s="25">
        <v>42337.792511574073</v>
      </c>
      <c r="Q39" s="25">
        <v>42374.996527777781</v>
      </c>
      <c r="R39">
        <v>2015</v>
      </c>
      <c r="S39">
        <v>0</v>
      </c>
      <c r="T39">
        <v>0.61</v>
      </c>
      <c r="U39">
        <v>2015</v>
      </c>
    </row>
    <row r="40" spans="1:21" x14ac:dyDescent="0.35">
      <c r="A40">
        <v>3169</v>
      </c>
      <c r="B40" t="s">
        <v>3169</v>
      </c>
      <c r="C40" t="s">
        <v>7279</v>
      </c>
      <c r="D40">
        <v>8000</v>
      </c>
      <c r="E40">
        <v>85</v>
      </c>
      <c r="F40" t="s">
        <v>8218</v>
      </c>
      <c r="G40" t="s">
        <v>8223</v>
      </c>
      <c r="H40" t="s">
        <v>8245</v>
      </c>
      <c r="I40">
        <v>1386910740</v>
      </c>
      <c r="J40">
        <v>1384364561</v>
      </c>
      <c r="K40" t="b">
        <v>1</v>
      </c>
      <c r="L40">
        <v>82</v>
      </c>
      <c r="M40" t="b">
        <v>1</v>
      </c>
      <c r="N40" t="s">
        <v>8271</v>
      </c>
      <c r="O40" t="s">
        <v>8272</v>
      </c>
      <c r="P40" s="25">
        <v>41591.737974537034</v>
      </c>
      <c r="Q40" s="25">
        <v>41621.207638888889</v>
      </c>
      <c r="R40">
        <v>2013</v>
      </c>
      <c r="S40">
        <v>0</v>
      </c>
      <c r="T40">
        <v>1.04</v>
      </c>
      <c r="U40">
        <v>2013</v>
      </c>
    </row>
    <row r="41" spans="1:21" x14ac:dyDescent="0.35">
      <c r="A41">
        <v>3155</v>
      </c>
      <c r="B41" t="s">
        <v>3155</v>
      </c>
      <c r="C41" t="s">
        <v>7265</v>
      </c>
      <c r="D41">
        <v>5000</v>
      </c>
      <c r="E41">
        <v>94</v>
      </c>
      <c r="F41" t="s">
        <v>8218</v>
      </c>
      <c r="G41" t="s">
        <v>8224</v>
      </c>
      <c r="H41" t="s">
        <v>8246</v>
      </c>
      <c r="I41">
        <v>1356004725</v>
      </c>
      <c r="J41">
        <v>1353412725</v>
      </c>
      <c r="K41" t="b">
        <v>1</v>
      </c>
      <c r="L41">
        <v>302</v>
      </c>
      <c r="M41" t="b">
        <v>1</v>
      </c>
      <c r="N41" t="s">
        <v>8271</v>
      </c>
      <c r="O41" t="s">
        <v>8272</v>
      </c>
      <c r="P41" s="25">
        <v>41233.499131944445</v>
      </c>
      <c r="Q41" s="25">
        <v>41263.499131944445</v>
      </c>
      <c r="R41">
        <v>2012</v>
      </c>
      <c r="S41">
        <v>0</v>
      </c>
      <c r="T41">
        <v>0.31</v>
      </c>
      <c r="U41">
        <v>2012</v>
      </c>
    </row>
    <row r="42" spans="1:21" x14ac:dyDescent="0.35">
      <c r="A42">
        <v>3149</v>
      </c>
      <c r="B42" t="s">
        <v>3149</v>
      </c>
      <c r="C42" t="s">
        <v>7259</v>
      </c>
      <c r="D42">
        <v>1250</v>
      </c>
      <c r="E42">
        <v>100</v>
      </c>
      <c r="F42" t="s">
        <v>8218</v>
      </c>
      <c r="G42" t="s">
        <v>8223</v>
      </c>
      <c r="H42" t="s">
        <v>8245</v>
      </c>
      <c r="I42">
        <v>1354845600</v>
      </c>
      <c r="J42">
        <v>1352766300</v>
      </c>
      <c r="K42" t="b">
        <v>1</v>
      </c>
      <c r="L42">
        <v>25</v>
      </c>
      <c r="M42" t="b">
        <v>1</v>
      </c>
      <c r="N42" t="s">
        <v>8271</v>
      </c>
      <c r="O42" t="s">
        <v>8272</v>
      </c>
      <c r="P42" s="25">
        <v>41226.017361111109</v>
      </c>
      <c r="Q42" s="25">
        <v>41250.083333333336</v>
      </c>
      <c r="R42">
        <v>2012</v>
      </c>
      <c r="S42">
        <v>0</v>
      </c>
      <c r="T42">
        <v>4</v>
      </c>
      <c r="U42">
        <v>2012</v>
      </c>
    </row>
    <row r="43" spans="1:21" x14ac:dyDescent="0.35">
      <c r="A43">
        <v>3011</v>
      </c>
      <c r="B43" t="s">
        <v>3011</v>
      </c>
      <c r="C43" t="s">
        <v>7121</v>
      </c>
      <c r="D43">
        <v>300</v>
      </c>
      <c r="E43">
        <v>162</v>
      </c>
      <c r="F43" t="s">
        <v>8218</v>
      </c>
      <c r="G43" t="s">
        <v>8226</v>
      </c>
      <c r="H43" t="s">
        <v>8248</v>
      </c>
      <c r="I43">
        <v>1450911540</v>
      </c>
      <c r="J43">
        <v>1448536516</v>
      </c>
      <c r="K43" t="b">
        <v>0</v>
      </c>
      <c r="L43">
        <v>25</v>
      </c>
      <c r="M43" t="b">
        <v>1</v>
      </c>
      <c r="N43" t="s">
        <v>8271</v>
      </c>
      <c r="O43" t="s">
        <v>8311</v>
      </c>
      <c r="P43" s="25">
        <v>42334.468935185185</v>
      </c>
      <c r="Q43" s="25">
        <v>42361.957638888889</v>
      </c>
      <c r="R43">
        <v>2015</v>
      </c>
      <c r="S43">
        <v>1</v>
      </c>
      <c r="T43">
        <v>6.48</v>
      </c>
      <c r="U43">
        <v>2015</v>
      </c>
    </row>
    <row r="44" spans="1:21" x14ac:dyDescent="0.35">
      <c r="A44">
        <v>3006</v>
      </c>
      <c r="B44" t="s">
        <v>3006</v>
      </c>
      <c r="C44" t="s">
        <v>7116</v>
      </c>
      <c r="D44">
        <v>8000</v>
      </c>
      <c r="E44">
        <v>170</v>
      </c>
      <c r="F44" t="s">
        <v>8218</v>
      </c>
      <c r="G44" t="s">
        <v>8228</v>
      </c>
      <c r="H44" t="s">
        <v>8250</v>
      </c>
      <c r="I44">
        <v>1418580591</v>
      </c>
      <c r="J44">
        <v>1415988591</v>
      </c>
      <c r="K44" t="b">
        <v>0</v>
      </c>
      <c r="L44">
        <v>97</v>
      </c>
      <c r="M44" t="b">
        <v>1</v>
      </c>
      <c r="N44" t="s">
        <v>8271</v>
      </c>
      <c r="O44" t="s">
        <v>8311</v>
      </c>
      <c r="P44" s="25">
        <v>41957.756840277776</v>
      </c>
      <c r="Q44" s="25">
        <v>41987.756840277776</v>
      </c>
      <c r="R44">
        <v>2014</v>
      </c>
      <c r="S44">
        <v>0</v>
      </c>
      <c r="T44">
        <v>1.75</v>
      </c>
      <c r="U44">
        <v>2014</v>
      </c>
    </row>
    <row r="45" spans="1:21" x14ac:dyDescent="0.35">
      <c r="A45">
        <v>3002</v>
      </c>
      <c r="B45" t="s">
        <v>3002</v>
      </c>
      <c r="C45" t="s">
        <v>7112</v>
      </c>
      <c r="D45">
        <v>7000</v>
      </c>
      <c r="E45">
        <v>175</v>
      </c>
      <c r="F45" t="s">
        <v>8218</v>
      </c>
      <c r="G45" t="s">
        <v>8223</v>
      </c>
      <c r="H45" t="s">
        <v>8245</v>
      </c>
      <c r="I45">
        <v>1356552252</v>
      </c>
      <c r="J45">
        <v>1353960252</v>
      </c>
      <c r="K45" t="b">
        <v>0</v>
      </c>
      <c r="L45">
        <v>104</v>
      </c>
      <c r="M45" t="b">
        <v>1</v>
      </c>
      <c r="N45" t="s">
        <v>8271</v>
      </c>
      <c r="O45" t="s">
        <v>8311</v>
      </c>
      <c r="P45" s="25">
        <v>41239.83625</v>
      </c>
      <c r="Q45" s="25">
        <v>41269.83625</v>
      </c>
      <c r="R45">
        <v>2012</v>
      </c>
      <c r="S45">
        <v>0</v>
      </c>
      <c r="T45">
        <v>1.68</v>
      </c>
      <c r="U45">
        <v>2012</v>
      </c>
    </row>
    <row r="46" spans="1:21" x14ac:dyDescent="0.35">
      <c r="A46">
        <v>2989</v>
      </c>
      <c r="B46" t="s">
        <v>2989</v>
      </c>
      <c r="C46" t="s">
        <v>7099</v>
      </c>
      <c r="D46">
        <v>20000</v>
      </c>
      <c r="E46">
        <v>186</v>
      </c>
      <c r="F46" t="s">
        <v>8218</v>
      </c>
      <c r="G46" t="s">
        <v>8223</v>
      </c>
      <c r="H46" t="s">
        <v>8245</v>
      </c>
      <c r="I46">
        <v>1450673940</v>
      </c>
      <c r="J46">
        <v>1448756962</v>
      </c>
      <c r="K46" t="b">
        <v>0</v>
      </c>
      <c r="L46">
        <v>364</v>
      </c>
      <c r="M46" t="b">
        <v>1</v>
      </c>
      <c r="N46" t="s">
        <v>8271</v>
      </c>
      <c r="O46" t="s">
        <v>8311</v>
      </c>
      <c r="P46" s="25">
        <v>42337.02039351852</v>
      </c>
      <c r="Q46" s="25">
        <v>42359.207638888889</v>
      </c>
      <c r="R46">
        <v>2015</v>
      </c>
      <c r="S46">
        <v>0</v>
      </c>
      <c r="T46">
        <v>0.51</v>
      </c>
      <c r="U46">
        <v>2015</v>
      </c>
    </row>
    <row r="47" spans="1:21" x14ac:dyDescent="0.35">
      <c r="A47">
        <v>2972</v>
      </c>
      <c r="B47" t="s">
        <v>2972</v>
      </c>
      <c r="C47" t="s">
        <v>7082</v>
      </c>
      <c r="D47">
        <v>2000</v>
      </c>
      <c r="E47">
        <v>200</v>
      </c>
      <c r="F47" t="s">
        <v>8218</v>
      </c>
      <c r="G47" t="s">
        <v>8223</v>
      </c>
      <c r="H47" t="s">
        <v>8245</v>
      </c>
      <c r="I47">
        <v>1480899600</v>
      </c>
      <c r="J47">
        <v>1479609520</v>
      </c>
      <c r="K47" t="b">
        <v>0</v>
      </c>
      <c r="L47">
        <v>17</v>
      </c>
      <c r="M47" t="b">
        <v>1</v>
      </c>
      <c r="N47" t="s">
        <v>8271</v>
      </c>
      <c r="O47" t="s">
        <v>8272</v>
      </c>
      <c r="P47" s="25">
        <v>42694.110185185185</v>
      </c>
      <c r="Q47" s="25">
        <v>42709.041666666664</v>
      </c>
      <c r="R47">
        <v>2016</v>
      </c>
      <c r="S47">
        <v>0</v>
      </c>
      <c r="T47">
        <v>11.76</v>
      </c>
      <c r="U47">
        <v>2016</v>
      </c>
    </row>
    <row r="48" spans="1:21" x14ac:dyDescent="0.35">
      <c r="A48">
        <v>2835</v>
      </c>
      <c r="B48" t="s">
        <v>2835</v>
      </c>
      <c r="C48" t="s">
        <v>6945</v>
      </c>
      <c r="D48">
        <v>1000</v>
      </c>
      <c r="E48">
        <v>301</v>
      </c>
      <c r="F48" t="s">
        <v>8218</v>
      </c>
      <c r="G48" t="s">
        <v>8224</v>
      </c>
      <c r="H48" t="s">
        <v>8246</v>
      </c>
      <c r="I48">
        <v>1449273600</v>
      </c>
      <c r="J48">
        <v>1446742417</v>
      </c>
      <c r="K48" t="b">
        <v>0</v>
      </c>
      <c r="L48">
        <v>93</v>
      </c>
      <c r="M48" t="b">
        <v>1</v>
      </c>
      <c r="N48" t="s">
        <v>8271</v>
      </c>
      <c r="O48" t="s">
        <v>8272</v>
      </c>
      <c r="P48" s="25">
        <v>42313.703900462962</v>
      </c>
      <c r="Q48" s="13">
        <v>42343</v>
      </c>
      <c r="R48">
        <v>2015</v>
      </c>
      <c r="S48">
        <v>0</v>
      </c>
      <c r="T48">
        <v>3.24</v>
      </c>
      <c r="U48">
        <v>2015</v>
      </c>
    </row>
    <row r="49" spans="1:21" x14ac:dyDescent="0.35">
      <c r="A49">
        <v>2825</v>
      </c>
      <c r="B49" t="s">
        <v>2825</v>
      </c>
      <c r="C49" t="s">
        <v>6935</v>
      </c>
      <c r="D49">
        <v>3000</v>
      </c>
      <c r="E49">
        <v>316</v>
      </c>
      <c r="F49" t="s">
        <v>8218</v>
      </c>
      <c r="G49" t="s">
        <v>8224</v>
      </c>
      <c r="H49" t="s">
        <v>8246</v>
      </c>
      <c r="I49">
        <v>1449255686</v>
      </c>
      <c r="J49">
        <v>1446663686</v>
      </c>
      <c r="K49" t="b">
        <v>0</v>
      </c>
      <c r="L49">
        <v>51</v>
      </c>
      <c r="M49" t="b">
        <v>1</v>
      </c>
      <c r="N49" t="s">
        <v>8271</v>
      </c>
      <c r="O49" t="s">
        <v>8272</v>
      </c>
      <c r="P49" s="25">
        <v>42312.792662037034</v>
      </c>
      <c r="Q49" s="25">
        <v>42342.792662037034</v>
      </c>
      <c r="R49">
        <v>2015</v>
      </c>
      <c r="S49">
        <v>0</v>
      </c>
      <c r="T49">
        <v>6.2</v>
      </c>
      <c r="U49">
        <v>2015</v>
      </c>
    </row>
    <row r="50" spans="1:21" x14ac:dyDescent="0.35">
      <c r="A50">
        <v>2813</v>
      </c>
      <c r="B50" t="s">
        <v>2813</v>
      </c>
      <c r="C50" t="s">
        <v>6923</v>
      </c>
      <c r="D50">
        <v>2800</v>
      </c>
      <c r="E50">
        <v>334</v>
      </c>
      <c r="F50" t="s">
        <v>8218</v>
      </c>
      <c r="G50" t="s">
        <v>8223</v>
      </c>
      <c r="H50" t="s">
        <v>8245</v>
      </c>
      <c r="I50">
        <v>1481737761</v>
      </c>
      <c r="J50">
        <v>1479577761</v>
      </c>
      <c r="K50" t="b">
        <v>0</v>
      </c>
      <c r="L50">
        <v>96</v>
      </c>
      <c r="M50" t="b">
        <v>1</v>
      </c>
      <c r="N50" t="s">
        <v>8271</v>
      </c>
      <c r="O50" t="s">
        <v>8272</v>
      </c>
      <c r="P50" s="25">
        <v>42693.742604166669</v>
      </c>
      <c r="Q50" s="25">
        <v>42718.742604166669</v>
      </c>
      <c r="R50">
        <v>2016</v>
      </c>
      <c r="S50">
        <v>0</v>
      </c>
      <c r="T50">
        <v>3.48</v>
      </c>
      <c r="U50">
        <v>2016</v>
      </c>
    </row>
    <row r="51" spans="1:21" x14ac:dyDescent="0.35">
      <c r="A51">
        <v>2800</v>
      </c>
      <c r="B51" t="s">
        <v>2800</v>
      </c>
      <c r="C51" t="s">
        <v>6910</v>
      </c>
      <c r="D51">
        <v>1000</v>
      </c>
      <c r="E51">
        <v>350</v>
      </c>
      <c r="F51" t="s">
        <v>8218</v>
      </c>
      <c r="G51" t="s">
        <v>8224</v>
      </c>
      <c r="H51" t="s">
        <v>8246</v>
      </c>
      <c r="I51">
        <v>1420377366</v>
      </c>
      <c r="J51">
        <v>1415193366</v>
      </c>
      <c r="K51" t="b">
        <v>0</v>
      </c>
      <c r="L51">
        <v>31</v>
      </c>
      <c r="M51" t="b">
        <v>1</v>
      </c>
      <c r="N51" t="s">
        <v>8271</v>
      </c>
      <c r="O51" t="s">
        <v>8272</v>
      </c>
      <c r="P51" s="25">
        <v>41948.552847222221</v>
      </c>
      <c r="Q51" s="25">
        <v>42008.552847222221</v>
      </c>
      <c r="R51">
        <v>2014</v>
      </c>
      <c r="S51">
        <v>0</v>
      </c>
      <c r="T51">
        <v>11.29</v>
      </c>
      <c r="U51">
        <v>2014</v>
      </c>
    </row>
    <row r="52" spans="1:21" x14ac:dyDescent="0.35">
      <c r="A52">
        <v>2713</v>
      </c>
      <c r="B52" t="s">
        <v>2713</v>
      </c>
      <c r="C52" t="s">
        <v>6823</v>
      </c>
      <c r="D52">
        <v>150000</v>
      </c>
      <c r="E52">
        <v>453</v>
      </c>
      <c r="F52" t="s">
        <v>8218</v>
      </c>
      <c r="G52" t="s">
        <v>8223</v>
      </c>
      <c r="H52" t="s">
        <v>8245</v>
      </c>
      <c r="I52">
        <v>1450971684</v>
      </c>
      <c r="J52">
        <v>1447515684</v>
      </c>
      <c r="K52" t="b">
        <v>1</v>
      </c>
      <c r="L52">
        <v>1420</v>
      </c>
      <c r="M52" t="b">
        <v>1</v>
      </c>
      <c r="N52" t="s">
        <v>8271</v>
      </c>
      <c r="O52" t="s">
        <v>8311</v>
      </c>
      <c r="P52" s="25">
        <v>42322.653749999998</v>
      </c>
      <c r="Q52" s="25">
        <v>42362.653749999998</v>
      </c>
      <c r="R52">
        <v>2015</v>
      </c>
      <c r="S52">
        <v>0</v>
      </c>
      <c r="T52">
        <v>0.32</v>
      </c>
      <c r="U52">
        <v>2015</v>
      </c>
    </row>
    <row r="53" spans="1:21" x14ac:dyDescent="0.35">
      <c r="A53">
        <v>1302</v>
      </c>
      <c r="B53" t="s">
        <v>1303</v>
      </c>
      <c r="C53" t="s">
        <v>5412</v>
      </c>
      <c r="D53">
        <v>2500</v>
      </c>
      <c r="E53">
        <v>4078</v>
      </c>
      <c r="F53" t="s">
        <v>8218</v>
      </c>
      <c r="G53" t="s">
        <v>8223</v>
      </c>
      <c r="H53" t="s">
        <v>8245</v>
      </c>
      <c r="I53">
        <v>1480559011</v>
      </c>
      <c r="J53">
        <v>1477963411</v>
      </c>
      <c r="K53" t="b">
        <v>0</v>
      </c>
      <c r="L53">
        <v>50</v>
      </c>
      <c r="M53" t="b">
        <v>1</v>
      </c>
      <c r="N53" t="s">
        <v>8271</v>
      </c>
      <c r="O53" t="s">
        <v>8272</v>
      </c>
      <c r="P53" s="25">
        <v>42675.057997685188</v>
      </c>
      <c r="Q53" s="25">
        <v>42705.099664351852</v>
      </c>
      <c r="R53">
        <v>2016</v>
      </c>
      <c r="S53">
        <v>2</v>
      </c>
      <c r="T53">
        <v>81.56</v>
      </c>
      <c r="U53">
        <v>2016</v>
      </c>
    </row>
    <row r="54" spans="1:21" x14ac:dyDescent="0.35">
      <c r="A54">
        <v>531</v>
      </c>
      <c r="B54" t="s">
        <v>532</v>
      </c>
      <c r="C54" t="s">
        <v>4641</v>
      </c>
      <c r="D54">
        <v>4000</v>
      </c>
      <c r="E54">
        <v>14511</v>
      </c>
      <c r="F54" t="s">
        <v>8218</v>
      </c>
      <c r="G54" t="s">
        <v>8223</v>
      </c>
      <c r="H54" t="s">
        <v>8245</v>
      </c>
      <c r="I54">
        <v>1481957940</v>
      </c>
      <c r="J54">
        <v>1478050429</v>
      </c>
      <c r="K54" t="b">
        <v>0</v>
      </c>
      <c r="L54">
        <v>31</v>
      </c>
      <c r="M54" t="b">
        <v>1</v>
      </c>
      <c r="N54" t="s">
        <v>8271</v>
      </c>
      <c r="O54" t="s">
        <v>8272</v>
      </c>
      <c r="P54" s="25">
        <v>42676.065150462964</v>
      </c>
      <c r="Q54" s="25">
        <v>42721.290972222225</v>
      </c>
      <c r="R54">
        <v>2016</v>
      </c>
      <c r="S54">
        <v>4</v>
      </c>
      <c r="T54">
        <v>468.1</v>
      </c>
      <c r="U54">
        <v>2016</v>
      </c>
    </row>
    <row r="55" spans="1:21" x14ac:dyDescent="0.35">
      <c r="A55">
        <v>520</v>
      </c>
      <c r="B55" t="s">
        <v>521</v>
      </c>
      <c r="C55" t="s">
        <v>4630</v>
      </c>
      <c r="D55">
        <v>5000</v>
      </c>
      <c r="E55">
        <v>15230</v>
      </c>
      <c r="F55" t="s">
        <v>8218</v>
      </c>
      <c r="G55" t="s">
        <v>8224</v>
      </c>
      <c r="H55" t="s">
        <v>8246</v>
      </c>
      <c r="I55">
        <v>1449766261</v>
      </c>
      <c r="J55">
        <v>1447174261</v>
      </c>
      <c r="K55" t="b">
        <v>0</v>
      </c>
      <c r="L55">
        <v>34</v>
      </c>
      <c r="M55" t="b">
        <v>1</v>
      </c>
      <c r="N55" t="s">
        <v>8271</v>
      </c>
      <c r="O55" t="s">
        <v>8272</v>
      </c>
      <c r="P55" s="25">
        <v>42318.702094907407</v>
      </c>
      <c r="Q55" s="25">
        <v>42348.702094907407</v>
      </c>
      <c r="R55">
        <v>2015</v>
      </c>
      <c r="S55">
        <v>3</v>
      </c>
      <c r="T55">
        <v>447.94</v>
      </c>
      <c r="U55">
        <v>2015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193A-69F8-4B7F-9C47-09D9C782015B}">
  <dimension ref="A1:E18"/>
  <sheetViews>
    <sheetView workbookViewId="0">
      <selection activeCell="R1" sqref="R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8314</v>
      </c>
      <c r="B1" t="s">
        <v>8271</v>
      </c>
    </row>
    <row r="2" spans="1:5" x14ac:dyDescent="0.35">
      <c r="A2" s="16" t="s">
        <v>8331</v>
      </c>
      <c r="B2" t="s">
        <v>8327</v>
      </c>
    </row>
    <row r="4" spans="1:5" x14ac:dyDescent="0.35">
      <c r="A4" s="16" t="s">
        <v>8322</v>
      </c>
      <c r="B4" s="16" t="s">
        <v>8319</v>
      </c>
    </row>
    <row r="5" spans="1:5" x14ac:dyDescent="0.35">
      <c r="A5" s="16" t="s">
        <v>8321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35">
      <c r="A6" s="24" t="s">
        <v>8338</v>
      </c>
      <c r="B6" s="18">
        <v>7</v>
      </c>
      <c r="C6" s="18">
        <v>33</v>
      </c>
      <c r="D6" s="18">
        <v>56</v>
      </c>
      <c r="E6" s="18">
        <v>96</v>
      </c>
    </row>
    <row r="7" spans="1:5" x14ac:dyDescent="0.35">
      <c r="A7" s="24" t="s">
        <v>8339</v>
      </c>
      <c r="B7" s="18">
        <v>3</v>
      </c>
      <c r="C7" s="18">
        <v>39</v>
      </c>
      <c r="D7" s="18">
        <v>71</v>
      </c>
      <c r="E7" s="18">
        <v>113</v>
      </c>
    </row>
    <row r="8" spans="1:5" x14ac:dyDescent="0.35">
      <c r="A8" s="24" t="s">
        <v>8340</v>
      </c>
      <c r="B8" s="18">
        <v>3</v>
      </c>
      <c r="C8" s="18">
        <v>33</v>
      </c>
      <c r="D8" s="18">
        <v>56</v>
      </c>
      <c r="E8" s="18">
        <v>92</v>
      </c>
    </row>
    <row r="9" spans="1:5" x14ac:dyDescent="0.35">
      <c r="A9" s="24" t="s">
        <v>8341</v>
      </c>
      <c r="B9" s="18">
        <v>2</v>
      </c>
      <c r="C9" s="18">
        <v>40</v>
      </c>
      <c r="D9" s="18">
        <v>71</v>
      </c>
      <c r="E9" s="18">
        <v>113</v>
      </c>
    </row>
    <row r="10" spans="1:5" x14ac:dyDescent="0.35">
      <c r="A10" s="24" t="s">
        <v>8332</v>
      </c>
      <c r="B10" s="18">
        <v>3</v>
      </c>
      <c r="C10" s="18">
        <v>52</v>
      </c>
      <c r="D10" s="18">
        <v>111</v>
      </c>
      <c r="E10" s="18">
        <v>166</v>
      </c>
    </row>
    <row r="11" spans="1:5" x14ac:dyDescent="0.35">
      <c r="A11" s="24" t="s">
        <v>8342</v>
      </c>
      <c r="B11" s="18">
        <v>4</v>
      </c>
      <c r="C11" s="18">
        <v>49</v>
      </c>
      <c r="D11" s="18">
        <v>100</v>
      </c>
      <c r="E11" s="18">
        <v>153</v>
      </c>
    </row>
    <row r="12" spans="1:5" x14ac:dyDescent="0.35">
      <c r="A12" s="24" t="s">
        <v>8333</v>
      </c>
      <c r="B12" s="18">
        <v>1</v>
      </c>
      <c r="C12" s="18">
        <v>50</v>
      </c>
      <c r="D12" s="18">
        <v>87</v>
      </c>
      <c r="E12" s="18">
        <v>138</v>
      </c>
    </row>
    <row r="13" spans="1:5" x14ac:dyDescent="0.35">
      <c r="A13" s="24" t="s">
        <v>8334</v>
      </c>
      <c r="B13" s="18">
        <v>4</v>
      </c>
      <c r="C13" s="18">
        <v>47</v>
      </c>
      <c r="D13" s="18">
        <v>72</v>
      </c>
      <c r="E13" s="18">
        <v>123</v>
      </c>
    </row>
    <row r="14" spans="1:5" x14ac:dyDescent="0.35">
      <c r="A14" s="24" t="s">
        <v>8335</v>
      </c>
      <c r="B14" s="18">
        <v>4</v>
      </c>
      <c r="C14" s="18">
        <v>34</v>
      </c>
      <c r="D14" s="18">
        <v>59</v>
      </c>
      <c r="E14" s="18">
        <v>97</v>
      </c>
    </row>
    <row r="15" spans="1:5" x14ac:dyDescent="0.35">
      <c r="A15" s="24" t="s">
        <v>8336</v>
      </c>
      <c r="B15" s="18"/>
      <c r="C15" s="18">
        <v>50</v>
      </c>
      <c r="D15" s="18">
        <v>65</v>
      </c>
      <c r="E15" s="18">
        <v>115</v>
      </c>
    </row>
    <row r="16" spans="1:5" x14ac:dyDescent="0.35">
      <c r="A16" s="24" t="s">
        <v>8337</v>
      </c>
      <c r="B16" s="18">
        <v>3</v>
      </c>
      <c r="C16" s="18">
        <v>31</v>
      </c>
      <c r="D16" s="18">
        <v>54</v>
      </c>
      <c r="E16" s="18">
        <v>88</v>
      </c>
    </row>
    <row r="17" spans="1:5" x14ac:dyDescent="0.35">
      <c r="A17" s="24" t="s">
        <v>8343</v>
      </c>
      <c r="B17" s="18">
        <v>3</v>
      </c>
      <c r="C17" s="18">
        <v>35</v>
      </c>
      <c r="D17" s="18">
        <v>37</v>
      </c>
      <c r="E17" s="18">
        <v>75</v>
      </c>
    </row>
    <row r="18" spans="1:5" x14ac:dyDescent="0.35">
      <c r="A18" s="24" t="s">
        <v>8320</v>
      </c>
      <c r="B18" s="18">
        <v>37</v>
      </c>
      <c r="C18" s="18">
        <v>493</v>
      </c>
      <c r="D18" s="18">
        <v>839</v>
      </c>
      <c r="E18" s="18">
        <v>1369</v>
      </c>
    </row>
  </sheetData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DC107A7-4F86-4114-BAF8-AE9321B8081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'Theater Outcomes by Launch Date'!D:D</xm:f>
              <xm:sqref>H5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66" zoomScaleNormal="91" workbookViewId="0">
      <pane ySplit="1" topLeftCell="A2" activePane="bottomLeft" state="frozen"/>
      <selection activeCell="B1" sqref="B1"/>
      <selection pane="bottomLeft" activeCell="V1" sqref="V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90625" bestFit="1" customWidth="1"/>
    <col min="16" max="16" width="22.1796875" style="13" bestFit="1" customWidth="1"/>
    <col min="17" max="17" width="20.7265625" style="13" bestFit="1" customWidth="1"/>
    <col min="18" max="18" width="12.26953125" bestFit="1" customWidth="1"/>
    <col min="19" max="19" width="17.1796875" style="22" bestFit="1" customWidth="1"/>
    <col min="20" max="20" width="16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8315</v>
      </c>
      <c r="P1" s="11" t="s">
        <v>8317</v>
      </c>
      <c r="Q1" s="11" t="s">
        <v>8316</v>
      </c>
      <c r="R1" s="14" t="s">
        <v>8318</v>
      </c>
      <c r="S1" s="20" t="s">
        <v>8328</v>
      </c>
      <c r="T1" s="14" t="s">
        <v>8329</v>
      </c>
      <c r="U1" s="14" t="s">
        <v>8331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 s="12">
        <f t="shared" ref="P2:P65" si="0">(((J2/60)/60)/24)+DATE(1970,1,1)</f>
        <v>42177.007071759261</v>
      </c>
      <c r="Q2" s="12">
        <f t="shared" ref="Q2:Q65" si="1">(((I2/60)/60)/24)+DATE(1970,1,1)</f>
        <v>42208.125</v>
      </c>
      <c r="R2" s="15">
        <f t="shared" ref="R2:R65" si="2">YEAR(P2)</f>
        <v>2015</v>
      </c>
      <c r="S2" s="21">
        <f t="shared" ref="S2:S24" si="3">ROUND(E2/D2*100,0)</f>
        <v>27578</v>
      </c>
      <c r="T2" s="15">
        <f>IFERROR(ROUND(E3/L3,2),0)</f>
        <v>13629.76</v>
      </c>
      <c r="U2">
        <f>YEAR(P2)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 s="12">
        <f t="shared" si="0"/>
        <v>42766.600497685184</v>
      </c>
      <c r="Q3" s="12">
        <f t="shared" si="1"/>
        <v>42796.600497685184</v>
      </c>
      <c r="R3" s="15">
        <f t="shared" si="2"/>
        <v>2017</v>
      </c>
      <c r="S3" s="21">
        <f t="shared" si="3"/>
        <v>10479</v>
      </c>
      <c r="T3" s="15">
        <f>IFERROR(ROUND(E4/L4,2),0)</f>
        <v>30060.31</v>
      </c>
      <c r="U3">
        <f t="shared" ref="U3:U66" si="4">YEAR(P3)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 s="12">
        <f t="shared" si="0"/>
        <v>42405.702349537038</v>
      </c>
      <c r="Q4" s="12">
        <f t="shared" si="1"/>
        <v>42415.702349537038</v>
      </c>
      <c r="R4" s="15">
        <f t="shared" si="2"/>
        <v>2016</v>
      </c>
      <c r="S4" s="21">
        <f t="shared" si="3"/>
        <v>210422</v>
      </c>
      <c r="T4" s="15">
        <f t="shared" ref="T4:T67" si="5">IFERROR(ROUND(E4/L4,2),0)</f>
        <v>30060.31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 s="12">
        <f t="shared" si="0"/>
        <v>41828.515127314815</v>
      </c>
      <c r="Q5" s="12">
        <f t="shared" si="1"/>
        <v>41858.515127314815</v>
      </c>
      <c r="R5" s="15">
        <f t="shared" si="2"/>
        <v>2014</v>
      </c>
      <c r="S5" s="21">
        <f t="shared" si="3"/>
        <v>9726</v>
      </c>
      <c r="T5" s="15">
        <f t="shared" si="5"/>
        <v>6483.97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 s="19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 s="12">
        <f t="shared" si="0"/>
        <v>42327.834247685183</v>
      </c>
      <c r="Q6" s="12">
        <f t="shared" si="1"/>
        <v>42357.834247685183</v>
      </c>
      <c r="R6" s="15">
        <f t="shared" si="2"/>
        <v>2015</v>
      </c>
      <c r="S6" s="21">
        <f>ROUND(E6/D6*100,0)</f>
        <v>1819</v>
      </c>
      <c r="T6" s="15">
        <f t="shared" si="5"/>
        <v>2817.64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 s="12">
        <f t="shared" si="0"/>
        <v>42563.932951388888</v>
      </c>
      <c r="Q7" s="12">
        <f t="shared" si="1"/>
        <v>42580.232638888891</v>
      </c>
      <c r="R7" s="15">
        <f t="shared" si="2"/>
        <v>2016</v>
      </c>
      <c r="S7" s="21">
        <f t="shared" si="3"/>
        <v>19802</v>
      </c>
      <c r="T7" s="15">
        <f t="shared" si="5"/>
        <v>16848.13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 s="12">
        <f t="shared" si="0"/>
        <v>41794.072337962964</v>
      </c>
      <c r="Q8" s="12">
        <f t="shared" si="1"/>
        <v>41804.072337962964</v>
      </c>
      <c r="R8" s="15">
        <f t="shared" si="2"/>
        <v>2014</v>
      </c>
      <c r="S8" s="21">
        <f t="shared" si="3"/>
        <v>7385</v>
      </c>
      <c r="T8" s="15">
        <f t="shared" si="5"/>
        <v>10186.33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 s="12">
        <f t="shared" si="0"/>
        <v>42516.047071759262</v>
      </c>
      <c r="Q9" s="12">
        <f t="shared" si="1"/>
        <v>42556.047071759262</v>
      </c>
      <c r="R9" s="15">
        <f t="shared" si="2"/>
        <v>2016</v>
      </c>
      <c r="S9" s="21">
        <f t="shared" si="3"/>
        <v>5705</v>
      </c>
      <c r="T9" s="15">
        <f t="shared" si="5"/>
        <v>9007.41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 s="12">
        <f t="shared" si="0"/>
        <v>42468.94458333333</v>
      </c>
      <c r="Q10" s="12">
        <f t="shared" si="1"/>
        <v>42475.875</v>
      </c>
      <c r="R10" s="15">
        <f t="shared" si="2"/>
        <v>2016</v>
      </c>
      <c r="S10" s="21">
        <f t="shared" si="3"/>
        <v>14529</v>
      </c>
      <c r="T10" s="15">
        <f t="shared" si="5"/>
        <v>42377.08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 s="12">
        <f t="shared" si="0"/>
        <v>42447.103518518517</v>
      </c>
      <c r="Q11" s="12">
        <f t="shared" si="1"/>
        <v>42477.103518518517</v>
      </c>
      <c r="R11" s="15">
        <f t="shared" si="2"/>
        <v>2016</v>
      </c>
      <c r="S11" s="21">
        <f t="shared" si="3"/>
        <v>100157</v>
      </c>
      <c r="T11" s="15">
        <f t="shared" si="5"/>
        <v>25039.21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 s="12">
        <f t="shared" si="0"/>
        <v>41780.068043981482</v>
      </c>
      <c r="Q12" s="12">
        <f t="shared" si="1"/>
        <v>41815.068043981482</v>
      </c>
      <c r="R12" s="15">
        <f t="shared" si="2"/>
        <v>2014</v>
      </c>
      <c r="S12" s="21">
        <f t="shared" si="3"/>
        <v>15719</v>
      </c>
      <c r="T12" s="15">
        <f t="shared" si="5"/>
        <v>24819.32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 s="12">
        <f t="shared" si="0"/>
        <v>42572.778495370367</v>
      </c>
      <c r="Q13" s="12">
        <f t="shared" si="1"/>
        <v>42604.125</v>
      </c>
      <c r="R13" s="15">
        <f t="shared" si="2"/>
        <v>2016</v>
      </c>
      <c r="S13" s="21">
        <f t="shared" si="3"/>
        <v>8196</v>
      </c>
      <c r="T13" s="15">
        <f t="shared" si="5"/>
        <v>5463.76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 s="12">
        <f t="shared" si="0"/>
        <v>41791.713252314818</v>
      </c>
      <c r="Q14" s="12">
        <f t="shared" si="1"/>
        <v>41836.125</v>
      </c>
      <c r="R14" s="15">
        <f t="shared" si="2"/>
        <v>2014</v>
      </c>
      <c r="S14" s="21">
        <f t="shared" si="3"/>
        <v>1322</v>
      </c>
      <c r="T14" s="15">
        <f t="shared" si="5"/>
        <v>479.64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 s="12">
        <f t="shared" si="0"/>
        <v>42508.677187499998</v>
      </c>
      <c r="Q15" s="12">
        <f t="shared" si="1"/>
        <v>42544.852083333331</v>
      </c>
      <c r="R15" s="15">
        <f t="shared" si="2"/>
        <v>2016</v>
      </c>
      <c r="S15" s="21">
        <f t="shared" si="3"/>
        <v>9985</v>
      </c>
      <c r="T15" s="15">
        <f t="shared" si="5"/>
        <v>6852.43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 s="12">
        <f t="shared" si="0"/>
        <v>41808.02648148148</v>
      </c>
      <c r="Q16" s="12">
        <f t="shared" si="1"/>
        <v>41833.582638888889</v>
      </c>
      <c r="R16" s="15">
        <f t="shared" si="2"/>
        <v>2014</v>
      </c>
      <c r="S16" s="21">
        <f t="shared" si="3"/>
        <v>5800</v>
      </c>
      <c r="T16" s="15">
        <f t="shared" si="5"/>
        <v>8488.24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 s="12">
        <f t="shared" si="0"/>
        <v>42256.391875000001</v>
      </c>
      <c r="Q17" s="12">
        <f t="shared" si="1"/>
        <v>42274.843055555553</v>
      </c>
      <c r="R17" s="15">
        <f t="shared" si="2"/>
        <v>2015</v>
      </c>
      <c r="S17" s="21">
        <f t="shared" si="3"/>
        <v>16780</v>
      </c>
      <c r="T17" s="15">
        <f t="shared" si="5"/>
        <v>3424.46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 s="12">
        <f t="shared" si="0"/>
        <v>41760.796423611115</v>
      </c>
      <c r="Q18" s="12">
        <f t="shared" si="1"/>
        <v>41806.229166666664</v>
      </c>
      <c r="R18" s="15">
        <f t="shared" si="2"/>
        <v>2014</v>
      </c>
      <c r="S18" s="21">
        <f t="shared" si="3"/>
        <v>2627</v>
      </c>
      <c r="T18" s="15">
        <f t="shared" si="5"/>
        <v>4504.2299999999996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 s="12">
        <f t="shared" si="0"/>
        <v>41917.731736111113</v>
      </c>
      <c r="Q19" s="12">
        <f t="shared" si="1"/>
        <v>41947.773402777777</v>
      </c>
      <c r="R19" s="15">
        <f t="shared" si="2"/>
        <v>2014</v>
      </c>
      <c r="S19" s="21">
        <f t="shared" si="3"/>
        <v>21015</v>
      </c>
      <c r="T19" s="15">
        <f t="shared" si="5"/>
        <v>8756.17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 s="12">
        <f t="shared" si="0"/>
        <v>41869.542314814818</v>
      </c>
      <c r="Q20" s="12">
        <f t="shared" si="1"/>
        <v>41899.542314814818</v>
      </c>
      <c r="R20" s="15">
        <f t="shared" si="2"/>
        <v>2014</v>
      </c>
      <c r="S20" s="21">
        <f t="shared" si="3"/>
        <v>1023</v>
      </c>
      <c r="T20" s="15">
        <f t="shared" si="5"/>
        <v>897.57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 s="12">
        <f t="shared" si="0"/>
        <v>42175.816365740742</v>
      </c>
      <c r="Q21" s="12">
        <f t="shared" si="1"/>
        <v>42205.816365740742</v>
      </c>
      <c r="R21" s="15">
        <f t="shared" si="2"/>
        <v>2015</v>
      </c>
      <c r="S21" s="21">
        <f t="shared" si="3"/>
        <v>35496</v>
      </c>
      <c r="T21" s="15">
        <f t="shared" si="5"/>
        <v>13714.53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 s="12">
        <f t="shared" si="0"/>
        <v>42200.758240740746</v>
      </c>
      <c r="Q22" s="12">
        <f t="shared" si="1"/>
        <v>42260.758240740746</v>
      </c>
      <c r="R22" s="15">
        <f t="shared" si="2"/>
        <v>2015</v>
      </c>
      <c r="S22" s="21">
        <f t="shared" si="3"/>
        <v>14605</v>
      </c>
      <c r="T22" s="15">
        <f t="shared" si="5"/>
        <v>11683.88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 s="12">
        <f t="shared" si="0"/>
        <v>41878.627187500002</v>
      </c>
      <c r="Q23" s="12">
        <f t="shared" si="1"/>
        <v>41908.627187500002</v>
      </c>
      <c r="R23" s="15">
        <f t="shared" si="2"/>
        <v>2014</v>
      </c>
      <c r="S23" s="21">
        <f t="shared" si="3"/>
        <v>1542</v>
      </c>
      <c r="T23" s="15">
        <f t="shared" si="5"/>
        <v>2824.84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 s="12">
        <f t="shared" si="0"/>
        <v>41989.91134259259</v>
      </c>
      <c r="Q24" s="12">
        <f t="shared" si="1"/>
        <v>42005.332638888889</v>
      </c>
      <c r="R24" s="15">
        <f t="shared" si="2"/>
        <v>2014</v>
      </c>
      <c r="S24" s="21">
        <f t="shared" si="3"/>
        <v>69651</v>
      </c>
      <c r="T24" s="15">
        <f t="shared" si="5"/>
        <v>30472.25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 s="12">
        <f t="shared" si="0"/>
        <v>42097.778946759259</v>
      </c>
      <c r="Q25" s="12">
        <f t="shared" si="1"/>
        <v>42124.638888888891</v>
      </c>
      <c r="R25" s="15">
        <f t="shared" si="2"/>
        <v>2015</v>
      </c>
      <c r="S25" s="21">
        <f>ROUND(E25/D25,0)</f>
        <v>116</v>
      </c>
      <c r="T25" s="15">
        <f t="shared" si="5"/>
        <v>10067.09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 s="12">
        <f t="shared" si="0"/>
        <v>42229.820173611108</v>
      </c>
      <c r="Q26" s="12">
        <f t="shared" si="1"/>
        <v>42262.818750000006</v>
      </c>
      <c r="R26" s="15">
        <f t="shared" si="2"/>
        <v>2015</v>
      </c>
      <c r="S26" s="21">
        <f t="shared" ref="S26:S89" si="6">ROUND(E26/D26,0)</f>
        <v>7</v>
      </c>
      <c r="T26" s="15">
        <f t="shared" si="5"/>
        <v>400.35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 s="12">
        <f t="shared" si="0"/>
        <v>42318.025011574078</v>
      </c>
      <c r="Q27" s="12">
        <f t="shared" si="1"/>
        <v>42378.025011574078</v>
      </c>
      <c r="R27" s="15">
        <f t="shared" si="2"/>
        <v>2015</v>
      </c>
      <c r="S27" s="21">
        <f t="shared" si="6"/>
        <v>350</v>
      </c>
      <c r="T27" s="15">
        <f t="shared" si="5"/>
        <v>15012.21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 s="12">
        <f t="shared" si="0"/>
        <v>41828.515555555554</v>
      </c>
      <c r="Q28" s="12">
        <f t="shared" si="1"/>
        <v>41868.515555555554</v>
      </c>
      <c r="R28" s="15">
        <f t="shared" si="2"/>
        <v>2014</v>
      </c>
      <c r="S28" s="21">
        <f t="shared" si="6"/>
        <v>165</v>
      </c>
      <c r="T28" s="15">
        <f t="shared" si="5"/>
        <v>10881.22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 s="12">
        <f t="shared" si="0"/>
        <v>41929.164733796293</v>
      </c>
      <c r="Q29" s="12">
        <f t="shared" si="1"/>
        <v>41959.206400462965</v>
      </c>
      <c r="R29" s="15">
        <f t="shared" si="2"/>
        <v>2014</v>
      </c>
      <c r="S29" s="21">
        <f t="shared" si="6"/>
        <v>10</v>
      </c>
      <c r="T29" s="15">
        <f t="shared" si="5"/>
        <v>1366.83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 s="12">
        <f t="shared" si="0"/>
        <v>42324.96393518518</v>
      </c>
      <c r="Q30" s="12">
        <f t="shared" si="1"/>
        <v>42354.96393518518</v>
      </c>
      <c r="R30" s="15">
        <f t="shared" si="2"/>
        <v>2015</v>
      </c>
      <c r="S30" s="21">
        <f t="shared" si="6"/>
        <v>17</v>
      </c>
      <c r="T30" s="15">
        <f t="shared" si="5"/>
        <v>2858.15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 s="12">
        <f t="shared" si="0"/>
        <v>41812.67324074074</v>
      </c>
      <c r="Q31" s="12">
        <f t="shared" si="1"/>
        <v>41842.67324074074</v>
      </c>
      <c r="R31" s="15">
        <f t="shared" si="2"/>
        <v>2014</v>
      </c>
      <c r="S31" s="21">
        <f t="shared" si="6"/>
        <v>67</v>
      </c>
      <c r="T31" s="15">
        <f t="shared" si="5"/>
        <v>1719.36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 s="12">
        <f t="shared" si="0"/>
        <v>41842.292997685188</v>
      </c>
      <c r="Q32" s="12">
        <f t="shared" si="1"/>
        <v>41872.292997685188</v>
      </c>
      <c r="R32" s="15">
        <f t="shared" si="2"/>
        <v>2014</v>
      </c>
      <c r="S32" s="21">
        <f t="shared" si="6"/>
        <v>50</v>
      </c>
      <c r="T32" s="15">
        <f t="shared" si="5"/>
        <v>3743.68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 s="12">
        <f t="shared" si="0"/>
        <v>42376.79206018518</v>
      </c>
      <c r="Q33" s="12">
        <f t="shared" si="1"/>
        <v>42394.79206018518</v>
      </c>
      <c r="R33" s="15">
        <f t="shared" si="2"/>
        <v>2016</v>
      </c>
      <c r="S33" s="21">
        <f t="shared" si="6"/>
        <v>14920</v>
      </c>
      <c r="T33" s="15">
        <f t="shared" si="5"/>
        <v>193963.9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 s="12">
        <f t="shared" si="0"/>
        <v>42461.627511574072</v>
      </c>
      <c r="Q34" s="12">
        <f t="shared" si="1"/>
        <v>42503.165972222225</v>
      </c>
      <c r="R34" s="15">
        <f t="shared" si="2"/>
        <v>2016</v>
      </c>
      <c r="S34" s="21">
        <f t="shared" si="6"/>
        <v>6</v>
      </c>
      <c r="T34" s="15">
        <f t="shared" si="5"/>
        <v>2068.91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 s="12">
        <f t="shared" si="0"/>
        <v>42286.660891203705</v>
      </c>
      <c r="Q35" s="12">
        <f t="shared" si="1"/>
        <v>42316.702557870376</v>
      </c>
      <c r="R35" s="15">
        <f t="shared" si="2"/>
        <v>2015</v>
      </c>
      <c r="S35" s="21">
        <f t="shared" si="6"/>
        <v>34</v>
      </c>
      <c r="T35" s="15">
        <f t="shared" si="5"/>
        <v>2813.47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 s="12">
        <f t="shared" si="0"/>
        <v>41841.321770833332</v>
      </c>
      <c r="Q36" s="12">
        <f t="shared" si="1"/>
        <v>41856.321770833332</v>
      </c>
      <c r="R36" s="15">
        <f t="shared" si="2"/>
        <v>2014</v>
      </c>
      <c r="S36" s="21">
        <f t="shared" si="6"/>
        <v>68</v>
      </c>
      <c r="T36" s="15">
        <f t="shared" si="5"/>
        <v>2609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 s="12">
        <f t="shared" si="0"/>
        <v>42098.291828703703</v>
      </c>
      <c r="Q37" s="12">
        <f t="shared" si="1"/>
        <v>42122</v>
      </c>
      <c r="R37" s="15">
        <f t="shared" si="2"/>
        <v>2015</v>
      </c>
      <c r="S37" s="21">
        <f t="shared" si="6"/>
        <v>177</v>
      </c>
      <c r="T37" s="15">
        <f t="shared" si="5"/>
        <v>6304.43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 s="12">
        <f t="shared" si="0"/>
        <v>42068.307002314818</v>
      </c>
      <c r="Q38" s="12">
        <f t="shared" si="1"/>
        <v>42098.265335648146</v>
      </c>
      <c r="R38" s="15">
        <f t="shared" si="2"/>
        <v>2015</v>
      </c>
      <c r="S38" s="21">
        <f t="shared" si="6"/>
        <v>29</v>
      </c>
      <c r="T38" s="15">
        <f t="shared" si="5"/>
        <v>4009.55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 s="12">
        <f t="shared" si="0"/>
        <v>42032.693043981482</v>
      </c>
      <c r="Q39" s="12">
        <f t="shared" si="1"/>
        <v>42062.693043981482</v>
      </c>
      <c r="R39" s="15">
        <f t="shared" si="2"/>
        <v>2015</v>
      </c>
      <c r="S39" s="21">
        <f t="shared" si="6"/>
        <v>8</v>
      </c>
      <c r="T39" s="15">
        <f t="shared" si="5"/>
        <v>676.89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 s="12">
        <f t="shared" si="0"/>
        <v>41375.057222222218</v>
      </c>
      <c r="Q40" s="12">
        <f t="shared" si="1"/>
        <v>41405.057222222218</v>
      </c>
      <c r="R40" s="15">
        <f t="shared" si="2"/>
        <v>2013</v>
      </c>
      <c r="S40" s="21">
        <f t="shared" si="6"/>
        <v>68</v>
      </c>
      <c r="T40" s="15">
        <f t="shared" si="5"/>
        <v>2583.71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 s="12">
        <f t="shared" si="0"/>
        <v>41754.047083333331</v>
      </c>
      <c r="Q41" s="12">
        <f t="shared" si="1"/>
        <v>41784.957638888889</v>
      </c>
      <c r="R41" s="15">
        <f t="shared" si="2"/>
        <v>2014</v>
      </c>
      <c r="S41" s="21">
        <f t="shared" si="6"/>
        <v>7</v>
      </c>
      <c r="T41" s="15">
        <f t="shared" si="5"/>
        <v>784.66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 s="12">
        <f t="shared" si="0"/>
        <v>41789.21398148148</v>
      </c>
      <c r="Q42" s="12">
        <f t="shared" si="1"/>
        <v>41809.166666666664</v>
      </c>
      <c r="R42" s="15">
        <f t="shared" si="2"/>
        <v>2014</v>
      </c>
      <c r="S42" s="21">
        <f t="shared" si="6"/>
        <v>85</v>
      </c>
      <c r="T42" s="15">
        <f t="shared" si="5"/>
        <v>10624.12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 s="12">
        <f t="shared" si="0"/>
        <v>41887.568912037037</v>
      </c>
      <c r="Q43" s="12">
        <f t="shared" si="1"/>
        <v>41917.568912037037</v>
      </c>
      <c r="R43" s="15">
        <f t="shared" si="2"/>
        <v>2014</v>
      </c>
      <c r="S43" s="21">
        <f t="shared" si="6"/>
        <v>85</v>
      </c>
      <c r="T43" s="15">
        <f t="shared" si="5"/>
        <v>8915.51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 s="12">
        <f t="shared" si="0"/>
        <v>41971.639189814814</v>
      </c>
      <c r="Q44" s="12">
        <f t="shared" si="1"/>
        <v>42001.639189814814</v>
      </c>
      <c r="R44" s="15">
        <f t="shared" si="2"/>
        <v>2014</v>
      </c>
      <c r="S44" s="21">
        <f t="shared" si="6"/>
        <v>12</v>
      </c>
      <c r="T44" s="15">
        <f t="shared" si="5"/>
        <v>998.99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 s="12">
        <f t="shared" si="0"/>
        <v>41802.790347222224</v>
      </c>
      <c r="Q45" s="12">
        <f t="shared" si="1"/>
        <v>41833</v>
      </c>
      <c r="R45" s="15">
        <f t="shared" si="2"/>
        <v>2014</v>
      </c>
      <c r="S45" s="21">
        <f t="shared" si="6"/>
        <v>17</v>
      </c>
      <c r="T45" s="15">
        <f t="shared" si="5"/>
        <v>638.1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 s="12">
        <f t="shared" si="0"/>
        <v>41874.098807870374</v>
      </c>
      <c r="Q46" s="12">
        <f t="shared" si="1"/>
        <v>41919.098807870374</v>
      </c>
      <c r="R46" s="15">
        <f t="shared" si="2"/>
        <v>2014</v>
      </c>
      <c r="S46" s="21">
        <f t="shared" si="6"/>
        <v>84</v>
      </c>
      <c r="T46" s="15">
        <f t="shared" si="5"/>
        <v>11160.67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 s="12">
        <f t="shared" si="0"/>
        <v>42457.623923611114</v>
      </c>
      <c r="Q47" s="12">
        <f t="shared" si="1"/>
        <v>42487.623923611114</v>
      </c>
      <c r="R47" s="15">
        <f t="shared" si="2"/>
        <v>2016</v>
      </c>
      <c r="S47" s="21">
        <f t="shared" si="6"/>
        <v>32</v>
      </c>
      <c r="T47" s="15">
        <f t="shared" si="5"/>
        <v>2646.87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 s="12">
        <f t="shared" si="0"/>
        <v>42323.964976851858</v>
      </c>
      <c r="Q48" s="12">
        <f t="shared" si="1"/>
        <v>42353.964976851858</v>
      </c>
      <c r="R48" s="15">
        <f t="shared" si="2"/>
        <v>2015</v>
      </c>
      <c r="S48" s="21">
        <f t="shared" si="6"/>
        <v>19</v>
      </c>
      <c r="T48" s="15">
        <f t="shared" si="5"/>
        <v>3576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 s="12">
        <f t="shared" si="0"/>
        <v>41932.819525462961</v>
      </c>
      <c r="Q49" s="12">
        <f t="shared" si="1"/>
        <v>41992.861192129625</v>
      </c>
      <c r="R49" s="15">
        <f t="shared" si="2"/>
        <v>2014</v>
      </c>
      <c r="S49" s="21">
        <f t="shared" si="6"/>
        <v>31</v>
      </c>
      <c r="T49" s="15">
        <f t="shared" si="5"/>
        <v>2190.89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 s="12">
        <f t="shared" si="0"/>
        <v>42033.516898148147</v>
      </c>
      <c r="Q50" s="12">
        <f t="shared" si="1"/>
        <v>42064.5</v>
      </c>
      <c r="R50" s="15">
        <f t="shared" si="2"/>
        <v>2015</v>
      </c>
      <c r="S50" s="21">
        <f t="shared" si="6"/>
        <v>76</v>
      </c>
      <c r="T50" s="15">
        <f t="shared" si="5"/>
        <v>4015.9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 s="12">
        <f t="shared" si="0"/>
        <v>42271.176446759258</v>
      </c>
      <c r="Q51" s="12">
        <f t="shared" si="1"/>
        <v>42301.176446759258</v>
      </c>
      <c r="R51" s="15">
        <f t="shared" si="2"/>
        <v>2015</v>
      </c>
      <c r="S51" s="21">
        <f t="shared" si="6"/>
        <v>13</v>
      </c>
      <c r="T51" s="15">
        <f t="shared" si="5"/>
        <v>1753.78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 s="12">
        <f t="shared" si="0"/>
        <v>41995.752986111111</v>
      </c>
      <c r="Q52" s="12">
        <f t="shared" si="1"/>
        <v>42034.708333333328</v>
      </c>
      <c r="R52" s="15">
        <f t="shared" si="2"/>
        <v>2014</v>
      </c>
      <c r="S52" s="21">
        <f t="shared" si="6"/>
        <v>254</v>
      </c>
      <c r="T52" s="15">
        <f t="shared" si="5"/>
        <v>6916.59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 s="12">
        <f t="shared" si="0"/>
        <v>42196.928668981483</v>
      </c>
      <c r="Q53" s="12">
        <f t="shared" si="1"/>
        <v>42226.928668981483</v>
      </c>
      <c r="R53" s="15">
        <f t="shared" si="2"/>
        <v>2015</v>
      </c>
      <c r="S53" s="21">
        <f t="shared" si="6"/>
        <v>14</v>
      </c>
      <c r="T53" s="15">
        <f t="shared" si="5"/>
        <v>1261.3599999999999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 s="12">
        <f t="shared" si="0"/>
        <v>41807.701921296299</v>
      </c>
      <c r="Q54" s="12">
        <f t="shared" si="1"/>
        <v>41837.701921296299</v>
      </c>
      <c r="R54" s="15">
        <f t="shared" si="2"/>
        <v>2014</v>
      </c>
      <c r="S54" s="21">
        <f t="shared" si="6"/>
        <v>15</v>
      </c>
      <c r="T54" s="15">
        <f t="shared" si="5"/>
        <v>2831.42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 s="12">
        <f t="shared" si="0"/>
        <v>41719.549131944441</v>
      </c>
      <c r="Q55" s="12">
        <f t="shared" si="1"/>
        <v>41733.916666666664</v>
      </c>
      <c r="R55" s="15">
        <f t="shared" si="2"/>
        <v>2014</v>
      </c>
      <c r="S55" s="21">
        <f t="shared" si="6"/>
        <v>47</v>
      </c>
      <c r="T55" s="15">
        <f t="shared" si="5"/>
        <v>1217.8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 s="12">
        <f t="shared" si="0"/>
        <v>42333.713206018518</v>
      </c>
      <c r="Q56" s="12">
        <f t="shared" si="1"/>
        <v>42363.713206018518</v>
      </c>
      <c r="R56" s="15">
        <f t="shared" si="2"/>
        <v>2015</v>
      </c>
      <c r="S56" s="21">
        <f t="shared" si="6"/>
        <v>14</v>
      </c>
      <c r="T56" s="15">
        <f t="shared" si="5"/>
        <v>2639.52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 s="12">
        <f t="shared" si="0"/>
        <v>42496.968935185185</v>
      </c>
      <c r="Q57" s="12">
        <f t="shared" si="1"/>
        <v>42517.968935185185</v>
      </c>
      <c r="R57" s="15">
        <f t="shared" si="2"/>
        <v>2016</v>
      </c>
      <c r="S57" s="21">
        <f t="shared" si="6"/>
        <v>16</v>
      </c>
      <c r="T57" s="15">
        <f t="shared" si="5"/>
        <v>1592.14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 s="12">
        <f t="shared" si="0"/>
        <v>42149.548888888887</v>
      </c>
      <c r="Q58" s="12">
        <f t="shared" si="1"/>
        <v>42163.666666666672</v>
      </c>
      <c r="R58" s="15">
        <f t="shared" si="2"/>
        <v>2015</v>
      </c>
      <c r="S58" s="21">
        <f t="shared" si="6"/>
        <v>17</v>
      </c>
      <c r="T58" s="15">
        <f t="shared" si="5"/>
        <v>781.67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 s="12">
        <f t="shared" si="0"/>
        <v>42089.83289351852</v>
      </c>
      <c r="Q59" s="12">
        <f t="shared" si="1"/>
        <v>42119.83289351852</v>
      </c>
      <c r="R59" s="15">
        <f t="shared" si="2"/>
        <v>2015</v>
      </c>
      <c r="S59" s="21">
        <f t="shared" si="6"/>
        <v>9</v>
      </c>
      <c r="T59" s="15">
        <f t="shared" si="5"/>
        <v>1880.42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 s="12">
        <f t="shared" si="0"/>
        <v>41932.745046296295</v>
      </c>
      <c r="Q60" s="12">
        <f t="shared" si="1"/>
        <v>41962.786712962959</v>
      </c>
      <c r="R60" s="15">
        <f t="shared" si="2"/>
        <v>2014</v>
      </c>
      <c r="S60" s="21">
        <f t="shared" si="6"/>
        <v>13</v>
      </c>
      <c r="T60" s="15">
        <f t="shared" si="5"/>
        <v>1681.1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 s="12">
        <f t="shared" si="0"/>
        <v>42230.23583333334</v>
      </c>
      <c r="Q61" s="12">
        <f t="shared" si="1"/>
        <v>42261.875</v>
      </c>
      <c r="R61" s="15">
        <f t="shared" si="2"/>
        <v>2015</v>
      </c>
      <c r="S61" s="21">
        <f t="shared" si="6"/>
        <v>6</v>
      </c>
      <c r="T61" s="15">
        <f t="shared" si="5"/>
        <v>3792.03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 s="12">
        <f t="shared" si="0"/>
        <v>41701.901817129627</v>
      </c>
      <c r="Q62" s="12">
        <f t="shared" si="1"/>
        <v>41721</v>
      </c>
      <c r="R62" s="15">
        <f t="shared" si="2"/>
        <v>2014</v>
      </c>
      <c r="S62" s="21">
        <f t="shared" si="6"/>
        <v>28</v>
      </c>
      <c r="T62" s="15">
        <f t="shared" si="5"/>
        <v>1147.4100000000001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 s="12">
        <f t="shared" si="0"/>
        <v>41409.814317129632</v>
      </c>
      <c r="Q63" s="12">
        <f t="shared" si="1"/>
        <v>41431.814317129632</v>
      </c>
      <c r="R63" s="15">
        <f t="shared" si="2"/>
        <v>2013</v>
      </c>
      <c r="S63" s="21">
        <f t="shared" si="6"/>
        <v>25</v>
      </c>
      <c r="T63" s="15">
        <f t="shared" si="5"/>
        <v>5367.14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 s="12">
        <f t="shared" si="0"/>
        <v>41311.799513888887</v>
      </c>
      <c r="Q64" s="12">
        <f t="shared" si="1"/>
        <v>41336.799513888887</v>
      </c>
      <c r="R64" s="15">
        <f t="shared" si="2"/>
        <v>2013</v>
      </c>
      <c r="S64" s="21">
        <f t="shared" si="6"/>
        <v>40</v>
      </c>
      <c r="T64" s="15">
        <f t="shared" si="5"/>
        <v>2505.19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 s="12">
        <f t="shared" si="0"/>
        <v>41612.912187499998</v>
      </c>
      <c r="Q65" s="12">
        <f t="shared" si="1"/>
        <v>41636.207638888889</v>
      </c>
      <c r="R65" s="15">
        <f t="shared" si="2"/>
        <v>2013</v>
      </c>
      <c r="S65" s="21">
        <f t="shared" si="6"/>
        <v>59</v>
      </c>
      <c r="T65" s="15">
        <f t="shared" si="5"/>
        <v>1831.41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 s="12">
        <f t="shared" ref="P66:P129" si="7">(((J66/60)/60)/24)+DATE(1970,1,1)</f>
        <v>41433.01829861111</v>
      </c>
      <c r="Q66" s="12">
        <f t="shared" ref="Q66:Q129" si="8">(((I66/60)/60)/24)+DATE(1970,1,1)</f>
        <v>41463.01829861111</v>
      </c>
      <c r="R66" s="15">
        <f t="shared" ref="R66:R129" si="9">YEAR(P66)</f>
        <v>2013</v>
      </c>
      <c r="S66" s="21">
        <f t="shared" si="6"/>
        <v>98</v>
      </c>
      <c r="T66" s="15">
        <f t="shared" si="5"/>
        <v>4879.5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 s="12">
        <f t="shared" si="7"/>
        <v>41835.821226851855</v>
      </c>
      <c r="Q67" s="12">
        <f t="shared" si="8"/>
        <v>41862.249305555553</v>
      </c>
      <c r="R67" s="15">
        <f t="shared" si="9"/>
        <v>2014</v>
      </c>
      <c r="S67" s="21">
        <f t="shared" si="6"/>
        <v>17</v>
      </c>
      <c r="T67" s="15">
        <f t="shared" si="5"/>
        <v>2031.86</v>
      </c>
      <c r="U67">
        <f t="shared" ref="U67:U130" si="10">YEAR(P67)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 s="12">
        <f t="shared" si="7"/>
        <v>42539.849768518514</v>
      </c>
      <c r="Q68" s="12">
        <f t="shared" si="8"/>
        <v>42569.849768518514</v>
      </c>
      <c r="R68" s="15">
        <f t="shared" si="9"/>
        <v>2016</v>
      </c>
      <c r="S68" s="21">
        <f t="shared" si="6"/>
        <v>58</v>
      </c>
      <c r="T68" s="15">
        <f t="shared" ref="T68:T131" si="11">IFERROR(ROUND(E68/L68,2),0)</f>
        <v>4434.5200000000004</v>
      </c>
      <c r="U68">
        <f t="shared" si="10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 s="12">
        <f t="shared" si="7"/>
        <v>41075.583379629628</v>
      </c>
      <c r="Q69" s="12">
        <f t="shared" si="8"/>
        <v>41105.583379629628</v>
      </c>
      <c r="R69" s="15">
        <f t="shared" si="9"/>
        <v>2012</v>
      </c>
      <c r="S69" s="21">
        <f t="shared" si="6"/>
        <v>57</v>
      </c>
      <c r="T69" s="15">
        <f t="shared" si="11"/>
        <v>5748.85</v>
      </c>
      <c r="U69">
        <f t="shared" si="10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 s="12">
        <f t="shared" si="7"/>
        <v>41663.569340277776</v>
      </c>
      <c r="Q70" s="12">
        <f t="shared" si="8"/>
        <v>41693.569340277776</v>
      </c>
      <c r="R70" s="15">
        <f t="shared" si="9"/>
        <v>2014</v>
      </c>
      <c r="S70" s="21">
        <f t="shared" si="6"/>
        <v>188</v>
      </c>
      <c r="T70" s="15">
        <f t="shared" si="11"/>
        <v>3139.31</v>
      </c>
      <c r="U70">
        <f t="shared" si="10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 s="12">
        <f t="shared" si="7"/>
        <v>40786.187789351854</v>
      </c>
      <c r="Q71" s="12">
        <f t="shared" si="8"/>
        <v>40818.290972222225</v>
      </c>
      <c r="R71" s="15">
        <f t="shared" si="9"/>
        <v>2011</v>
      </c>
      <c r="S71" s="21">
        <f t="shared" si="6"/>
        <v>11</v>
      </c>
      <c r="T71" s="15">
        <f t="shared" si="11"/>
        <v>632.22</v>
      </c>
      <c r="U71">
        <f t="shared" si="10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 s="12">
        <f t="shared" si="7"/>
        <v>40730.896354166667</v>
      </c>
      <c r="Q72" s="12">
        <f t="shared" si="8"/>
        <v>40790.896354166667</v>
      </c>
      <c r="R72" s="15">
        <f t="shared" si="9"/>
        <v>2011</v>
      </c>
      <c r="S72" s="21">
        <f t="shared" si="6"/>
        <v>221</v>
      </c>
      <c r="T72" s="15">
        <f t="shared" si="11"/>
        <v>6502.24</v>
      </c>
      <c r="U72">
        <f t="shared" si="10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 s="12">
        <f t="shared" si="7"/>
        <v>40997.271493055552</v>
      </c>
      <c r="Q73" s="12">
        <f t="shared" si="8"/>
        <v>41057.271493055552</v>
      </c>
      <c r="R73" s="15">
        <f t="shared" si="9"/>
        <v>2012</v>
      </c>
      <c r="S73" s="21">
        <f t="shared" si="6"/>
        <v>61</v>
      </c>
      <c r="T73" s="15">
        <f t="shared" si="11"/>
        <v>3448.55</v>
      </c>
      <c r="U73">
        <f t="shared" si="10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 s="12">
        <f t="shared" si="7"/>
        <v>41208.010196759256</v>
      </c>
      <c r="Q74" s="12">
        <f t="shared" si="8"/>
        <v>41228</v>
      </c>
      <c r="R74" s="15">
        <f t="shared" si="9"/>
        <v>2012</v>
      </c>
      <c r="S74" s="21">
        <f t="shared" si="6"/>
        <v>49</v>
      </c>
      <c r="T74" s="15">
        <f t="shared" si="11"/>
        <v>2643.83</v>
      </c>
      <c r="U74">
        <f t="shared" si="10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 s="12">
        <f t="shared" si="7"/>
        <v>40587.75675925926</v>
      </c>
      <c r="Q75" s="12">
        <f t="shared" si="8"/>
        <v>40666.165972222225</v>
      </c>
      <c r="R75" s="15">
        <f t="shared" si="9"/>
        <v>2011</v>
      </c>
      <c r="S75" s="21">
        <f t="shared" si="6"/>
        <v>119</v>
      </c>
      <c r="T75" s="15">
        <f t="shared" si="11"/>
        <v>5967.87</v>
      </c>
      <c r="U75">
        <f t="shared" si="10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 s="12">
        <f t="shared" si="7"/>
        <v>42360.487210648149</v>
      </c>
      <c r="Q76" s="12">
        <f t="shared" si="8"/>
        <v>42390.487210648149</v>
      </c>
      <c r="R76" s="15">
        <f t="shared" si="9"/>
        <v>2015</v>
      </c>
      <c r="S76" s="21">
        <f t="shared" si="6"/>
        <v>214</v>
      </c>
      <c r="T76" s="15">
        <f t="shared" si="11"/>
        <v>3694.78</v>
      </c>
      <c r="U76">
        <f t="shared" si="10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 s="12">
        <f t="shared" si="7"/>
        <v>41357.209166666667</v>
      </c>
      <c r="Q77" s="12">
        <f t="shared" si="8"/>
        <v>41387.209166666667</v>
      </c>
      <c r="R77" s="15">
        <f t="shared" si="9"/>
        <v>2013</v>
      </c>
      <c r="S77" s="21">
        <f t="shared" si="6"/>
        <v>30</v>
      </c>
      <c r="T77" s="15">
        <f t="shared" si="11"/>
        <v>2262.35</v>
      </c>
      <c r="U77">
        <f t="shared" si="10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 s="12">
        <f t="shared" si="7"/>
        <v>40844.691643518519</v>
      </c>
      <c r="Q78" s="12">
        <f t="shared" si="8"/>
        <v>40904.733310185184</v>
      </c>
      <c r="R78" s="15">
        <f t="shared" si="9"/>
        <v>2011</v>
      </c>
      <c r="S78" s="21">
        <f t="shared" si="6"/>
        <v>354</v>
      </c>
      <c r="T78" s="15">
        <f t="shared" si="11"/>
        <v>7081.47</v>
      </c>
      <c r="U78">
        <f t="shared" si="10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 s="12">
        <f t="shared" si="7"/>
        <v>40997.144872685189</v>
      </c>
      <c r="Q79" s="12">
        <f t="shared" si="8"/>
        <v>41050.124305555553</v>
      </c>
      <c r="R79" s="15">
        <f t="shared" si="9"/>
        <v>2012</v>
      </c>
      <c r="S79" s="21">
        <f t="shared" si="6"/>
        <v>265</v>
      </c>
      <c r="T79" s="15">
        <f t="shared" si="11"/>
        <v>4080.17</v>
      </c>
      <c r="U79">
        <f t="shared" si="10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 s="12">
        <f t="shared" si="7"/>
        <v>42604.730567129634</v>
      </c>
      <c r="Q80" s="12">
        <f t="shared" si="8"/>
        <v>42614.730567129634</v>
      </c>
      <c r="R80" s="15">
        <f t="shared" si="9"/>
        <v>2016</v>
      </c>
      <c r="S80" s="21">
        <f t="shared" si="6"/>
        <v>2118</v>
      </c>
      <c r="T80" s="15">
        <f t="shared" si="11"/>
        <v>3025.17</v>
      </c>
      <c r="U80">
        <f t="shared" si="10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 s="12">
        <f t="shared" si="7"/>
        <v>41724.776539351849</v>
      </c>
      <c r="Q81" s="12">
        <f t="shared" si="8"/>
        <v>41754.776539351849</v>
      </c>
      <c r="R81" s="15">
        <f t="shared" si="9"/>
        <v>2014</v>
      </c>
      <c r="S81" s="21">
        <f t="shared" si="6"/>
        <v>81</v>
      </c>
      <c r="T81" s="15">
        <f t="shared" si="11"/>
        <v>2579.15</v>
      </c>
      <c r="U81">
        <f t="shared" si="10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 s="12">
        <f t="shared" si="7"/>
        <v>41583.083981481483</v>
      </c>
      <c r="Q82" s="12">
        <f t="shared" si="8"/>
        <v>41618.083981481483</v>
      </c>
      <c r="R82" s="15">
        <f t="shared" si="9"/>
        <v>2013</v>
      </c>
      <c r="S82" s="21">
        <f t="shared" si="6"/>
        <v>9</v>
      </c>
      <c r="T82" s="15">
        <f t="shared" si="11"/>
        <v>2215.88</v>
      </c>
      <c r="U82">
        <f t="shared" si="10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 s="12">
        <f t="shared" si="7"/>
        <v>41100.158877314818</v>
      </c>
      <c r="Q83" s="12">
        <f t="shared" si="8"/>
        <v>41104.126388888886</v>
      </c>
      <c r="R83" s="15">
        <f t="shared" si="9"/>
        <v>2012</v>
      </c>
      <c r="S83" s="21">
        <f t="shared" si="6"/>
        <v>135</v>
      </c>
      <c r="T83" s="15">
        <f t="shared" si="11"/>
        <v>3604.96</v>
      </c>
      <c r="U83">
        <f t="shared" si="10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 s="12">
        <f t="shared" si="7"/>
        <v>40795.820150462961</v>
      </c>
      <c r="Q84" s="12">
        <f t="shared" si="8"/>
        <v>40825.820150462961</v>
      </c>
      <c r="R84" s="15">
        <f t="shared" si="9"/>
        <v>2011</v>
      </c>
      <c r="S84" s="21">
        <f t="shared" si="6"/>
        <v>25</v>
      </c>
      <c r="T84" s="15">
        <f t="shared" si="11"/>
        <v>1008.24</v>
      </c>
      <c r="U84">
        <f t="shared" si="10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 s="12">
        <f t="shared" si="7"/>
        <v>42042.615613425922</v>
      </c>
      <c r="Q85" s="12">
        <f t="shared" si="8"/>
        <v>42057.479166666672</v>
      </c>
      <c r="R85" s="15">
        <f t="shared" si="9"/>
        <v>2015</v>
      </c>
      <c r="S85" s="21">
        <f t="shared" si="6"/>
        <v>502</v>
      </c>
      <c r="T85" s="15">
        <f t="shared" si="11"/>
        <v>7730</v>
      </c>
      <c r="U85">
        <f t="shared" si="10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 s="12">
        <f t="shared" si="7"/>
        <v>40648.757939814815</v>
      </c>
      <c r="Q86" s="12">
        <f t="shared" si="8"/>
        <v>40678.757939814815</v>
      </c>
      <c r="R86" s="15">
        <f t="shared" si="9"/>
        <v>2011</v>
      </c>
      <c r="S86" s="21">
        <f t="shared" si="6"/>
        <v>200</v>
      </c>
      <c r="T86" s="15">
        <f t="shared" si="11"/>
        <v>14290.86</v>
      </c>
      <c r="U86">
        <f t="shared" si="10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 s="12">
        <f t="shared" si="7"/>
        <v>40779.125428240739</v>
      </c>
      <c r="Q87" s="12">
        <f t="shared" si="8"/>
        <v>40809.125428240739</v>
      </c>
      <c r="R87" s="15">
        <f t="shared" si="9"/>
        <v>2011</v>
      </c>
      <c r="S87" s="21">
        <f t="shared" si="6"/>
        <v>82</v>
      </c>
      <c r="T87" s="15">
        <f t="shared" si="11"/>
        <v>4712.07</v>
      </c>
      <c r="U87">
        <f t="shared" si="10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 s="12">
        <f t="shared" si="7"/>
        <v>42291.556076388893</v>
      </c>
      <c r="Q88" s="12">
        <f t="shared" si="8"/>
        <v>42365.59774305555</v>
      </c>
      <c r="R88" s="15">
        <f t="shared" si="9"/>
        <v>2015</v>
      </c>
      <c r="S88" s="21">
        <f t="shared" si="6"/>
        <v>16</v>
      </c>
      <c r="T88" s="15">
        <f t="shared" si="11"/>
        <v>5721.94</v>
      </c>
      <c r="U88">
        <f t="shared" si="10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 s="12">
        <f t="shared" si="7"/>
        <v>40322.53938657407</v>
      </c>
      <c r="Q89" s="12">
        <f t="shared" si="8"/>
        <v>40332.070138888892</v>
      </c>
      <c r="R89" s="15">
        <f t="shared" si="9"/>
        <v>2010</v>
      </c>
      <c r="S89" s="21">
        <f t="shared" si="6"/>
        <v>38</v>
      </c>
      <c r="T89" s="15">
        <f t="shared" si="11"/>
        <v>3849.96</v>
      </c>
      <c r="U89">
        <f t="shared" si="10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 s="12">
        <f t="shared" si="7"/>
        <v>41786.65892361111</v>
      </c>
      <c r="Q90" s="12">
        <f t="shared" si="8"/>
        <v>41812.65892361111</v>
      </c>
      <c r="R90" s="15">
        <f t="shared" si="9"/>
        <v>2014</v>
      </c>
      <c r="S90" s="21">
        <f t="shared" ref="S90:S153" si="12">ROUND(E90/D90,0)</f>
        <v>27</v>
      </c>
      <c r="T90" s="15">
        <f t="shared" si="11"/>
        <v>1600.27</v>
      </c>
      <c r="U90">
        <f t="shared" si="10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 s="12">
        <f t="shared" si="7"/>
        <v>41402.752222222225</v>
      </c>
      <c r="Q91" s="12">
        <f t="shared" si="8"/>
        <v>41427.752222222225</v>
      </c>
      <c r="R91" s="15">
        <f t="shared" si="9"/>
        <v>2013</v>
      </c>
      <c r="S91" s="21">
        <f t="shared" si="12"/>
        <v>16</v>
      </c>
      <c r="T91" s="15">
        <f t="shared" si="11"/>
        <v>1667.39</v>
      </c>
      <c r="U91">
        <f t="shared" si="10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 s="12">
        <f t="shared" si="7"/>
        <v>40706.297442129631</v>
      </c>
      <c r="Q92" s="12">
        <f t="shared" si="8"/>
        <v>40736.297442129631</v>
      </c>
      <c r="R92" s="15">
        <f t="shared" si="9"/>
        <v>2011</v>
      </c>
      <c r="S92" s="21">
        <f t="shared" si="12"/>
        <v>186</v>
      </c>
      <c r="T92" s="15">
        <f t="shared" si="11"/>
        <v>5803.03</v>
      </c>
      <c r="U92">
        <f t="shared" si="10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 s="12">
        <f t="shared" si="7"/>
        <v>40619.402361111112</v>
      </c>
      <c r="Q93" s="12">
        <f t="shared" si="8"/>
        <v>40680.402361111112</v>
      </c>
      <c r="R93" s="15">
        <f t="shared" si="9"/>
        <v>2011</v>
      </c>
      <c r="S93" s="21">
        <f t="shared" si="12"/>
        <v>31</v>
      </c>
      <c r="T93" s="15">
        <f t="shared" si="11"/>
        <v>2007.4</v>
      </c>
      <c r="U93">
        <f t="shared" si="10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 s="12">
        <f t="shared" si="7"/>
        <v>42721.198877314819</v>
      </c>
      <c r="Q94" s="12">
        <f t="shared" si="8"/>
        <v>42767.333333333328</v>
      </c>
      <c r="R94" s="15">
        <f t="shared" si="9"/>
        <v>2016</v>
      </c>
      <c r="S94" s="21">
        <f t="shared" si="12"/>
        <v>18</v>
      </c>
      <c r="T94" s="15">
        <f t="shared" si="11"/>
        <v>2143.12</v>
      </c>
      <c r="U94">
        <f t="shared" si="10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 s="12">
        <f t="shared" si="7"/>
        <v>41065.858067129629</v>
      </c>
      <c r="Q95" s="12">
        <f t="shared" si="8"/>
        <v>41093.875</v>
      </c>
      <c r="R95" s="15">
        <f t="shared" si="9"/>
        <v>2012</v>
      </c>
      <c r="S95" s="21">
        <f t="shared" si="12"/>
        <v>86</v>
      </c>
      <c r="T95" s="15">
        <f t="shared" si="11"/>
        <v>5766.13</v>
      </c>
      <c r="U95">
        <f t="shared" si="10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 s="12">
        <f t="shared" si="7"/>
        <v>41716.717847222222</v>
      </c>
      <c r="Q96" s="12">
        <f t="shared" si="8"/>
        <v>41736.717847222222</v>
      </c>
      <c r="R96" s="15">
        <f t="shared" si="9"/>
        <v>2014</v>
      </c>
      <c r="S96" s="21">
        <f t="shared" si="12"/>
        <v>345</v>
      </c>
      <c r="T96" s="15">
        <f t="shared" si="11"/>
        <v>7177.75</v>
      </c>
      <c r="U96">
        <f t="shared" si="10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 s="12">
        <f t="shared" si="7"/>
        <v>40935.005104166667</v>
      </c>
      <c r="Q97" s="12">
        <f t="shared" si="8"/>
        <v>40965.005104166667</v>
      </c>
      <c r="R97" s="15">
        <f t="shared" si="9"/>
        <v>2012</v>
      </c>
      <c r="S97" s="21">
        <f t="shared" si="12"/>
        <v>243</v>
      </c>
      <c r="T97" s="15">
        <f t="shared" si="11"/>
        <v>4056.76</v>
      </c>
      <c r="U97">
        <f t="shared" si="10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 s="12">
        <f t="shared" si="7"/>
        <v>40324.662511574075</v>
      </c>
      <c r="Q98" s="12">
        <f t="shared" si="8"/>
        <v>40391.125</v>
      </c>
      <c r="R98" s="15">
        <f t="shared" si="9"/>
        <v>2010</v>
      </c>
      <c r="S98" s="21">
        <f t="shared" si="12"/>
        <v>57</v>
      </c>
      <c r="T98" s="15">
        <f t="shared" si="11"/>
        <v>2498.44</v>
      </c>
      <c r="U98">
        <f t="shared" si="10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 s="12">
        <f t="shared" si="7"/>
        <v>40706.135208333333</v>
      </c>
      <c r="Q99" s="12">
        <f t="shared" si="8"/>
        <v>40736.135208333333</v>
      </c>
      <c r="R99" s="15">
        <f t="shared" si="9"/>
        <v>2011</v>
      </c>
      <c r="S99" s="21">
        <f t="shared" si="12"/>
        <v>206</v>
      </c>
      <c r="T99" s="15">
        <f t="shared" si="11"/>
        <v>10316.5</v>
      </c>
      <c r="U99">
        <f t="shared" si="10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 s="12">
        <f t="shared" si="7"/>
        <v>41214.79483796296</v>
      </c>
      <c r="Q100" s="12">
        <f t="shared" si="8"/>
        <v>41250.979166666664</v>
      </c>
      <c r="R100" s="15">
        <f t="shared" si="9"/>
        <v>2012</v>
      </c>
      <c r="S100" s="21">
        <f t="shared" si="12"/>
        <v>25</v>
      </c>
      <c r="T100" s="15">
        <f t="shared" si="11"/>
        <v>1355.27</v>
      </c>
      <c r="U100">
        <f t="shared" si="10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 s="12">
        <f t="shared" si="7"/>
        <v>41631.902766203704</v>
      </c>
      <c r="Q101" s="12">
        <f t="shared" si="8"/>
        <v>41661.902766203704</v>
      </c>
      <c r="R101" s="15">
        <f t="shared" si="9"/>
        <v>2013</v>
      </c>
      <c r="S101" s="21">
        <f t="shared" si="12"/>
        <v>53</v>
      </c>
      <c r="T101" s="15">
        <f t="shared" si="11"/>
        <v>2053.08</v>
      </c>
      <c r="U101">
        <f t="shared" si="10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 s="12">
        <f t="shared" si="7"/>
        <v>41197.753310185188</v>
      </c>
      <c r="Q102" s="12">
        <f t="shared" si="8"/>
        <v>41217.794976851852</v>
      </c>
      <c r="R102" s="15">
        <f t="shared" si="9"/>
        <v>2012</v>
      </c>
      <c r="S102" s="21">
        <f t="shared" si="12"/>
        <v>16</v>
      </c>
      <c r="T102" s="15">
        <f t="shared" si="11"/>
        <v>3064.85</v>
      </c>
      <c r="U102">
        <f t="shared" si="10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 s="12">
        <f t="shared" si="7"/>
        <v>41274.776736111111</v>
      </c>
      <c r="Q103" s="12">
        <f t="shared" si="8"/>
        <v>41298.776736111111</v>
      </c>
      <c r="R103" s="15">
        <f t="shared" si="9"/>
        <v>2012</v>
      </c>
      <c r="S103" s="21">
        <f t="shared" si="12"/>
        <v>23</v>
      </c>
      <c r="T103" s="15">
        <f t="shared" si="11"/>
        <v>2266.7199999999998</v>
      </c>
      <c r="U103">
        <f t="shared" si="10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 s="12">
        <f t="shared" si="7"/>
        <v>40505.131168981483</v>
      </c>
      <c r="Q104" s="12">
        <f t="shared" si="8"/>
        <v>40535.131168981483</v>
      </c>
      <c r="R104" s="15">
        <f t="shared" si="9"/>
        <v>2010</v>
      </c>
      <c r="S104" s="21">
        <f t="shared" si="12"/>
        <v>13</v>
      </c>
      <c r="T104" s="15">
        <f t="shared" si="11"/>
        <v>1218.05</v>
      </c>
      <c r="U104">
        <f t="shared" si="10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 s="12">
        <f t="shared" si="7"/>
        <v>41682.805902777778</v>
      </c>
      <c r="Q105" s="12">
        <f t="shared" si="8"/>
        <v>41705.805902777778</v>
      </c>
      <c r="R105" s="15">
        <f t="shared" si="9"/>
        <v>2014</v>
      </c>
      <c r="S105" s="21">
        <f t="shared" si="12"/>
        <v>60</v>
      </c>
      <c r="T105" s="15">
        <f t="shared" si="11"/>
        <v>1585.93</v>
      </c>
      <c r="U105">
        <f t="shared" si="10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 s="12">
        <f t="shared" si="7"/>
        <v>40612.695208333331</v>
      </c>
      <c r="Q106" s="12">
        <f t="shared" si="8"/>
        <v>40636.041666666664</v>
      </c>
      <c r="R106" s="15">
        <f t="shared" si="9"/>
        <v>2011</v>
      </c>
      <c r="S106" s="21">
        <f t="shared" si="12"/>
        <v>154</v>
      </c>
      <c r="T106" s="15">
        <f t="shared" si="11"/>
        <v>7694.98</v>
      </c>
      <c r="U106">
        <f t="shared" si="10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 s="12">
        <f t="shared" si="7"/>
        <v>42485.724768518514</v>
      </c>
      <c r="Q107" s="12">
        <f t="shared" si="8"/>
        <v>42504</v>
      </c>
      <c r="R107" s="15">
        <f t="shared" si="9"/>
        <v>2016</v>
      </c>
      <c r="S107" s="21">
        <f t="shared" si="12"/>
        <v>35</v>
      </c>
      <c r="T107" s="15">
        <f t="shared" si="11"/>
        <v>1278.77</v>
      </c>
      <c r="U107">
        <f t="shared" si="10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 s="12">
        <f t="shared" si="7"/>
        <v>40987.776631944449</v>
      </c>
      <c r="Q108" s="12">
        <f t="shared" si="8"/>
        <v>41001.776631944449</v>
      </c>
      <c r="R108" s="15">
        <f t="shared" si="9"/>
        <v>2012</v>
      </c>
      <c r="S108" s="21">
        <f t="shared" si="12"/>
        <v>15</v>
      </c>
      <c r="T108" s="15">
        <f t="shared" si="11"/>
        <v>2819.64</v>
      </c>
      <c r="U108">
        <f t="shared" si="10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 s="12">
        <f t="shared" si="7"/>
        <v>40635.982488425929</v>
      </c>
      <c r="Q109" s="12">
        <f t="shared" si="8"/>
        <v>40657.982488425929</v>
      </c>
      <c r="R109" s="15">
        <f t="shared" si="9"/>
        <v>2011</v>
      </c>
      <c r="S109" s="21">
        <f t="shared" si="12"/>
        <v>10</v>
      </c>
      <c r="T109" s="15">
        <f t="shared" si="11"/>
        <v>1102.97</v>
      </c>
      <c r="U109">
        <f t="shared" si="10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 s="12">
        <f t="shared" si="7"/>
        <v>41365.613078703704</v>
      </c>
      <c r="Q110" s="12">
        <f t="shared" si="8"/>
        <v>41425.613078703704</v>
      </c>
      <c r="R110" s="15">
        <f t="shared" si="9"/>
        <v>2013</v>
      </c>
      <c r="S110" s="21">
        <f t="shared" si="12"/>
        <v>51</v>
      </c>
      <c r="T110" s="15">
        <f t="shared" si="11"/>
        <v>1618.02</v>
      </c>
      <c r="U110">
        <f t="shared" si="10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 s="12">
        <f t="shared" si="7"/>
        <v>40570.025810185187</v>
      </c>
      <c r="Q111" s="12">
        <f t="shared" si="8"/>
        <v>40600.025810185187</v>
      </c>
      <c r="R111" s="15">
        <f t="shared" si="9"/>
        <v>2011</v>
      </c>
      <c r="S111" s="21">
        <f t="shared" si="12"/>
        <v>75</v>
      </c>
      <c r="T111" s="15">
        <f t="shared" si="11"/>
        <v>1597.86</v>
      </c>
      <c r="U111">
        <f t="shared" si="10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 s="12">
        <f t="shared" si="7"/>
        <v>41557.949687500004</v>
      </c>
      <c r="Q112" s="12">
        <f t="shared" si="8"/>
        <v>41592.249305555553</v>
      </c>
      <c r="R112" s="15">
        <f t="shared" si="9"/>
        <v>2013</v>
      </c>
      <c r="S112" s="21">
        <f t="shared" si="12"/>
        <v>58</v>
      </c>
      <c r="T112" s="15">
        <f t="shared" si="11"/>
        <v>2885.75</v>
      </c>
      <c r="U112">
        <f t="shared" si="10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 s="12">
        <f t="shared" si="7"/>
        <v>42125.333182870367</v>
      </c>
      <c r="Q113" s="12">
        <f t="shared" si="8"/>
        <v>42155.333182870367</v>
      </c>
      <c r="R113" s="15">
        <f t="shared" si="9"/>
        <v>2015</v>
      </c>
      <c r="S113" s="21">
        <f t="shared" si="12"/>
        <v>21</v>
      </c>
      <c r="T113" s="15">
        <f t="shared" si="11"/>
        <v>1398.75</v>
      </c>
      <c r="U113">
        <f t="shared" si="10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 s="12">
        <f t="shared" si="7"/>
        <v>41718.043032407404</v>
      </c>
      <c r="Q114" s="12">
        <f t="shared" si="8"/>
        <v>41742.083333333336</v>
      </c>
      <c r="R114" s="15">
        <f t="shared" si="9"/>
        <v>2014</v>
      </c>
      <c r="S114" s="21">
        <f t="shared" si="12"/>
        <v>15</v>
      </c>
      <c r="T114" s="15">
        <f t="shared" si="11"/>
        <v>913.9</v>
      </c>
      <c r="U114">
        <f t="shared" si="10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 s="12">
        <f t="shared" si="7"/>
        <v>40753.758425925924</v>
      </c>
      <c r="Q115" s="12">
        <f t="shared" si="8"/>
        <v>40761.625</v>
      </c>
      <c r="R115" s="15">
        <f t="shared" si="9"/>
        <v>2011</v>
      </c>
      <c r="S115" s="21">
        <f t="shared" si="12"/>
        <v>15</v>
      </c>
      <c r="T115" s="15">
        <f t="shared" si="11"/>
        <v>946.39</v>
      </c>
      <c r="U115">
        <f t="shared" si="10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 s="12">
        <f t="shared" si="7"/>
        <v>40861.27416666667</v>
      </c>
      <c r="Q116" s="12">
        <f t="shared" si="8"/>
        <v>40921.27416666667</v>
      </c>
      <c r="R116" s="15">
        <f t="shared" si="9"/>
        <v>2011</v>
      </c>
      <c r="S116" s="21">
        <f t="shared" si="12"/>
        <v>25</v>
      </c>
      <c r="T116" s="15">
        <f t="shared" si="11"/>
        <v>2101.4899999999998</v>
      </c>
      <c r="U116">
        <f t="shared" si="10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 s="12">
        <f t="shared" si="7"/>
        <v>40918.738935185182</v>
      </c>
      <c r="Q117" s="12">
        <f t="shared" si="8"/>
        <v>40943.738935185182</v>
      </c>
      <c r="R117" s="15">
        <f t="shared" si="9"/>
        <v>2012</v>
      </c>
      <c r="S117" s="21">
        <f t="shared" si="12"/>
        <v>159</v>
      </c>
      <c r="T117" s="15">
        <f t="shared" si="11"/>
        <v>3262.32</v>
      </c>
      <c r="U117">
        <f t="shared" si="10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 s="12">
        <f t="shared" si="7"/>
        <v>40595.497164351851</v>
      </c>
      <c r="Q118" s="12">
        <f t="shared" si="8"/>
        <v>40641.455497685187</v>
      </c>
      <c r="R118" s="15">
        <f t="shared" si="9"/>
        <v>2011</v>
      </c>
      <c r="S118" s="21">
        <f t="shared" si="12"/>
        <v>20</v>
      </c>
      <c r="T118" s="15">
        <f t="shared" si="11"/>
        <v>1258.74</v>
      </c>
      <c r="U118">
        <f t="shared" si="10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 s="12">
        <f t="shared" si="7"/>
        <v>40248.834999999999</v>
      </c>
      <c r="Q119" s="12">
        <f t="shared" si="8"/>
        <v>40338.791666666664</v>
      </c>
      <c r="R119" s="15">
        <f t="shared" si="9"/>
        <v>2010</v>
      </c>
      <c r="S119" s="21">
        <f t="shared" si="12"/>
        <v>15</v>
      </c>
      <c r="T119" s="15">
        <f t="shared" si="11"/>
        <v>2572.79</v>
      </c>
      <c r="U119">
        <f t="shared" si="10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 s="12">
        <f t="shared" si="7"/>
        <v>40723.053657407407</v>
      </c>
      <c r="Q120" s="12">
        <f t="shared" si="8"/>
        <v>40753.053657407407</v>
      </c>
      <c r="R120" s="15">
        <f t="shared" si="9"/>
        <v>2011</v>
      </c>
      <c r="S120" s="21">
        <f t="shared" si="12"/>
        <v>14</v>
      </c>
      <c r="T120" s="15">
        <f t="shared" si="11"/>
        <v>1739.9</v>
      </c>
      <c r="U120">
        <f t="shared" si="10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 s="12">
        <f t="shared" si="7"/>
        <v>40739.069282407407</v>
      </c>
      <c r="Q121" s="12">
        <f t="shared" si="8"/>
        <v>40768.958333333336</v>
      </c>
      <c r="R121" s="15">
        <f t="shared" si="9"/>
        <v>2011</v>
      </c>
      <c r="S121" s="21">
        <f t="shared" si="12"/>
        <v>20</v>
      </c>
      <c r="T121" s="15">
        <f t="shared" si="11"/>
        <v>1798.77</v>
      </c>
      <c r="U121">
        <f t="shared" si="10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 s="12">
        <f t="shared" si="7"/>
        <v>42616.049849537041</v>
      </c>
      <c r="Q122" s="12">
        <f t="shared" si="8"/>
        <v>42646.049849537041</v>
      </c>
      <c r="R122" s="15">
        <f t="shared" si="9"/>
        <v>2016</v>
      </c>
      <c r="S122" s="21">
        <f t="shared" si="12"/>
        <v>1</v>
      </c>
      <c r="T122" s="15">
        <f t="shared" si="11"/>
        <v>66458.23</v>
      </c>
      <c r="U122">
        <f t="shared" si="10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 s="12">
        <f t="shared" si="7"/>
        <v>42096.704976851848</v>
      </c>
      <c r="Q123" s="12">
        <f t="shared" si="8"/>
        <v>42112.427777777775</v>
      </c>
      <c r="R123" s="15">
        <f t="shared" si="9"/>
        <v>2015</v>
      </c>
      <c r="S123" s="21">
        <f t="shared" si="12"/>
        <v>22</v>
      </c>
      <c r="T123" s="15">
        <f t="shared" si="11"/>
        <v>65924.38</v>
      </c>
      <c r="U123">
        <f t="shared" si="10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 s="12">
        <f t="shared" si="7"/>
        <v>42593.431793981479</v>
      </c>
      <c r="Q124" s="12">
        <f t="shared" si="8"/>
        <v>42653.431793981479</v>
      </c>
      <c r="R124" s="15">
        <f t="shared" si="9"/>
        <v>2016</v>
      </c>
      <c r="S124" s="21">
        <f t="shared" si="12"/>
        <v>0</v>
      </c>
      <c r="T124" s="15">
        <f t="shared" si="11"/>
        <v>0</v>
      </c>
      <c r="U124">
        <f t="shared" si="10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 s="12">
        <f t="shared" si="7"/>
        <v>41904.781990740739</v>
      </c>
      <c r="Q125" s="12">
        <f t="shared" si="8"/>
        <v>41940.916666666664</v>
      </c>
      <c r="R125" s="15">
        <f t="shared" si="9"/>
        <v>2014</v>
      </c>
      <c r="S125" s="21">
        <f t="shared" si="12"/>
        <v>1</v>
      </c>
      <c r="T125" s="15">
        <f t="shared" si="11"/>
        <v>10829</v>
      </c>
      <c r="U125">
        <f t="shared" si="10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 s="12">
        <f t="shared" si="7"/>
        <v>42114.928726851853</v>
      </c>
      <c r="Q126" s="12">
        <f t="shared" si="8"/>
        <v>42139.928726851853</v>
      </c>
      <c r="R126" s="15">
        <f t="shared" si="9"/>
        <v>2015</v>
      </c>
      <c r="S126" s="21">
        <f t="shared" si="12"/>
        <v>16</v>
      </c>
      <c r="T126" s="15">
        <f t="shared" si="11"/>
        <v>0</v>
      </c>
      <c r="U126">
        <f t="shared" si="10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 s="12">
        <f t="shared" si="7"/>
        <v>42709.993981481486</v>
      </c>
      <c r="Q127" s="12">
        <f t="shared" si="8"/>
        <v>42769.993981481486</v>
      </c>
      <c r="R127" s="15">
        <f t="shared" si="9"/>
        <v>2016</v>
      </c>
      <c r="S127" s="21">
        <f t="shared" si="12"/>
        <v>127</v>
      </c>
      <c r="T127" s="15">
        <f t="shared" si="11"/>
        <v>10587.83</v>
      </c>
      <c r="U127">
        <f t="shared" si="10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 s="12">
        <f t="shared" si="7"/>
        <v>42135.589548611111</v>
      </c>
      <c r="Q128" s="12">
        <f t="shared" si="8"/>
        <v>42166.083333333328</v>
      </c>
      <c r="R128" s="15">
        <f t="shared" si="9"/>
        <v>2015</v>
      </c>
      <c r="S128" s="21">
        <f t="shared" si="12"/>
        <v>3</v>
      </c>
      <c r="T128" s="15">
        <f t="shared" si="11"/>
        <v>4881.55</v>
      </c>
      <c r="U128">
        <f t="shared" si="10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 s="12">
        <f t="shared" si="7"/>
        <v>42067.62431712963</v>
      </c>
      <c r="Q129" s="12">
        <f t="shared" si="8"/>
        <v>42097.582650462966</v>
      </c>
      <c r="R129" s="15">
        <f t="shared" si="9"/>
        <v>2015</v>
      </c>
      <c r="S129" s="21">
        <f t="shared" si="12"/>
        <v>8</v>
      </c>
      <c r="T129" s="15">
        <f t="shared" si="11"/>
        <v>15112.53</v>
      </c>
      <c r="U129">
        <f t="shared" si="10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 s="12">
        <f t="shared" ref="P130:P193" si="13">(((J130/60)/60)/24)+DATE(1970,1,1)</f>
        <v>42628.22792824074</v>
      </c>
      <c r="Q130" s="12">
        <f t="shared" ref="Q130:Q193" si="14">(((I130/60)/60)/24)+DATE(1970,1,1)</f>
        <v>42663.22792824074</v>
      </c>
      <c r="R130" s="15">
        <f t="shared" ref="R130:R193" si="15">YEAR(P130)</f>
        <v>2016</v>
      </c>
      <c r="S130" s="21">
        <f t="shared" si="12"/>
        <v>1</v>
      </c>
      <c r="T130" s="15">
        <f t="shared" si="11"/>
        <v>10030</v>
      </c>
      <c r="U130">
        <f t="shared" si="10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 s="12">
        <f t="shared" si="13"/>
        <v>41882.937303240738</v>
      </c>
      <c r="Q131" s="12">
        <f t="shared" si="14"/>
        <v>41942.937303240738</v>
      </c>
      <c r="R131" s="15">
        <f t="shared" si="15"/>
        <v>2014</v>
      </c>
      <c r="S131" s="21">
        <f t="shared" si="12"/>
        <v>3</v>
      </c>
      <c r="T131" s="15">
        <f t="shared" si="11"/>
        <v>0</v>
      </c>
      <c r="U131">
        <f t="shared" ref="U131:U194" si="16">YEAR(P131)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 s="12">
        <f t="shared" si="13"/>
        <v>41778.915416666663</v>
      </c>
      <c r="Q132" s="12">
        <f t="shared" si="14"/>
        <v>41806.844444444447</v>
      </c>
      <c r="R132" s="15">
        <f t="shared" si="15"/>
        <v>2014</v>
      </c>
      <c r="S132" s="21">
        <f t="shared" si="12"/>
        <v>100</v>
      </c>
      <c r="T132" s="15">
        <f t="shared" ref="T132:T195" si="17">IFERROR(ROUND(E132/L132,2),0)</f>
        <v>0</v>
      </c>
      <c r="U132">
        <f t="shared" si="16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 s="12">
        <f t="shared" si="13"/>
        <v>42541.837511574078</v>
      </c>
      <c r="Q133" s="12">
        <f t="shared" si="14"/>
        <v>42557</v>
      </c>
      <c r="R133" s="15">
        <f t="shared" si="15"/>
        <v>2016</v>
      </c>
      <c r="S133" s="21">
        <f t="shared" si="12"/>
        <v>50</v>
      </c>
      <c r="T133" s="15">
        <f t="shared" si="17"/>
        <v>0</v>
      </c>
      <c r="U133">
        <f t="shared" si="16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 s="12">
        <f t="shared" si="13"/>
        <v>41905.812581018516</v>
      </c>
      <c r="Q134" s="12">
        <f t="shared" si="14"/>
        <v>41950.854247685187</v>
      </c>
      <c r="R134" s="15">
        <f t="shared" si="15"/>
        <v>2014</v>
      </c>
      <c r="S134" s="21">
        <f t="shared" si="12"/>
        <v>1</v>
      </c>
      <c r="T134" s="15">
        <f t="shared" si="17"/>
        <v>722.47</v>
      </c>
      <c r="U134">
        <f t="shared" si="16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 s="12">
        <f t="shared" si="13"/>
        <v>42491.80768518518</v>
      </c>
      <c r="Q135" s="12">
        <f t="shared" si="14"/>
        <v>42521.729861111111</v>
      </c>
      <c r="R135" s="15">
        <f t="shared" si="15"/>
        <v>2016</v>
      </c>
      <c r="S135" s="21">
        <f t="shared" si="12"/>
        <v>1</v>
      </c>
      <c r="T135" s="15">
        <f t="shared" si="17"/>
        <v>0</v>
      </c>
      <c r="U135">
        <f t="shared" si="16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 s="12">
        <f t="shared" si="13"/>
        <v>42221.909930555557</v>
      </c>
      <c r="Q136" s="12">
        <f t="shared" si="14"/>
        <v>42251.708333333328</v>
      </c>
      <c r="R136" s="15">
        <f t="shared" si="15"/>
        <v>2015</v>
      </c>
      <c r="S136" s="21">
        <f t="shared" si="12"/>
        <v>12</v>
      </c>
      <c r="T136" s="15">
        <f t="shared" si="17"/>
        <v>0</v>
      </c>
      <c r="U136">
        <f t="shared" si="16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 s="12">
        <f t="shared" si="13"/>
        <v>41788.381909722222</v>
      </c>
      <c r="Q137" s="12">
        <f t="shared" si="14"/>
        <v>41821.791666666664</v>
      </c>
      <c r="R137" s="15">
        <f t="shared" si="15"/>
        <v>2014</v>
      </c>
      <c r="S137" s="21">
        <f t="shared" si="12"/>
        <v>19</v>
      </c>
      <c r="T137" s="15">
        <f t="shared" si="17"/>
        <v>11468.4</v>
      </c>
      <c r="U137">
        <f t="shared" si="16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 s="12">
        <f t="shared" si="13"/>
        <v>42096.410115740742</v>
      </c>
      <c r="Q138" s="12">
        <f t="shared" si="14"/>
        <v>42140.427777777775</v>
      </c>
      <c r="R138" s="15">
        <f t="shared" si="15"/>
        <v>2015</v>
      </c>
      <c r="S138" s="21">
        <f t="shared" si="12"/>
        <v>19</v>
      </c>
      <c r="T138" s="15">
        <f t="shared" si="17"/>
        <v>0</v>
      </c>
      <c r="U138">
        <f t="shared" si="16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 s="12">
        <f t="shared" si="13"/>
        <v>42239.573993055557</v>
      </c>
      <c r="Q139" s="12">
        <f t="shared" si="14"/>
        <v>42289.573993055557</v>
      </c>
      <c r="R139" s="15">
        <f t="shared" si="15"/>
        <v>2015</v>
      </c>
      <c r="S139" s="21">
        <f t="shared" si="12"/>
        <v>1</v>
      </c>
      <c r="T139" s="15">
        <f t="shared" si="17"/>
        <v>0</v>
      </c>
      <c r="U139">
        <f t="shared" si="16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 s="12">
        <f t="shared" si="13"/>
        <v>42186.257418981477</v>
      </c>
      <c r="Q140" s="12">
        <f t="shared" si="14"/>
        <v>42217.207638888889</v>
      </c>
      <c r="R140" s="15">
        <f t="shared" si="15"/>
        <v>2015</v>
      </c>
      <c r="S140" s="21">
        <f t="shared" si="12"/>
        <v>0</v>
      </c>
      <c r="T140" s="15">
        <f t="shared" si="17"/>
        <v>975.69</v>
      </c>
      <c r="U140">
        <f t="shared" si="16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 s="12">
        <f t="shared" si="13"/>
        <v>42187.920972222222</v>
      </c>
      <c r="Q141" s="12">
        <f t="shared" si="14"/>
        <v>42197.920972222222</v>
      </c>
      <c r="R141" s="15">
        <f t="shared" si="15"/>
        <v>2015</v>
      </c>
      <c r="S141" s="21">
        <f t="shared" si="12"/>
        <v>112</v>
      </c>
      <c r="T141" s="15">
        <f t="shared" si="17"/>
        <v>56146</v>
      </c>
      <c r="U141">
        <f t="shared" si="16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 s="12">
        <f t="shared" si="13"/>
        <v>42053.198287037041</v>
      </c>
      <c r="Q142" s="12">
        <f t="shared" si="14"/>
        <v>42083.15662037037</v>
      </c>
      <c r="R142" s="15">
        <f t="shared" si="15"/>
        <v>2015</v>
      </c>
      <c r="S142" s="21">
        <f t="shared" si="12"/>
        <v>0</v>
      </c>
      <c r="T142" s="15">
        <f t="shared" si="17"/>
        <v>0</v>
      </c>
      <c r="U142">
        <f t="shared" si="16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 s="12">
        <f t="shared" si="13"/>
        <v>42110.153043981481</v>
      </c>
      <c r="Q143" s="12">
        <f t="shared" si="14"/>
        <v>42155.153043981481</v>
      </c>
      <c r="R143" s="15">
        <f t="shared" si="15"/>
        <v>2015</v>
      </c>
      <c r="S143" s="21">
        <f t="shared" si="12"/>
        <v>5</v>
      </c>
      <c r="T143" s="15">
        <f t="shared" si="17"/>
        <v>1972.25</v>
      </c>
      <c r="U143">
        <f t="shared" si="16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 s="12">
        <f t="shared" si="13"/>
        <v>41938.893263888887</v>
      </c>
      <c r="Q144" s="12">
        <f t="shared" si="14"/>
        <v>41959.934930555552</v>
      </c>
      <c r="R144" s="15">
        <f t="shared" si="15"/>
        <v>2014</v>
      </c>
      <c r="S144" s="21">
        <f t="shared" si="12"/>
        <v>18</v>
      </c>
      <c r="T144" s="15">
        <f t="shared" si="17"/>
        <v>55201.52</v>
      </c>
      <c r="U144">
        <f t="shared" si="16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 s="12">
        <f t="shared" si="13"/>
        <v>42559.064143518524</v>
      </c>
      <c r="Q145" s="12">
        <f t="shared" si="14"/>
        <v>42616.246527777781</v>
      </c>
      <c r="R145" s="15">
        <f t="shared" si="15"/>
        <v>2016</v>
      </c>
      <c r="S145" s="21">
        <f t="shared" si="12"/>
        <v>10</v>
      </c>
      <c r="T145" s="15">
        <f t="shared" si="17"/>
        <v>0</v>
      </c>
      <c r="U145">
        <f t="shared" si="16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 s="12">
        <f t="shared" si="13"/>
        <v>42047.762407407412</v>
      </c>
      <c r="Q146" s="12">
        <f t="shared" si="14"/>
        <v>42107.72074074074</v>
      </c>
      <c r="R146" s="15">
        <f t="shared" si="15"/>
        <v>2015</v>
      </c>
      <c r="S146" s="21">
        <f t="shared" si="12"/>
        <v>7</v>
      </c>
      <c r="T146" s="15">
        <f t="shared" si="17"/>
        <v>1453.27</v>
      </c>
      <c r="U146">
        <f t="shared" si="16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 s="12">
        <f t="shared" si="13"/>
        <v>42200.542268518519</v>
      </c>
      <c r="Q147" s="12">
        <f t="shared" si="14"/>
        <v>42227.542268518519</v>
      </c>
      <c r="R147" s="15">
        <f t="shared" si="15"/>
        <v>2015</v>
      </c>
      <c r="S147" s="21">
        <f t="shared" si="12"/>
        <v>12</v>
      </c>
      <c r="T147" s="15">
        <f t="shared" si="17"/>
        <v>5974.33</v>
      </c>
      <c r="U147">
        <f t="shared" si="16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 s="12">
        <f t="shared" si="13"/>
        <v>42693.016180555554</v>
      </c>
      <c r="Q148" s="12">
        <f t="shared" si="14"/>
        <v>42753.016180555554</v>
      </c>
      <c r="R148" s="15">
        <f t="shared" si="15"/>
        <v>2016</v>
      </c>
      <c r="S148" s="21">
        <f t="shared" si="12"/>
        <v>3</v>
      </c>
      <c r="T148" s="15">
        <f t="shared" si="17"/>
        <v>17912.330000000002</v>
      </c>
      <c r="U148">
        <f t="shared" si="16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 s="12">
        <f t="shared" si="13"/>
        <v>41969.767824074079</v>
      </c>
      <c r="Q149" s="12">
        <f t="shared" si="14"/>
        <v>42012.762499999997</v>
      </c>
      <c r="R149" s="15">
        <f t="shared" si="15"/>
        <v>2014</v>
      </c>
      <c r="S149" s="21">
        <f t="shared" si="12"/>
        <v>8</v>
      </c>
      <c r="T149" s="15">
        <f t="shared" si="17"/>
        <v>0</v>
      </c>
      <c r="U149">
        <f t="shared" si="16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 s="12">
        <f t="shared" si="13"/>
        <v>42397.281666666662</v>
      </c>
      <c r="Q150" s="12">
        <f t="shared" si="14"/>
        <v>42427.281666666662</v>
      </c>
      <c r="R150" s="15">
        <f t="shared" si="15"/>
        <v>2016</v>
      </c>
      <c r="S150" s="21">
        <f t="shared" si="12"/>
        <v>1</v>
      </c>
      <c r="T150" s="15">
        <f t="shared" si="17"/>
        <v>26578.5</v>
      </c>
      <c r="U150">
        <f t="shared" si="16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 s="12">
        <f t="shared" si="13"/>
        <v>41968.172106481477</v>
      </c>
      <c r="Q151" s="12">
        <f t="shared" si="14"/>
        <v>41998.333333333328</v>
      </c>
      <c r="R151" s="15">
        <f t="shared" si="15"/>
        <v>2014</v>
      </c>
      <c r="S151" s="21">
        <f t="shared" si="12"/>
        <v>5</v>
      </c>
      <c r="T151" s="15">
        <f t="shared" si="17"/>
        <v>8833.5499999999993</v>
      </c>
      <c r="U151">
        <f t="shared" si="16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 s="12">
        <f t="shared" si="13"/>
        <v>42090.161828703705</v>
      </c>
      <c r="Q152" s="12">
        <f t="shared" si="14"/>
        <v>42150.161828703705</v>
      </c>
      <c r="R152" s="15">
        <f t="shared" si="15"/>
        <v>2015</v>
      </c>
      <c r="S152" s="21">
        <f t="shared" si="12"/>
        <v>0</v>
      </c>
      <c r="T152" s="15">
        <f t="shared" si="17"/>
        <v>784.72</v>
      </c>
      <c r="U152">
        <f t="shared" si="16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 s="12">
        <f t="shared" si="13"/>
        <v>42113.550821759258</v>
      </c>
      <c r="Q153" s="12">
        <f t="shared" si="14"/>
        <v>42173.550821759258</v>
      </c>
      <c r="R153" s="15">
        <f t="shared" si="15"/>
        <v>2015</v>
      </c>
      <c r="S153" s="21">
        <f t="shared" si="12"/>
        <v>0</v>
      </c>
      <c r="T153" s="15">
        <f t="shared" si="17"/>
        <v>10439.6</v>
      </c>
      <c r="U153">
        <f t="shared" si="16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 s="12">
        <f t="shared" si="13"/>
        <v>41875.077546296299</v>
      </c>
      <c r="Q154" s="12">
        <f t="shared" si="14"/>
        <v>41905.077546296299</v>
      </c>
      <c r="R154" s="15">
        <f t="shared" si="15"/>
        <v>2014</v>
      </c>
      <c r="S154" s="21">
        <f t="shared" ref="S154:S217" si="18">ROUND(E154/D154,0)</f>
        <v>0</v>
      </c>
      <c r="T154" s="15">
        <f t="shared" si="17"/>
        <v>25953</v>
      </c>
      <c r="U154">
        <f t="shared" si="16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 s="12">
        <f t="shared" si="13"/>
        <v>41933.586157407408</v>
      </c>
      <c r="Q155" s="12">
        <f t="shared" si="14"/>
        <v>41975.627824074079</v>
      </c>
      <c r="R155" s="15">
        <f t="shared" si="15"/>
        <v>2014</v>
      </c>
      <c r="S155" s="21">
        <f t="shared" si="18"/>
        <v>1</v>
      </c>
      <c r="T155" s="15">
        <f t="shared" si="17"/>
        <v>5160.53</v>
      </c>
      <c r="U155">
        <f t="shared" si="16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 s="12">
        <f t="shared" si="13"/>
        <v>42115.547395833331</v>
      </c>
      <c r="Q156" s="12">
        <f t="shared" si="14"/>
        <v>42158.547395833331</v>
      </c>
      <c r="R156" s="15">
        <f t="shared" si="15"/>
        <v>2015</v>
      </c>
      <c r="S156" s="21">
        <f t="shared" si="18"/>
        <v>34</v>
      </c>
      <c r="T156" s="15">
        <f t="shared" si="17"/>
        <v>17181.330000000002</v>
      </c>
      <c r="U156">
        <f t="shared" si="16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 s="12">
        <f t="shared" si="13"/>
        <v>42168.559432870374</v>
      </c>
      <c r="Q157" s="12">
        <f t="shared" si="14"/>
        <v>42208.559432870374</v>
      </c>
      <c r="R157" s="15">
        <f t="shared" si="15"/>
        <v>2015</v>
      </c>
      <c r="S157" s="21">
        <f t="shared" si="18"/>
        <v>0</v>
      </c>
      <c r="T157" s="15">
        <f t="shared" si="17"/>
        <v>12878.63</v>
      </c>
      <c r="U157">
        <f t="shared" si="16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 s="12">
        <f t="shared" si="13"/>
        <v>41794.124953703707</v>
      </c>
      <c r="Q158" s="12">
        <f t="shared" si="14"/>
        <v>41854.124953703707</v>
      </c>
      <c r="R158" s="15">
        <f t="shared" si="15"/>
        <v>2014</v>
      </c>
      <c r="S158" s="21">
        <f t="shared" si="18"/>
        <v>1</v>
      </c>
      <c r="T158" s="15">
        <f t="shared" si="17"/>
        <v>3412.27</v>
      </c>
      <c r="U158">
        <f t="shared" si="16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 s="12">
        <f t="shared" si="13"/>
        <v>42396.911712962959</v>
      </c>
      <c r="Q159" s="12">
        <f t="shared" si="14"/>
        <v>42426.911712962959</v>
      </c>
      <c r="R159" s="15">
        <f t="shared" si="15"/>
        <v>2016</v>
      </c>
      <c r="S159" s="21">
        <f t="shared" si="18"/>
        <v>17</v>
      </c>
      <c r="T159" s="15">
        <f t="shared" si="17"/>
        <v>25574.5</v>
      </c>
      <c r="U159">
        <f t="shared" si="16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 s="12">
        <f t="shared" si="13"/>
        <v>41904.07671296296</v>
      </c>
      <c r="Q160" s="12">
        <f t="shared" si="14"/>
        <v>41934.07671296296</v>
      </c>
      <c r="R160" s="15">
        <f t="shared" si="15"/>
        <v>2014</v>
      </c>
      <c r="S160" s="21">
        <f t="shared" si="18"/>
        <v>10</v>
      </c>
      <c r="T160" s="15">
        <f t="shared" si="17"/>
        <v>0</v>
      </c>
      <c r="U160">
        <f t="shared" si="16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 s="12">
        <f t="shared" si="13"/>
        <v>42514.434548611112</v>
      </c>
      <c r="Q161" s="12">
        <f t="shared" si="14"/>
        <v>42554.434548611112</v>
      </c>
      <c r="R161" s="15">
        <f t="shared" si="15"/>
        <v>2016</v>
      </c>
      <c r="S161" s="21">
        <f t="shared" si="18"/>
        <v>0</v>
      </c>
      <c r="T161" s="15">
        <f t="shared" si="17"/>
        <v>50803</v>
      </c>
      <c r="U161">
        <f t="shared" si="16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 s="12">
        <f t="shared" si="13"/>
        <v>42171.913090277783</v>
      </c>
      <c r="Q162" s="12">
        <f t="shared" si="14"/>
        <v>42231.913090277783</v>
      </c>
      <c r="R162" s="15">
        <f t="shared" si="15"/>
        <v>2015</v>
      </c>
      <c r="S162" s="21">
        <f t="shared" si="18"/>
        <v>10</v>
      </c>
      <c r="T162" s="15">
        <f t="shared" si="17"/>
        <v>0</v>
      </c>
      <c r="U162">
        <f t="shared" si="16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 s="12">
        <f t="shared" si="13"/>
        <v>41792.687442129631</v>
      </c>
      <c r="Q163" s="12">
        <f t="shared" si="14"/>
        <v>41822.687442129631</v>
      </c>
      <c r="R163" s="15">
        <f t="shared" si="15"/>
        <v>2014</v>
      </c>
      <c r="S163" s="21">
        <f t="shared" si="18"/>
        <v>1</v>
      </c>
      <c r="T163" s="15">
        <f t="shared" si="17"/>
        <v>50251.41</v>
      </c>
      <c r="U163">
        <f t="shared" si="16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 s="12">
        <f t="shared" si="13"/>
        <v>41835.126805555556</v>
      </c>
      <c r="Q164" s="12">
        <f t="shared" si="14"/>
        <v>41867.987500000003</v>
      </c>
      <c r="R164" s="15">
        <f t="shared" si="15"/>
        <v>2014</v>
      </c>
      <c r="S164" s="21">
        <f t="shared" si="18"/>
        <v>18</v>
      </c>
      <c r="T164" s="15">
        <f t="shared" si="17"/>
        <v>5009.1000000000004</v>
      </c>
      <c r="U164">
        <f t="shared" si="16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 s="12">
        <f t="shared" si="13"/>
        <v>42243.961273148147</v>
      </c>
      <c r="Q165" s="12">
        <f t="shared" si="14"/>
        <v>42278</v>
      </c>
      <c r="R165" s="15">
        <f t="shared" si="15"/>
        <v>2015</v>
      </c>
      <c r="S165" s="21">
        <f t="shared" si="18"/>
        <v>0</v>
      </c>
      <c r="T165" s="15">
        <f t="shared" si="17"/>
        <v>0</v>
      </c>
      <c r="U165">
        <f t="shared" si="16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 s="12">
        <f t="shared" si="13"/>
        <v>41841.762743055559</v>
      </c>
      <c r="Q166" s="12">
        <f t="shared" si="14"/>
        <v>41901.762743055559</v>
      </c>
      <c r="R166" s="15">
        <f t="shared" si="15"/>
        <v>2014</v>
      </c>
      <c r="S166" s="21">
        <f t="shared" si="18"/>
        <v>0</v>
      </c>
      <c r="T166" s="15">
        <f t="shared" si="17"/>
        <v>7115.86</v>
      </c>
      <c r="U166">
        <f t="shared" si="16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 s="12">
        <f t="shared" si="13"/>
        <v>42351.658842592587</v>
      </c>
      <c r="Q167" s="12">
        <f t="shared" si="14"/>
        <v>42381.658842592587</v>
      </c>
      <c r="R167" s="15">
        <f t="shared" si="15"/>
        <v>2015</v>
      </c>
      <c r="S167" s="21">
        <f t="shared" si="18"/>
        <v>3</v>
      </c>
      <c r="T167" s="15">
        <f t="shared" si="17"/>
        <v>0</v>
      </c>
      <c r="U167">
        <f t="shared" si="16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 s="12">
        <f t="shared" si="13"/>
        <v>42721.075949074075</v>
      </c>
      <c r="Q168" s="12">
        <f t="shared" si="14"/>
        <v>42751.075949074075</v>
      </c>
      <c r="R168" s="15">
        <f t="shared" si="15"/>
        <v>2016</v>
      </c>
      <c r="S168" s="21">
        <f t="shared" si="18"/>
        <v>10</v>
      </c>
      <c r="T168" s="15">
        <f t="shared" si="17"/>
        <v>49321</v>
      </c>
      <c r="U168">
        <f t="shared" si="16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 s="12">
        <f t="shared" si="13"/>
        <v>42160.927488425921</v>
      </c>
      <c r="Q169" s="12">
        <f t="shared" si="14"/>
        <v>42220.927488425921</v>
      </c>
      <c r="R169" s="15">
        <f t="shared" si="15"/>
        <v>2015</v>
      </c>
      <c r="S169" s="21">
        <f t="shared" si="18"/>
        <v>0</v>
      </c>
      <c r="T169" s="15">
        <f t="shared" si="17"/>
        <v>24550</v>
      </c>
      <c r="U169">
        <f t="shared" si="16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 s="12">
        <f t="shared" si="13"/>
        <v>42052.83530092593</v>
      </c>
      <c r="Q170" s="12">
        <f t="shared" si="14"/>
        <v>42082.793634259258</v>
      </c>
      <c r="R170" s="15">
        <f t="shared" si="15"/>
        <v>2015</v>
      </c>
      <c r="S170" s="21">
        <f t="shared" si="18"/>
        <v>6</v>
      </c>
      <c r="T170" s="15">
        <f t="shared" si="17"/>
        <v>16144.67</v>
      </c>
      <c r="U170">
        <f t="shared" si="16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 s="12">
        <f t="shared" si="13"/>
        <v>41900.505312499998</v>
      </c>
      <c r="Q171" s="12">
        <f t="shared" si="14"/>
        <v>41930.505312499998</v>
      </c>
      <c r="R171" s="15">
        <f t="shared" si="15"/>
        <v>2014</v>
      </c>
      <c r="S171" s="21">
        <f t="shared" si="18"/>
        <v>19</v>
      </c>
      <c r="T171" s="15">
        <f t="shared" si="17"/>
        <v>4797.8</v>
      </c>
      <c r="U171">
        <f t="shared" si="16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 s="12">
        <f t="shared" si="13"/>
        <v>42216.977812500001</v>
      </c>
      <c r="Q172" s="12">
        <f t="shared" si="14"/>
        <v>42246.227777777778</v>
      </c>
      <c r="R172" s="15">
        <f t="shared" si="15"/>
        <v>2015</v>
      </c>
      <c r="S172" s="21">
        <f t="shared" si="18"/>
        <v>5</v>
      </c>
      <c r="T172" s="15">
        <f t="shared" si="17"/>
        <v>4766.5</v>
      </c>
      <c r="U172">
        <f t="shared" si="16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 s="12">
        <f t="shared" si="13"/>
        <v>42534.180717592593</v>
      </c>
      <c r="Q173" s="12">
        <f t="shared" si="14"/>
        <v>42594.180717592593</v>
      </c>
      <c r="R173" s="15">
        <f t="shared" si="15"/>
        <v>2016</v>
      </c>
      <c r="S173" s="21">
        <f t="shared" si="18"/>
        <v>1</v>
      </c>
      <c r="T173" s="15">
        <f t="shared" si="17"/>
        <v>47327</v>
      </c>
      <c r="U173">
        <f t="shared" si="16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 s="12">
        <f t="shared" si="13"/>
        <v>42047.394942129627</v>
      </c>
      <c r="Q174" s="12">
        <f t="shared" si="14"/>
        <v>42082.353275462956</v>
      </c>
      <c r="R174" s="15">
        <f t="shared" si="15"/>
        <v>2015</v>
      </c>
      <c r="S174" s="21">
        <f t="shared" si="18"/>
        <v>0</v>
      </c>
      <c r="T174" s="15">
        <f t="shared" si="17"/>
        <v>0</v>
      </c>
      <c r="U174">
        <f t="shared" si="16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 s="12">
        <f t="shared" si="13"/>
        <v>42033.573009259257</v>
      </c>
      <c r="Q175" s="12">
        <f t="shared" si="14"/>
        <v>42063.573009259257</v>
      </c>
      <c r="R175" s="15">
        <f t="shared" si="15"/>
        <v>2015</v>
      </c>
      <c r="S175" s="21">
        <f t="shared" si="18"/>
        <v>42</v>
      </c>
      <c r="T175" s="15">
        <f t="shared" si="17"/>
        <v>0</v>
      </c>
      <c r="U175">
        <f t="shared" si="16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 s="12">
        <f t="shared" si="13"/>
        <v>42072.758981481486</v>
      </c>
      <c r="Q176" s="12">
        <f t="shared" si="14"/>
        <v>42132.758981481486</v>
      </c>
      <c r="R176" s="15">
        <f t="shared" si="15"/>
        <v>2015</v>
      </c>
      <c r="S176" s="21">
        <f t="shared" si="18"/>
        <v>8</v>
      </c>
      <c r="T176" s="15">
        <f t="shared" si="17"/>
        <v>0</v>
      </c>
      <c r="U176">
        <f t="shared" si="16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 s="12">
        <f t="shared" si="13"/>
        <v>41855.777905092589</v>
      </c>
      <c r="Q177" s="12">
        <f t="shared" si="14"/>
        <v>41880.777905092589</v>
      </c>
      <c r="R177" s="15">
        <f t="shared" si="15"/>
        <v>2014</v>
      </c>
      <c r="S177" s="21">
        <f t="shared" si="18"/>
        <v>2</v>
      </c>
      <c r="T177" s="15">
        <f t="shared" si="17"/>
        <v>1773.1</v>
      </c>
      <c r="U177">
        <f t="shared" si="16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 s="12">
        <f t="shared" si="13"/>
        <v>42191.824062500003</v>
      </c>
      <c r="Q178" s="12">
        <f t="shared" si="14"/>
        <v>42221.824062500003</v>
      </c>
      <c r="R178" s="15">
        <f t="shared" si="15"/>
        <v>2015</v>
      </c>
      <c r="S178" s="21">
        <f t="shared" si="18"/>
        <v>31</v>
      </c>
      <c r="T178" s="15">
        <f t="shared" si="17"/>
        <v>0</v>
      </c>
      <c r="U178">
        <f t="shared" si="16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 s="12">
        <f t="shared" si="13"/>
        <v>42070.047754629632</v>
      </c>
      <c r="Q179" s="12">
        <f t="shared" si="14"/>
        <v>42087.00608796296</v>
      </c>
      <c r="R179" s="15">
        <f t="shared" si="15"/>
        <v>2015</v>
      </c>
      <c r="S179" s="21">
        <f t="shared" si="18"/>
        <v>102</v>
      </c>
      <c r="T179" s="15">
        <f t="shared" si="17"/>
        <v>6568.43</v>
      </c>
      <c r="U179">
        <f t="shared" si="16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 s="12">
        <f t="shared" si="13"/>
        <v>42304.955381944441</v>
      </c>
      <c r="Q180" s="12">
        <f t="shared" si="14"/>
        <v>42334.997048611112</v>
      </c>
      <c r="R180" s="15">
        <f t="shared" si="15"/>
        <v>2015</v>
      </c>
      <c r="S180" s="21">
        <f t="shared" si="18"/>
        <v>0</v>
      </c>
      <c r="T180" s="15">
        <f t="shared" si="17"/>
        <v>0</v>
      </c>
      <c r="U180">
        <f t="shared" si="16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 s="12">
        <f t="shared" si="13"/>
        <v>42403.080497685187</v>
      </c>
      <c r="Q181" s="12">
        <f t="shared" si="14"/>
        <v>42433.080497685187</v>
      </c>
      <c r="R181" s="15">
        <f t="shared" si="15"/>
        <v>2016</v>
      </c>
      <c r="S181" s="21">
        <f t="shared" si="18"/>
        <v>45</v>
      </c>
      <c r="T181" s="15">
        <f t="shared" si="17"/>
        <v>22563</v>
      </c>
      <c r="U181">
        <f t="shared" si="16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 s="12">
        <f t="shared" si="13"/>
        <v>42067.991238425922</v>
      </c>
      <c r="Q182" s="12">
        <f t="shared" si="14"/>
        <v>42107.791666666672</v>
      </c>
      <c r="R182" s="15">
        <f t="shared" si="15"/>
        <v>2015</v>
      </c>
      <c r="S182" s="21">
        <f t="shared" si="18"/>
        <v>38</v>
      </c>
      <c r="T182" s="15">
        <f t="shared" si="17"/>
        <v>3464.69</v>
      </c>
      <c r="U182">
        <f t="shared" si="16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 s="12">
        <f t="shared" si="13"/>
        <v>42147.741840277777</v>
      </c>
      <c r="Q183" s="12">
        <f t="shared" si="14"/>
        <v>42177.741840277777</v>
      </c>
      <c r="R183" s="15">
        <f t="shared" si="15"/>
        <v>2015</v>
      </c>
      <c r="S183" s="21">
        <f t="shared" si="18"/>
        <v>13</v>
      </c>
      <c r="T183" s="15">
        <f t="shared" si="17"/>
        <v>11167.25</v>
      </c>
      <c r="U183">
        <f t="shared" si="16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 s="12">
        <f t="shared" si="13"/>
        <v>42712.011944444443</v>
      </c>
      <c r="Q184" s="12">
        <f t="shared" si="14"/>
        <v>42742.011944444443</v>
      </c>
      <c r="R184" s="15">
        <f t="shared" si="15"/>
        <v>2016</v>
      </c>
      <c r="S184" s="21">
        <f t="shared" si="18"/>
        <v>45</v>
      </c>
      <c r="T184" s="15">
        <f t="shared" si="17"/>
        <v>0</v>
      </c>
      <c r="U184">
        <f t="shared" si="16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 s="12">
        <f t="shared" si="13"/>
        <v>41939.810300925928</v>
      </c>
      <c r="Q185" s="12">
        <f t="shared" si="14"/>
        <v>41969.851967592593</v>
      </c>
      <c r="R185" s="15">
        <f t="shared" si="15"/>
        <v>2014</v>
      </c>
      <c r="S185" s="21">
        <f t="shared" si="18"/>
        <v>4</v>
      </c>
      <c r="T185" s="15">
        <f t="shared" si="17"/>
        <v>3699</v>
      </c>
      <c r="U185">
        <f t="shared" si="16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 s="12">
        <f t="shared" si="13"/>
        <v>41825.791226851856</v>
      </c>
      <c r="Q186" s="12">
        <f t="shared" si="14"/>
        <v>41883.165972222225</v>
      </c>
      <c r="R186" s="15">
        <f t="shared" si="15"/>
        <v>2014</v>
      </c>
      <c r="S186" s="21">
        <f t="shared" si="18"/>
        <v>29</v>
      </c>
      <c r="T186" s="15">
        <f t="shared" si="17"/>
        <v>21879</v>
      </c>
      <c r="U186">
        <f t="shared" si="16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 s="12">
        <f t="shared" si="13"/>
        <v>42570.91133101852</v>
      </c>
      <c r="Q187" s="12">
        <f t="shared" si="14"/>
        <v>42600.91133101852</v>
      </c>
      <c r="R187" s="15">
        <f t="shared" si="15"/>
        <v>2016</v>
      </c>
      <c r="S187" s="21">
        <f t="shared" si="18"/>
        <v>1</v>
      </c>
      <c r="T187" s="15">
        <f t="shared" si="17"/>
        <v>4329.6000000000004</v>
      </c>
      <c r="U187">
        <f t="shared" si="16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 s="12">
        <f t="shared" si="13"/>
        <v>42767.812893518523</v>
      </c>
      <c r="Q188" s="12">
        <f t="shared" si="14"/>
        <v>42797.833333333328</v>
      </c>
      <c r="R188" s="15">
        <f t="shared" si="15"/>
        <v>2017</v>
      </c>
      <c r="S188" s="21">
        <f t="shared" si="18"/>
        <v>9</v>
      </c>
      <c r="T188" s="15">
        <f t="shared" si="17"/>
        <v>0</v>
      </c>
      <c r="U188">
        <f t="shared" si="16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 s="12">
        <f t="shared" si="13"/>
        <v>42182.234456018516</v>
      </c>
      <c r="Q189" s="12">
        <f t="shared" si="14"/>
        <v>42206.290972222225</v>
      </c>
      <c r="R189" s="15">
        <f t="shared" si="15"/>
        <v>2015</v>
      </c>
      <c r="S189" s="21">
        <f t="shared" si="18"/>
        <v>9</v>
      </c>
      <c r="T189" s="15">
        <f t="shared" si="17"/>
        <v>8603</v>
      </c>
      <c r="U189">
        <f t="shared" si="16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 s="12">
        <f t="shared" si="13"/>
        <v>41857.18304398148</v>
      </c>
      <c r="Q190" s="12">
        <f t="shared" si="14"/>
        <v>41887.18304398148</v>
      </c>
      <c r="R190" s="15">
        <f t="shared" si="15"/>
        <v>2014</v>
      </c>
      <c r="S190" s="21">
        <f t="shared" si="18"/>
        <v>28</v>
      </c>
      <c r="T190" s="15">
        <f t="shared" si="17"/>
        <v>0</v>
      </c>
      <c r="U190">
        <f t="shared" si="16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 s="12">
        <f t="shared" si="13"/>
        <v>42556.690706018519</v>
      </c>
      <c r="Q191" s="12">
        <f t="shared" si="14"/>
        <v>42616.690706018519</v>
      </c>
      <c r="R191" s="15">
        <f t="shared" si="15"/>
        <v>2016</v>
      </c>
      <c r="S191" s="21">
        <f t="shared" si="18"/>
        <v>0</v>
      </c>
      <c r="T191" s="15">
        <f t="shared" si="17"/>
        <v>8462.2000000000007</v>
      </c>
      <c r="U191">
        <f t="shared" si="16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 s="12">
        <f t="shared" si="13"/>
        <v>42527.650995370372</v>
      </c>
      <c r="Q192" s="12">
        <f t="shared" si="14"/>
        <v>42537.650995370372</v>
      </c>
      <c r="R192" s="15">
        <f t="shared" si="15"/>
        <v>2016</v>
      </c>
      <c r="S192" s="21">
        <f t="shared" si="18"/>
        <v>4</v>
      </c>
      <c r="T192" s="15">
        <f t="shared" si="17"/>
        <v>42086.42</v>
      </c>
      <c r="U192">
        <f t="shared" si="16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 s="12">
        <f t="shared" si="13"/>
        <v>42239.441412037035</v>
      </c>
      <c r="Q193" s="12">
        <f t="shared" si="14"/>
        <v>42279.441412037035</v>
      </c>
      <c r="R193" s="15">
        <f t="shared" si="15"/>
        <v>2015</v>
      </c>
      <c r="S193" s="21">
        <f t="shared" si="18"/>
        <v>8</v>
      </c>
      <c r="T193" s="15">
        <f t="shared" si="17"/>
        <v>13983.33</v>
      </c>
      <c r="U193">
        <f t="shared" si="16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 s="12">
        <f t="shared" ref="P194:P257" si="19">(((J194/60)/60)/24)+DATE(1970,1,1)</f>
        <v>41899.792037037041</v>
      </c>
      <c r="Q194" s="12">
        <f t="shared" ref="Q194:Q257" si="20">(((I194/60)/60)/24)+DATE(1970,1,1)</f>
        <v>41929.792037037041</v>
      </c>
      <c r="R194" s="15">
        <f t="shared" ref="R194:R257" si="21">YEAR(P194)</f>
        <v>2014</v>
      </c>
      <c r="S194" s="21">
        <f t="shared" si="18"/>
        <v>0</v>
      </c>
      <c r="T194" s="15">
        <f t="shared" si="17"/>
        <v>13950.15</v>
      </c>
      <c r="U194">
        <f t="shared" si="16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 s="12">
        <f t="shared" si="19"/>
        <v>41911.934791666667</v>
      </c>
      <c r="Q195" s="12">
        <f t="shared" si="20"/>
        <v>41971.976458333331</v>
      </c>
      <c r="R195" s="15">
        <f t="shared" si="21"/>
        <v>2014</v>
      </c>
      <c r="S195" s="21">
        <f t="shared" si="18"/>
        <v>42</v>
      </c>
      <c r="T195" s="15">
        <f t="shared" si="17"/>
        <v>0</v>
      </c>
      <c r="U195">
        <f t="shared" ref="U195:U258" si="22">YEAR(P195)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 s="12">
        <f t="shared" si="19"/>
        <v>42375.996886574074</v>
      </c>
      <c r="Q196" s="12">
        <f t="shared" si="20"/>
        <v>42435.996886574074</v>
      </c>
      <c r="R196" s="15">
        <f t="shared" si="21"/>
        <v>2016</v>
      </c>
      <c r="S196" s="21">
        <f t="shared" si="18"/>
        <v>16</v>
      </c>
      <c r="T196" s="15">
        <f t="shared" ref="T196:T259" si="23">IFERROR(ROUND(E196/L196,2),0)</f>
        <v>13666.67</v>
      </c>
      <c r="U196">
        <f t="shared" si="22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 s="12">
        <f t="shared" si="19"/>
        <v>42135.67050925926</v>
      </c>
      <c r="Q197" s="12">
        <f t="shared" si="20"/>
        <v>42195.67050925926</v>
      </c>
      <c r="R197" s="15">
        <f t="shared" si="21"/>
        <v>2015</v>
      </c>
      <c r="S197" s="21">
        <f t="shared" si="18"/>
        <v>0</v>
      </c>
      <c r="T197" s="15">
        <f t="shared" si="23"/>
        <v>0</v>
      </c>
      <c r="U197">
        <f t="shared" si="22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 s="12">
        <f t="shared" si="19"/>
        <v>42259.542800925927</v>
      </c>
      <c r="Q198" s="12">
        <f t="shared" si="20"/>
        <v>42287.875</v>
      </c>
      <c r="R198" s="15">
        <f t="shared" si="21"/>
        <v>2015</v>
      </c>
      <c r="S198" s="21">
        <f t="shared" si="18"/>
        <v>12</v>
      </c>
      <c r="T198" s="15">
        <f t="shared" si="23"/>
        <v>2141.58</v>
      </c>
      <c r="U198">
        <f t="shared" si="22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 s="12">
        <f t="shared" si="19"/>
        <v>42741.848379629635</v>
      </c>
      <c r="Q199" s="12">
        <f t="shared" si="20"/>
        <v>42783.875</v>
      </c>
      <c r="R199" s="15">
        <f t="shared" si="21"/>
        <v>2017</v>
      </c>
      <c r="S199" s="21">
        <f t="shared" si="18"/>
        <v>16</v>
      </c>
      <c r="T199" s="15">
        <f t="shared" si="23"/>
        <v>5074.25</v>
      </c>
      <c r="U199">
        <f t="shared" si="22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 s="12">
        <f t="shared" si="19"/>
        <v>41887.383356481485</v>
      </c>
      <c r="Q200" s="12">
        <f t="shared" si="20"/>
        <v>41917.383356481485</v>
      </c>
      <c r="R200" s="15">
        <f t="shared" si="21"/>
        <v>2014</v>
      </c>
      <c r="S200" s="21">
        <f t="shared" si="18"/>
        <v>2</v>
      </c>
      <c r="T200" s="15">
        <f t="shared" si="23"/>
        <v>6750.5</v>
      </c>
      <c r="U200">
        <f t="shared" si="22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 s="12">
        <f t="shared" si="19"/>
        <v>42584.123865740738</v>
      </c>
      <c r="Q201" s="12">
        <f t="shared" si="20"/>
        <v>42614.123865740738</v>
      </c>
      <c r="R201" s="15">
        <f t="shared" si="21"/>
        <v>2016</v>
      </c>
      <c r="S201" s="21">
        <f t="shared" si="18"/>
        <v>4</v>
      </c>
      <c r="T201" s="15">
        <f t="shared" si="23"/>
        <v>0</v>
      </c>
      <c r="U201">
        <f t="shared" si="22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 s="12">
        <f t="shared" si="19"/>
        <v>41867.083368055559</v>
      </c>
      <c r="Q202" s="12">
        <f t="shared" si="20"/>
        <v>41897.083368055559</v>
      </c>
      <c r="R202" s="15">
        <f t="shared" si="21"/>
        <v>2014</v>
      </c>
      <c r="S202" s="21">
        <f t="shared" si="18"/>
        <v>7</v>
      </c>
      <c r="T202" s="15">
        <f t="shared" si="23"/>
        <v>2242.06</v>
      </c>
      <c r="U202">
        <f t="shared" si="22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 s="12">
        <f t="shared" si="19"/>
        <v>42023.818622685183</v>
      </c>
      <c r="Q203" s="12">
        <f t="shared" si="20"/>
        <v>42043.818622685183</v>
      </c>
      <c r="R203" s="15">
        <f t="shared" si="21"/>
        <v>2015</v>
      </c>
      <c r="S203" s="21">
        <f t="shared" si="18"/>
        <v>62</v>
      </c>
      <c r="T203" s="15">
        <f t="shared" si="23"/>
        <v>5754.29</v>
      </c>
      <c r="U203">
        <f t="shared" si="22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 s="12">
        <f t="shared" si="19"/>
        <v>42255.927824074075</v>
      </c>
      <c r="Q204" s="12">
        <f t="shared" si="20"/>
        <v>42285.874305555553</v>
      </c>
      <c r="R204" s="15">
        <f t="shared" si="21"/>
        <v>2015</v>
      </c>
      <c r="S204" s="21">
        <f t="shared" si="18"/>
        <v>7</v>
      </c>
      <c r="T204" s="15">
        <f t="shared" si="23"/>
        <v>0</v>
      </c>
      <c r="U204">
        <f t="shared" si="22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 s="12">
        <f t="shared" si="19"/>
        <v>41973.847962962958</v>
      </c>
      <c r="Q205" s="12">
        <f t="shared" si="20"/>
        <v>42033.847962962958</v>
      </c>
      <c r="R205" s="15">
        <f t="shared" si="21"/>
        <v>2014</v>
      </c>
      <c r="S205" s="21">
        <f t="shared" si="18"/>
        <v>16</v>
      </c>
      <c r="T205" s="15">
        <f t="shared" si="23"/>
        <v>5017.5</v>
      </c>
      <c r="U205">
        <f t="shared" si="22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 s="12">
        <f t="shared" si="19"/>
        <v>42556.583368055552</v>
      </c>
      <c r="Q206" s="12">
        <f t="shared" si="20"/>
        <v>42586.583368055552</v>
      </c>
      <c r="R206" s="15">
        <f t="shared" si="21"/>
        <v>2016</v>
      </c>
      <c r="S206" s="21">
        <f t="shared" si="18"/>
        <v>0</v>
      </c>
      <c r="T206" s="15">
        <f t="shared" si="23"/>
        <v>31</v>
      </c>
      <c r="U206">
        <f t="shared" si="22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 s="12">
        <f t="shared" si="19"/>
        <v>42248.632199074069</v>
      </c>
      <c r="Q207" s="12">
        <f t="shared" si="20"/>
        <v>42283.632199074069</v>
      </c>
      <c r="R207" s="15">
        <f t="shared" si="21"/>
        <v>2015</v>
      </c>
      <c r="S207" s="21">
        <f t="shared" si="18"/>
        <v>5</v>
      </c>
      <c r="T207" s="15">
        <f t="shared" si="23"/>
        <v>2356.1799999999998</v>
      </c>
      <c r="U207">
        <f t="shared" si="22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 s="12">
        <f t="shared" si="19"/>
        <v>42567.004432870366</v>
      </c>
      <c r="Q208" s="12">
        <f t="shared" si="20"/>
        <v>42588.004432870366</v>
      </c>
      <c r="R208" s="15">
        <f t="shared" si="21"/>
        <v>2016</v>
      </c>
      <c r="S208" s="21">
        <f t="shared" si="18"/>
        <v>3</v>
      </c>
      <c r="T208" s="15">
        <f t="shared" si="23"/>
        <v>0</v>
      </c>
      <c r="U208">
        <f t="shared" si="22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 s="12">
        <f t="shared" si="19"/>
        <v>41978.197199074071</v>
      </c>
      <c r="Q209" s="12">
        <f t="shared" si="20"/>
        <v>42008.197199074071</v>
      </c>
      <c r="R209" s="15">
        <f t="shared" si="21"/>
        <v>2014</v>
      </c>
      <c r="S209" s="21">
        <f t="shared" si="18"/>
        <v>3</v>
      </c>
      <c r="T209" s="15">
        <f t="shared" si="23"/>
        <v>3058.23</v>
      </c>
      <c r="U209">
        <f t="shared" si="22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 s="12">
        <f t="shared" si="19"/>
        <v>41959.369988425926</v>
      </c>
      <c r="Q210" s="12">
        <f t="shared" si="20"/>
        <v>41989.369988425926</v>
      </c>
      <c r="R210" s="15">
        <f t="shared" si="21"/>
        <v>2014</v>
      </c>
      <c r="S210" s="21">
        <f t="shared" si="18"/>
        <v>1</v>
      </c>
      <c r="T210" s="15">
        <f t="shared" si="23"/>
        <v>0</v>
      </c>
      <c r="U210">
        <f t="shared" si="22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 s="12">
        <f t="shared" si="19"/>
        <v>42165.922858796301</v>
      </c>
      <c r="Q211" s="12">
        <f t="shared" si="20"/>
        <v>42195.922858796301</v>
      </c>
      <c r="R211" s="15">
        <f t="shared" si="21"/>
        <v>2015</v>
      </c>
      <c r="S211" s="21">
        <f t="shared" si="18"/>
        <v>2</v>
      </c>
      <c r="T211" s="15">
        <f t="shared" si="23"/>
        <v>0</v>
      </c>
      <c r="U211">
        <f t="shared" si="22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 s="12">
        <f t="shared" si="19"/>
        <v>42249.064722222218</v>
      </c>
      <c r="Q212" s="12">
        <f t="shared" si="20"/>
        <v>42278.208333333328</v>
      </c>
      <c r="R212" s="15">
        <f t="shared" si="21"/>
        <v>2015</v>
      </c>
      <c r="S212" s="21">
        <f t="shared" si="18"/>
        <v>3</v>
      </c>
      <c r="T212" s="15">
        <f t="shared" si="23"/>
        <v>1196.98</v>
      </c>
      <c r="U212">
        <f t="shared" si="22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 s="12">
        <f t="shared" si="19"/>
        <v>42236.159918981488</v>
      </c>
      <c r="Q213" s="12">
        <f t="shared" si="20"/>
        <v>42266.159918981488</v>
      </c>
      <c r="R213" s="15">
        <f t="shared" si="21"/>
        <v>2015</v>
      </c>
      <c r="S213" s="21">
        <f t="shared" si="18"/>
        <v>8</v>
      </c>
      <c r="T213" s="15">
        <f t="shared" si="23"/>
        <v>3275.33</v>
      </c>
      <c r="U213">
        <f t="shared" si="22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 s="12">
        <f t="shared" si="19"/>
        <v>42416.881018518514</v>
      </c>
      <c r="Q214" s="12">
        <f t="shared" si="20"/>
        <v>42476.839351851857</v>
      </c>
      <c r="R214" s="15">
        <f t="shared" si="21"/>
        <v>2016</v>
      </c>
      <c r="S214" s="21">
        <f t="shared" si="18"/>
        <v>6</v>
      </c>
      <c r="T214" s="15">
        <f t="shared" si="23"/>
        <v>39304</v>
      </c>
      <c r="U214">
        <f t="shared" si="22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 s="12">
        <f t="shared" si="19"/>
        <v>42202.594293981485</v>
      </c>
      <c r="Q215" s="12">
        <f t="shared" si="20"/>
        <v>42232.587974537033</v>
      </c>
      <c r="R215" s="15">
        <f t="shared" si="21"/>
        <v>2015</v>
      </c>
      <c r="S215" s="21">
        <f t="shared" si="18"/>
        <v>1</v>
      </c>
      <c r="T215" s="15">
        <f t="shared" si="23"/>
        <v>39137</v>
      </c>
      <c r="U215">
        <f t="shared" si="22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 s="12">
        <f t="shared" si="19"/>
        <v>42009.64061342593</v>
      </c>
      <c r="Q216" s="12">
        <f t="shared" si="20"/>
        <v>42069.64061342593</v>
      </c>
      <c r="R216" s="15">
        <f t="shared" si="21"/>
        <v>2015</v>
      </c>
      <c r="S216" s="21">
        <f t="shared" si="18"/>
        <v>3</v>
      </c>
      <c r="T216" s="15">
        <f t="shared" si="23"/>
        <v>39131</v>
      </c>
      <c r="U216">
        <f t="shared" si="22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 s="12">
        <f t="shared" si="19"/>
        <v>42375.230115740742</v>
      </c>
      <c r="Q217" s="12">
        <f t="shared" si="20"/>
        <v>42417.999305555553</v>
      </c>
      <c r="R217" s="15">
        <f t="shared" si="21"/>
        <v>2016</v>
      </c>
      <c r="S217" s="21">
        <f t="shared" si="18"/>
        <v>9</v>
      </c>
      <c r="T217" s="15">
        <f t="shared" si="23"/>
        <v>38876.949999999997</v>
      </c>
      <c r="U217">
        <f t="shared" si="22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 s="12">
        <f t="shared" si="19"/>
        <v>42066.958761574075</v>
      </c>
      <c r="Q218" s="12">
        <f t="shared" si="20"/>
        <v>42116.917094907403</v>
      </c>
      <c r="R218" s="15">
        <f t="shared" si="21"/>
        <v>2015</v>
      </c>
      <c r="S218" s="21">
        <f t="shared" ref="S218:S281" si="24">ROUND(E218/D218,0)</f>
        <v>1</v>
      </c>
      <c r="T218" s="15">
        <f t="shared" si="23"/>
        <v>461.24</v>
      </c>
      <c r="U218">
        <f t="shared" si="22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 s="12">
        <f t="shared" si="19"/>
        <v>41970.64061342593</v>
      </c>
      <c r="Q219" s="12">
        <f t="shared" si="20"/>
        <v>42001.64061342593</v>
      </c>
      <c r="R219" s="15">
        <f t="shared" si="21"/>
        <v>2014</v>
      </c>
      <c r="S219" s="21">
        <f t="shared" si="24"/>
        <v>0</v>
      </c>
      <c r="T219" s="15">
        <f t="shared" si="23"/>
        <v>1013.16</v>
      </c>
      <c r="U219">
        <f t="shared" si="22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 s="12">
        <f t="shared" si="19"/>
        <v>42079.628344907411</v>
      </c>
      <c r="Q220" s="12">
        <f t="shared" si="20"/>
        <v>42139.628344907411</v>
      </c>
      <c r="R220" s="15">
        <f t="shared" si="21"/>
        <v>2015</v>
      </c>
      <c r="S220" s="21">
        <f t="shared" si="24"/>
        <v>8</v>
      </c>
      <c r="T220" s="15">
        <f t="shared" si="23"/>
        <v>38082.69</v>
      </c>
      <c r="U220">
        <f t="shared" si="22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 s="12">
        <f t="shared" si="19"/>
        <v>42429.326678240745</v>
      </c>
      <c r="Q221" s="12">
        <f t="shared" si="20"/>
        <v>42461.290972222225</v>
      </c>
      <c r="R221" s="15">
        <f t="shared" si="21"/>
        <v>2016</v>
      </c>
      <c r="S221" s="21">
        <f t="shared" si="24"/>
        <v>1</v>
      </c>
      <c r="T221" s="15">
        <f t="shared" si="23"/>
        <v>499.92</v>
      </c>
      <c r="U221">
        <f t="shared" si="22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 s="12">
        <f t="shared" si="19"/>
        <v>42195.643865740742</v>
      </c>
      <c r="Q222" s="12">
        <f t="shared" si="20"/>
        <v>42236.837499999994</v>
      </c>
      <c r="R222" s="15">
        <f t="shared" si="21"/>
        <v>2015</v>
      </c>
      <c r="S222" s="21">
        <f t="shared" si="24"/>
        <v>1</v>
      </c>
      <c r="T222" s="15">
        <f t="shared" si="23"/>
        <v>12451.42</v>
      </c>
      <c r="U222">
        <f t="shared" si="22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 s="12">
        <f t="shared" si="19"/>
        <v>42031.837546296301</v>
      </c>
      <c r="Q223" s="12">
        <f t="shared" si="20"/>
        <v>42091.79587962963</v>
      </c>
      <c r="R223" s="15">
        <f t="shared" si="21"/>
        <v>2015</v>
      </c>
      <c r="S223" s="21">
        <f t="shared" si="24"/>
        <v>1</v>
      </c>
      <c r="T223" s="15">
        <f t="shared" si="23"/>
        <v>0</v>
      </c>
      <c r="U223">
        <f t="shared" si="22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 s="12">
        <f t="shared" si="19"/>
        <v>42031.769884259258</v>
      </c>
      <c r="Q224" s="12">
        <f t="shared" si="20"/>
        <v>42090.110416666663</v>
      </c>
      <c r="R224" s="15">
        <f t="shared" si="21"/>
        <v>2015</v>
      </c>
      <c r="S224" s="21">
        <f t="shared" si="24"/>
        <v>36</v>
      </c>
      <c r="T224" s="15">
        <f t="shared" si="23"/>
        <v>18041</v>
      </c>
      <c r="U224">
        <f t="shared" si="22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 s="12">
        <f t="shared" si="19"/>
        <v>42482.048032407409</v>
      </c>
      <c r="Q225" s="12">
        <f t="shared" si="20"/>
        <v>42512.045138888891</v>
      </c>
      <c r="R225" s="15">
        <f t="shared" si="21"/>
        <v>2016</v>
      </c>
      <c r="S225" s="21">
        <f t="shared" si="24"/>
        <v>0</v>
      </c>
      <c r="T225" s="15">
        <f t="shared" si="23"/>
        <v>0</v>
      </c>
      <c r="U225">
        <f t="shared" si="22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 s="12">
        <f t="shared" si="19"/>
        <v>42135.235254629632</v>
      </c>
      <c r="Q226" s="12">
        <f t="shared" si="20"/>
        <v>42195.235254629632</v>
      </c>
      <c r="R226" s="15">
        <f t="shared" si="21"/>
        <v>2015</v>
      </c>
      <c r="S226" s="21">
        <f t="shared" si="24"/>
        <v>0</v>
      </c>
      <c r="T226" s="15">
        <f t="shared" si="23"/>
        <v>0</v>
      </c>
      <c r="U226">
        <f t="shared" si="22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 s="12">
        <f t="shared" si="19"/>
        <v>42438.961273148147</v>
      </c>
      <c r="Q227" s="12">
        <f t="shared" si="20"/>
        <v>42468.919606481482</v>
      </c>
      <c r="R227" s="15">
        <f t="shared" si="21"/>
        <v>2016</v>
      </c>
      <c r="S227" s="21">
        <f t="shared" si="24"/>
        <v>178</v>
      </c>
      <c r="T227" s="15">
        <f t="shared" si="23"/>
        <v>0</v>
      </c>
      <c r="U227">
        <f t="shared" si="22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 s="12">
        <f t="shared" si="19"/>
        <v>42106.666018518517</v>
      </c>
      <c r="Q228" s="12">
        <f t="shared" si="20"/>
        <v>42155.395138888889</v>
      </c>
      <c r="R228" s="15">
        <f t="shared" si="21"/>
        <v>2015</v>
      </c>
      <c r="S228" s="21">
        <f t="shared" si="24"/>
        <v>1</v>
      </c>
      <c r="T228" s="15">
        <f t="shared" si="23"/>
        <v>17694.57</v>
      </c>
      <c r="U228">
        <f t="shared" si="22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 s="12">
        <f t="shared" si="19"/>
        <v>42164.893993055557</v>
      </c>
      <c r="Q229" s="12">
        <f t="shared" si="20"/>
        <v>42194.893993055557</v>
      </c>
      <c r="R229" s="15">
        <f t="shared" si="21"/>
        <v>2015</v>
      </c>
      <c r="S229" s="21">
        <f t="shared" si="24"/>
        <v>1</v>
      </c>
      <c r="T229" s="15">
        <f t="shared" si="23"/>
        <v>0</v>
      </c>
      <c r="U229">
        <f t="shared" si="22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 s="12">
        <f t="shared" si="19"/>
        <v>42096.686400462961</v>
      </c>
      <c r="Q230" s="12">
        <f t="shared" si="20"/>
        <v>42156.686400462961</v>
      </c>
      <c r="R230" s="15">
        <f t="shared" si="21"/>
        <v>2015</v>
      </c>
      <c r="S230" s="21">
        <f t="shared" si="24"/>
        <v>4</v>
      </c>
      <c r="T230" s="15">
        <f t="shared" si="23"/>
        <v>0</v>
      </c>
      <c r="U230">
        <f t="shared" si="22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 s="12">
        <f t="shared" si="19"/>
        <v>42383.933993055558</v>
      </c>
      <c r="Q231" s="12">
        <f t="shared" si="20"/>
        <v>42413.933993055558</v>
      </c>
      <c r="R231" s="15">
        <f t="shared" si="21"/>
        <v>2016</v>
      </c>
      <c r="S231" s="21">
        <f t="shared" si="24"/>
        <v>12</v>
      </c>
      <c r="T231" s="15">
        <f t="shared" si="23"/>
        <v>0</v>
      </c>
      <c r="U231">
        <f t="shared" si="22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 s="12">
        <f t="shared" si="19"/>
        <v>42129.777210648142</v>
      </c>
      <c r="Q232" s="12">
        <f t="shared" si="20"/>
        <v>42159.777210648142</v>
      </c>
      <c r="R232" s="15">
        <f t="shared" si="21"/>
        <v>2015</v>
      </c>
      <c r="S232" s="21">
        <f t="shared" si="24"/>
        <v>2</v>
      </c>
      <c r="T232" s="15">
        <f t="shared" si="23"/>
        <v>17637.82</v>
      </c>
      <c r="U232">
        <f t="shared" si="22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 s="12">
        <f t="shared" si="19"/>
        <v>42341.958923611113</v>
      </c>
      <c r="Q233" s="12">
        <f t="shared" si="20"/>
        <v>42371.958923611113</v>
      </c>
      <c r="R233" s="15">
        <f t="shared" si="21"/>
        <v>2015</v>
      </c>
      <c r="S233" s="21">
        <f t="shared" si="24"/>
        <v>0</v>
      </c>
      <c r="T233" s="15">
        <f t="shared" si="23"/>
        <v>0</v>
      </c>
      <c r="U233">
        <f t="shared" si="22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 s="12">
        <f t="shared" si="19"/>
        <v>42032.82576388889</v>
      </c>
      <c r="Q234" s="12">
        <f t="shared" si="20"/>
        <v>42062.82576388889</v>
      </c>
      <c r="R234" s="15">
        <f t="shared" si="21"/>
        <v>2015</v>
      </c>
      <c r="S234" s="21">
        <f t="shared" si="24"/>
        <v>9</v>
      </c>
      <c r="T234" s="15">
        <f t="shared" si="23"/>
        <v>5017.57</v>
      </c>
      <c r="U234">
        <f t="shared" si="22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 s="12">
        <f t="shared" si="19"/>
        <v>42612.911712962959</v>
      </c>
      <c r="Q235" s="12">
        <f t="shared" si="20"/>
        <v>42642.911712962959</v>
      </c>
      <c r="R235" s="15">
        <f t="shared" si="21"/>
        <v>2016</v>
      </c>
      <c r="S235" s="21">
        <f t="shared" si="24"/>
        <v>0</v>
      </c>
      <c r="T235" s="15">
        <f t="shared" si="23"/>
        <v>0</v>
      </c>
      <c r="U235">
        <f t="shared" si="22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 s="12">
        <f t="shared" si="19"/>
        <v>42136.035405092596</v>
      </c>
      <c r="Q236" s="12">
        <f t="shared" si="20"/>
        <v>42176.035405092596</v>
      </c>
      <c r="R236" s="15">
        <f t="shared" si="21"/>
        <v>2015</v>
      </c>
      <c r="S236" s="21">
        <f t="shared" si="24"/>
        <v>35</v>
      </c>
      <c r="T236" s="15">
        <f t="shared" si="23"/>
        <v>6935.2</v>
      </c>
      <c r="U236">
        <f t="shared" si="22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 s="12">
        <f t="shared" si="19"/>
        <v>42164.908530092594</v>
      </c>
      <c r="Q237" s="12">
        <f t="shared" si="20"/>
        <v>42194.908530092594</v>
      </c>
      <c r="R237" s="15">
        <f t="shared" si="21"/>
        <v>2015</v>
      </c>
      <c r="S237" s="21">
        <f t="shared" si="24"/>
        <v>3</v>
      </c>
      <c r="T237" s="15">
        <f t="shared" si="23"/>
        <v>0</v>
      </c>
      <c r="U237">
        <f t="shared" si="22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 s="12">
        <f t="shared" si="19"/>
        <v>42321.08447916666</v>
      </c>
      <c r="Q238" s="12">
        <f t="shared" si="20"/>
        <v>42374</v>
      </c>
      <c r="R238" s="15">
        <f t="shared" si="21"/>
        <v>2015</v>
      </c>
      <c r="S238" s="21">
        <f t="shared" si="24"/>
        <v>0</v>
      </c>
      <c r="T238" s="15">
        <f t="shared" si="23"/>
        <v>0</v>
      </c>
      <c r="U238">
        <f t="shared" si="22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 s="12">
        <f t="shared" si="19"/>
        <v>42377.577187499999</v>
      </c>
      <c r="Q239" s="12">
        <f t="shared" si="20"/>
        <v>42437.577187499999</v>
      </c>
      <c r="R239" s="15">
        <f t="shared" si="21"/>
        <v>2016</v>
      </c>
      <c r="S239" s="21">
        <f t="shared" si="24"/>
        <v>2</v>
      </c>
      <c r="T239" s="15">
        <f t="shared" si="23"/>
        <v>34090.629999999997</v>
      </c>
      <c r="U239">
        <f t="shared" si="22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 s="12">
        <f t="shared" si="19"/>
        <v>42713.962499999994</v>
      </c>
      <c r="Q240" s="12">
        <f t="shared" si="20"/>
        <v>42734.375</v>
      </c>
      <c r="R240" s="15">
        <f t="shared" si="21"/>
        <v>2016</v>
      </c>
      <c r="S240" s="21">
        <f t="shared" si="24"/>
        <v>1</v>
      </c>
      <c r="T240" s="15">
        <f t="shared" si="23"/>
        <v>0</v>
      </c>
      <c r="U240">
        <f t="shared" si="22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 s="12">
        <f t="shared" si="19"/>
        <v>42297.110300925924</v>
      </c>
      <c r="Q241" s="12">
        <f t="shared" si="20"/>
        <v>42316.5</v>
      </c>
      <c r="R241" s="15">
        <f t="shared" si="21"/>
        <v>2015</v>
      </c>
      <c r="S241" s="21">
        <f t="shared" si="24"/>
        <v>34</v>
      </c>
      <c r="T241" s="15">
        <f t="shared" si="23"/>
        <v>6758.2</v>
      </c>
      <c r="U241">
        <f t="shared" si="22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 s="12">
        <f t="shared" si="19"/>
        <v>41354.708460648151</v>
      </c>
      <c r="Q242" s="12">
        <f t="shared" si="20"/>
        <v>41399.708460648151</v>
      </c>
      <c r="R242" s="15">
        <f t="shared" si="21"/>
        <v>2013</v>
      </c>
      <c r="S242" s="21">
        <f t="shared" si="24"/>
        <v>2</v>
      </c>
      <c r="T242" s="15">
        <f t="shared" si="23"/>
        <v>245.55</v>
      </c>
      <c r="U242">
        <f t="shared" si="22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 s="12">
        <f t="shared" si="19"/>
        <v>41949.697962962964</v>
      </c>
      <c r="Q243" s="12">
        <f t="shared" si="20"/>
        <v>41994.697962962964</v>
      </c>
      <c r="R243" s="15">
        <f t="shared" si="21"/>
        <v>2014</v>
      </c>
      <c r="S243" s="21">
        <f t="shared" si="24"/>
        <v>1</v>
      </c>
      <c r="T243" s="15">
        <f t="shared" si="23"/>
        <v>89.06</v>
      </c>
      <c r="U243">
        <f t="shared" si="22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 s="12">
        <f t="shared" si="19"/>
        <v>40862.492939814816</v>
      </c>
      <c r="Q244" s="12">
        <f t="shared" si="20"/>
        <v>40897.492939814816</v>
      </c>
      <c r="R244" s="15">
        <f t="shared" si="21"/>
        <v>2011</v>
      </c>
      <c r="S244" s="21">
        <f t="shared" si="24"/>
        <v>3</v>
      </c>
      <c r="T244" s="15">
        <f t="shared" si="23"/>
        <v>165.31</v>
      </c>
      <c r="U244">
        <f t="shared" si="22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 s="12">
        <f t="shared" si="19"/>
        <v>41662.047500000001</v>
      </c>
      <c r="Q245" s="12">
        <f t="shared" si="20"/>
        <v>41692.047500000001</v>
      </c>
      <c r="R245" s="15">
        <f t="shared" si="21"/>
        <v>2014</v>
      </c>
      <c r="S245" s="21">
        <f t="shared" si="24"/>
        <v>1</v>
      </c>
      <c r="T245" s="15">
        <f t="shared" si="23"/>
        <v>101.81</v>
      </c>
      <c r="U245">
        <f t="shared" si="22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 s="12">
        <f t="shared" si="19"/>
        <v>40213.323599537034</v>
      </c>
      <c r="Q246" s="12">
        <f t="shared" si="20"/>
        <v>40253.29583333333</v>
      </c>
      <c r="R246" s="15">
        <f t="shared" si="21"/>
        <v>2010</v>
      </c>
      <c r="S246" s="21">
        <f t="shared" si="24"/>
        <v>10</v>
      </c>
      <c r="T246" s="15">
        <f t="shared" si="23"/>
        <v>397.27</v>
      </c>
      <c r="U246">
        <f t="shared" si="22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 s="12">
        <f t="shared" si="19"/>
        <v>41107.053067129629</v>
      </c>
      <c r="Q247" s="12">
        <f t="shared" si="20"/>
        <v>41137.053067129629</v>
      </c>
      <c r="R247" s="15">
        <f t="shared" si="21"/>
        <v>2012</v>
      </c>
      <c r="S247" s="21">
        <f t="shared" si="24"/>
        <v>7</v>
      </c>
      <c r="T247" s="15">
        <f t="shared" si="23"/>
        <v>346.14</v>
      </c>
      <c r="U247">
        <f t="shared" si="22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 s="12">
        <f t="shared" si="19"/>
        <v>40480.363483796296</v>
      </c>
      <c r="Q248" s="12">
        <f t="shared" si="20"/>
        <v>40530.405150462961</v>
      </c>
      <c r="R248" s="15">
        <f t="shared" si="21"/>
        <v>2010</v>
      </c>
      <c r="S248" s="21">
        <f t="shared" si="24"/>
        <v>7</v>
      </c>
      <c r="T248" s="15">
        <f t="shared" si="23"/>
        <v>148.01</v>
      </c>
      <c r="U248">
        <f t="shared" si="22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 s="12">
        <f t="shared" si="19"/>
        <v>40430.604328703703</v>
      </c>
      <c r="Q249" s="12">
        <f t="shared" si="20"/>
        <v>40467.152083333334</v>
      </c>
      <c r="R249" s="15">
        <f t="shared" si="21"/>
        <v>2010</v>
      </c>
      <c r="S249" s="21">
        <f t="shared" si="24"/>
        <v>7</v>
      </c>
      <c r="T249" s="15">
        <f t="shared" si="23"/>
        <v>530.69000000000005</v>
      </c>
      <c r="U249">
        <f t="shared" si="22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 s="12">
        <f t="shared" si="19"/>
        <v>40870.774409722224</v>
      </c>
      <c r="Q250" s="12">
        <f t="shared" si="20"/>
        <v>40915.774409722224</v>
      </c>
      <c r="R250" s="15">
        <f t="shared" si="21"/>
        <v>2011</v>
      </c>
      <c r="S250" s="21">
        <f t="shared" si="24"/>
        <v>0</v>
      </c>
      <c r="T250" s="15">
        <f t="shared" si="23"/>
        <v>225.1</v>
      </c>
      <c r="U250">
        <f t="shared" si="22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 s="12">
        <f t="shared" si="19"/>
        <v>40332.923842592594</v>
      </c>
      <c r="Q251" s="12">
        <f t="shared" si="20"/>
        <v>40412.736111111109</v>
      </c>
      <c r="R251" s="15">
        <f t="shared" si="21"/>
        <v>2010</v>
      </c>
      <c r="S251" s="21">
        <f t="shared" si="24"/>
        <v>3</v>
      </c>
      <c r="T251" s="15">
        <f t="shared" si="23"/>
        <v>139.34</v>
      </c>
      <c r="U251">
        <f t="shared" si="22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 s="12">
        <f t="shared" si="19"/>
        <v>41401.565868055557</v>
      </c>
      <c r="Q252" s="12">
        <f t="shared" si="20"/>
        <v>41431.565868055557</v>
      </c>
      <c r="R252" s="15">
        <f t="shared" si="21"/>
        <v>2013</v>
      </c>
      <c r="S252" s="21">
        <f t="shared" si="24"/>
        <v>1</v>
      </c>
      <c r="T252" s="15">
        <f t="shared" si="23"/>
        <v>74.64</v>
      </c>
      <c r="U252">
        <f t="shared" si="22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 s="12">
        <f t="shared" si="19"/>
        <v>41013.787569444445</v>
      </c>
      <c r="Q253" s="12">
        <f t="shared" si="20"/>
        <v>41045.791666666664</v>
      </c>
      <c r="R253" s="15">
        <f t="shared" si="21"/>
        <v>2012</v>
      </c>
      <c r="S253" s="21">
        <f t="shared" si="24"/>
        <v>9</v>
      </c>
      <c r="T253" s="15">
        <f t="shared" si="23"/>
        <v>417.83</v>
      </c>
      <c r="U253">
        <f t="shared" si="22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 s="12">
        <f t="shared" si="19"/>
        <v>40266.662708333337</v>
      </c>
      <c r="Q254" s="12">
        <f t="shared" si="20"/>
        <v>40330.165972222225</v>
      </c>
      <c r="R254" s="15">
        <f t="shared" si="21"/>
        <v>2010</v>
      </c>
      <c r="S254" s="21">
        <f t="shared" si="24"/>
        <v>6</v>
      </c>
      <c r="T254" s="15">
        <f t="shared" si="23"/>
        <v>296.99</v>
      </c>
      <c r="U254">
        <f t="shared" si="22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 s="12">
        <f t="shared" si="19"/>
        <v>40924.650868055556</v>
      </c>
      <c r="Q255" s="12">
        <f t="shared" si="20"/>
        <v>40954.650868055556</v>
      </c>
      <c r="R255" s="15">
        <f t="shared" si="21"/>
        <v>2012</v>
      </c>
      <c r="S255" s="21">
        <f t="shared" si="24"/>
        <v>21</v>
      </c>
      <c r="T255" s="15">
        <f t="shared" si="23"/>
        <v>4576.5</v>
      </c>
      <c r="U255">
        <f t="shared" si="22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 s="12">
        <f t="shared" si="19"/>
        <v>42263.952662037031</v>
      </c>
      <c r="Q256" s="12">
        <f t="shared" si="20"/>
        <v>42294.083333333328</v>
      </c>
      <c r="R256" s="15">
        <f t="shared" si="21"/>
        <v>2015</v>
      </c>
      <c r="S256" s="21">
        <f t="shared" si="24"/>
        <v>1</v>
      </c>
      <c r="T256" s="15">
        <f t="shared" si="23"/>
        <v>101.93</v>
      </c>
      <c r="U256">
        <f t="shared" si="22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 s="12">
        <f t="shared" si="19"/>
        <v>40588.526412037041</v>
      </c>
      <c r="Q257" s="12">
        <f t="shared" si="20"/>
        <v>40618.48474537037</v>
      </c>
      <c r="R257" s="15">
        <f t="shared" si="21"/>
        <v>2011</v>
      </c>
      <c r="S257" s="21">
        <f t="shared" si="24"/>
        <v>4</v>
      </c>
      <c r="T257" s="15">
        <f t="shared" si="23"/>
        <v>169.66</v>
      </c>
      <c r="U257">
        <f t="shared" si="22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 s="12">
        <f t="shared" ref="P258:P321" si="25">(((J258/60)/60)/24)+DATE(1970,1,1)</f>
        <v>41319.769293981481</v>
      </c>
      <c r="Q258" s="12">
        <f t="shared" ref="Q258:Q321" si="26">(((I258/60)/60)/24)+DATE(1970,1,1)</f>
        <v>41349.769293981481</v>
      </c>
      <c r="R258" s="15">
        <f t="shared" ref="R258:R321" si="27">YEAR(P258)</f>
        <v>2013</v>
      </c>
      <c r="S258" s="21">
        <f t="shared" si="24"/>
        <v>2</v>
      </c>
      <c r="T258" s="15">
        <f t="shared" si="23"/>
        <v>115.71</v>
      </c>
      <c r="U258">
        <f t="shared" si="22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 s="12">
        <f t="shared" si="25"/>
        <v>42479.626875000002</v>
      </c>
      <c r="Q259" s="12">
        <f t="shared" si="26"/>
        <v>42509.626875000002</v>
      </c>
      <c r="R259" s="15">
        <f t="shared" si="27"/>
        <v>2016</v>
      </c>
      <c r="S259" s="21">
        <f t="shared" si="24"/>
        <v>1</v>
      </c>
      <c r="T259" s="15">
        <f t="shared" si="23"/>
        <v>56.7</v>
      </c>
      <c r="U259">
        <f t="shared" ref="U259:U322" si="28">YEAR(P259)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 s="12">
        <f t="shared" si="25"/>
        <v>40682.051689814813</v>
      </c>
      <c r="Q260" s="12">
        <f t="shared" si="26"/>
        <v>40712.051689814813</v>
      </c>
      <c r="R260" s="15">
        <f t="shared" si="27"/>
        <v>2011</v>
      </c>
      <c r="S260" s="21">
        <f t="shared" si="24"/>
        <v>1</v>
      </c>
      <c r="T260" s="15">
        <f t="shared" ref="T260:T323" si="29">IFERROR(ROUND(E260/L260,2),0)</f>
        <v>46.05</v>
      </c>
      <c r="U260">
        <f t="shared" si="28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 s="12">
        <f t="shared" si="25"/>
        <v>42072.738067129627</v>
      </c>
      <c r="Q261" s="12">
        <f t="shared" si="26"/>
        <v>42102.738067129627</v>
      </c>
      <c r="R261" s="15">
        <f t="shared" si="27"/>
        <v>2015</v>
      </c>
      <c r="S261" s="21">
        <f t="shared" si="24"/>
        <v>0</v>
      </c>
      <c r="T261" s="15">
        <f t="shared" si="29"/>
        <v>33.630000000000003</v>
      </c>
      <c r="U261">
        <f t="shared" si="28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 s="12">
        <f t="shared" si="25"/>
        <v>40330.755543981482</v>
      </c>
      <c r="Q262" s="12">
        <f t="shared" si="26"/>
        <v>40376.415972222225</v>
      </c>
      <c r="R262" s="15">
        <f t="shared" si="27"/>
        <v>2010</v>
      </c>
      <c r="S262" s="21">
        <f t="shared" si="24"/>
        <v>3</v>
      </c>
      <c r="T262" s="15">
        <f t="shared" si="29"/>
        <v>358.2</v>
      </c>
      <c r="U262">
        <f t="shared" si="28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 s="12">
        <f t="shared" si="25"/>
        <v>41017.885462962964</v>
      </c>
      <c r="Q263" s="12">
        <f t="shared" si="26"/>
        <v>41067.621527777781</v>
      </c>
      <c r="R263" s="15">
        <f t="shared" si="27"/>
        <v>2012</v>
      </c>
      <c r="S263" s="21">
        <f t="shared" si="24"/>
        <v>2</v>
      </c>
      <c r="T263" s="15">
        <f t="shared" si="29"/>
        <v>142.75</v>
      </c>
      <c r="U263">
        <f t="shared" si="28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 s="12">
        <f t="shared" si="25"/>
        <v>40555.24800925926</v>
      </c>
      <c r="Q264" s="12">
        <f t="shared" si="26"/>
        <v>40600.24800925926</v>
      </c>
      <c r="R264" s="15">
        <f t="shared" si="27"/>
        <v>2011</v>
      </c>
      <c r="S264" s="21">
        <f t="shared" si="24"/>
        <v>13</v>
      </c>
      <c r="T264" s="15">
        <f t="shared" si="29"/>
        <v>216.07</v>
      </c>
      <c r="U264">
        <f t="shared" si="28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 s="12">
        <f t="shared" si="25"/>
        <v>41149.954791666663</v>
      </c>
      <c r="Q265" s="12">
        <f t="shared" si="26"/>
        <v>41179.954791666663</v>
      </c>
      <c r="R265" s="15">
        <f t="shared" si="27"/>
        <v>2012</v>
      </c>
      <c r="S265" s="21">
        <f t="shared" si="24"/>
        <v>1</v>
      </c>
      <c r="T265" s="15">
        <f t="shared" si="29"/>
        <v>32.49</v>
      </c>
      <c r="U265">
        <f t="shared" si="28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 s="12">
        <f t="shared" si="25"/>
        <v>41010.620312500003</v>
      </c>
      <c r="Q266" s="12">
        <f t="shared" si="26"/>
        <v>41040.620312500003</v>
      </c>
      <c r="R266" s="15">
        <f t="shared" si="27"/>
        <v>2012</v>
      </c>
      <c r="S266" s="21">
        <f t="shared" si="24"/>
        <v>6</v>
      </c>
      <c r="T266" s="15">
        <f t="shared" si="29"/>
        <v>343.69</v>
      </c>
      <c r="U266">
        <f t="shared" si="28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 s="12">
        <f t="shared" si="25"/>
        <v>40267.245717592588</v>
      </c>
      <c r="Q267" s="12">
        <f t="shared" si="26"/>
        <v>40308.844444444447</v>
      </c>
      <c r="R267" s="15">
        <f t="shared" si="27"/>
        <v>2010</v>
      </c>
      <c r="S267" s="21">
        <f t="shared" si="24"/>
        <v>6</v>
      </c>
      <c r="T267" s="15">
        <f t="shared" si="29"/>
        <v>539.19000000000005</v>
      </c>
      <c r="U267">
        <f t="shared" si="28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 s="12">
        <f t="shared" si="25"/>
        <v>40205.174849537041</v>
      </c>
      <c r="Q268" s="12">
        <f t="shared" si="26"/>
        <v>40291.160416666666</v>
      </c>
      <c r="R268" s="15">
        <f t="shared" si="27"/>
        <v>2010</v>
      </c>
      <c r="S268" s="21">
        <f t="shared" si="24"/>
        <v>31</v>
      </c>
      <c r="T268" s="15">
        <f t="shared" si="29"/>
        <v>858.09</v>
      </c>
      <c r="U268">
        <f t="shared" si="28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 s="12">
        <f t="shared" si="25"/>
        <v>41785.452534722222</v>
      </c>
      <c r="Q269" s="12">
        <f t="shared" si="26"/>
        <v>41815.452534722222</v>
      </c>
      <c r="R269" s="15">
        <f t="shared" si="27"/>
        <v>2014</v>
      </c>
      <c r="S269" s="21">
        <f t="shared" si="24"/>
        <v>3</v>
      </c>
      <c r="T269" s="15">
        <f t="shared" si="29"/>
        <v>187.07</v>
      </c>
      <c r="U269">
        <f t="shared" si="28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 s="12">
        <f t="shared" si="25"/>
        <v>40809.15252314815</v>
      </c>
      <c r="Q270" s="12">
        <f t="shared" si="26"/>
        <v>40854.194189814814</v>
      </c>
      <c r="R270" s="15">
        <f t="shared" si="27"/>
        <v>2011</v>
      </c>
      <c r="S270" s="21">
        <f t="shared" si="24"/>
        <v>6</v>
      </c>
      <c r="T270" s="15">
        <f t="shared" si="29"/>
        <v>277.52</v>
      </c>
      <c r="U270">
        <f t="shared" si="28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 s="12">
        <f t="shared" si="25"/>
        <v>42758.197013888886</v>
      </c>
      <c r="Q271" s="12">
        <f t="shared" si="26"/>
        <v>42788.197013888886</v>
      </c>
      <c r="R271" s="15">
        <f t="shared" si="27"/>
        <v>2017</v>
      </c>
      <c r="S271" s="21">
        <f t="shared" si="24"/>
        <v>0</v>
      </c>
      <c r="T271" s="15">
        <f t="shared" si="29"/>
        <v>19.27</v>
      </c>
      <c r="U271">
        <f t="shared" si="28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 s="12">
        <f t="shared" si="25"/>
        <v>40637.866550925923</v>
      </c>
      <c r="Q272" s="12">
        <f t="shared" si="26"/>
        <v>40688.166666666664</v>
      </c>
      <c r="R272" s="15">
        <f t="shared" si="27"/>
        <v>2011</v>
      </c>
      <c r="S272" s="21">
        <f t="shared" si="24"/>
        <v>13</v>
      </c>
      <c r="T272" s="15">
        <f t="shared" si="29"/>
        <v>502.87</v>
      </c>
      <c r="U272">
        <f t="shared" si="28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 s="12">
        <f t="shared" si="25"/>
        <v>41612.10024305556</v>
      </c>
      <c r="Q273" s="12">
        <f t="shared" si="26"/>
        <v>41641.333333333336</v>
      </c>
      <c r="R273" s="15">
        <f t="shared" si="27"/>
        <v>2013</v>
      </c>
      <c r="S273" s="21">
        <f t="shared" si="24"/>
        <v>1</v>
      </c>
      <c r="T273" s="15">
        <f t="shared" si="29"/>
        <v>106.66</v>
      </c>
      <c r="U273">
        <f t="shared" si="28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 s="12">
        <f t="shared" si="25"/>
        <v>40235.900358796294</v>
      </c>
      <c r="Q274" s="12">
        <f t="shared" si="26"/>
        <v>40296.78402777778</v>
      </c>
      <c r="R274" s="15">
        <f t="shared" si="27"/>
        <v>2010</v>
      </c>
      <c r="S274" s="21">
        <f t="shared" si="24"/>
        <v>10</v>
      </c>
      <c r="T274" s="15">
        <f t="shared" si="29"/>
        <v>470.9</v>
      </c>
      <c r="U274">
        <f t="shared" si="28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 s="12">
        <f t="shared" si="25"/>
        <v>40697.498449074075</v>
      </c>
      <c r="Q275" s="12">
        <f t="shared" si="26"/>
        <v>40727.498449074075</v>
      </c>
      <c r="R275" s="15">
        <f t="shared" si="27"/>
        <v>2011</v>
      </c>
      <c r="S275" s="21">
        <f t="shared" si="24"/>
        <v>6</v>
      </c>
      <c r="T275" s="15">
        <f t="shared" si="29"/>
        <v>258.52</v>
      </c>
      <c r="U275">
        <f t="shared" si="28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 s="12">
        <f t="shared" si="25"/>
        <v>40969.912372685183</v>
      </c>
      <c r="Q276" s="12">
        <f t="shared" si="26"/>
        <v>41004.290972222225</v>
      </c>
      <c r="R276" s="15">
        <f t="shared" si="27"/>
        <v>2012</v>
      </c>
      <c r="S276" s="21">
        <f t="shared" si="24"/>
        <v>8</v>
      </c>
      <c r="T276" s="15">
        <f t="shared" si="29"/>
        <v>268.88</v>
      </c>
      <c r="U276">
        <f t="shared" si="28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 s="12">
        <f t="shared" si="25"/>
        <v>41193.032013888893</v>
      </c>
      <c r="Q277" s="12">
        <f t="shared" si="26"/>
        <v>41223.073680555557</v>
      </c>
      <c r="R277" s="15">
        <f t="shared" si="27"/>
        <v>2012</v>
      </c>
      <c r="S277" s="21">
        <f t="shared" si="24"/>
        <v>2</v>
      </c>
      <c r="T277" s="15">
        <f t="shared" si="29"/>
        <v>91.37</v>
      </c>
      <c r="U277">
        <f t="shared" si="28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 s="12">
        <f t="shared" si="25"/>
        <v>40967.081874999996</v>
      </c>
      <c r="Q278" s="12">
        <f t="shared" si="26"/>
        <v>41027.040208333332</v>
      </c>
      <c r="R278" s="15">
        <f t="shared" si="27"/>
        <v>2012</v>
      </c>
      <c r="S278" s="21">
        <f t="shared" si="24"/>
        <v>8</v>
      </c>
      <c r="T278" s="15">
        <f t="shared" si="29"/>
        <v>488.95</v>
      </c>
      <c r="U278">
        <f t="shared" si="28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 s="12">
        <f t="shared" si="25"/>
        <v>42117.891423611116</v>
      </c>
      <c r="Q279" s="12">
        <f t="shared" si="26"/>
        <v>42147.891423611116</v>
      </c>
      <c r="R279" s="15">
        <f t="shared" si="27"/>
        <v>2015</v>
      </c>
      <c r="S279" s="21">
        <f t="shared" si="24"/>
        <v>0</v>
      </c>
      <c r="T279" s="15">
        <f t="shared" si="29"/>
        <v>31.86</v>
      </c>
      <c r="U279">
        <f t="shared" si="28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 s="12">
        <f t="shared" si="25"/>
        <v>41164.040960648148</v>
      </c>
      <c r="Q280" s="12">
        <f t="shared" si="26"/>
        <v>41194.040960648148</v>
      </c>
      <c r="R280" s="15">
        <f t="shared" si="27"/>
        <v>2012</v>
      </c>
      <c r="S280" s="21">
        <f t="shared" si="24"/>
        <v>1</v>
      </c>
      <c r="T280" s="15">
        <f t="shared" si="29"/>
        <v>72.95</v>
      </c>
      <c r="U280">
        <f t="shared" si="28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 s="12">
        <f t="shared" si="25"/>
        <v>42759.244166666671</v>
      </c>
      <c r="Q281" s="12">
        <f t="shared" si="26"/>
        <v>42793.084027777775</v>
      </c>
      <c r="R281" s="15">
        <f t="shared" si="27"/>
        <v>2017</v>
      </c>
      <c r="S281" s="21">
        <f t="shared" si="24"/>
        <v>2</v>
      </c>
      <c r="T281" s="15">
        <f t="shared" si="29"/>
        <v>99.15</v>
      </c>
      <c r="U281">
        <f t="shared" si="28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 s="12">
        <f t="shared" si="25"/>
        <v>41744.590682870366</v>
      </c>
      <c r="Q282" s="12">
        <f t="shared" si="26"/>
        <v>41789.590682870366</v>
      </c>
      <c r="R282" s="15">
        <f t="shared" si="27"/>
        <v>2014</v>
      </c>
      <c r="S282" s="21">
        <f t="shared" ref="S282:S345" si="30">ROUND(E282/D282,0)</f>
        <v>0</v>
      </c>
      <c r="T282" s="15">
        <f t="shared" si="29"/>
        <v>14.13</v>
      </c>
      <c r="U282">
        <f t="shared" si="28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 s="12">
        <f t="shared" si="25"/>
        <v>39950.163344907407</v>
      </c>
      <c r="Q283" s="12">
        <f t="shared" si="26"/>
        <v>40035.80972222222</v>
      </c>
      <c r="R283" s="15">
        <f t="shared" si="27"/>
        <v>2009</v>
      </c>
      <c r="S283" s="21">
        <f t="shared" si="30"/>
        <v>5</v>
      </c>
      <c r="T283" s="15">
        <f t="shared" si="29"/>
        <v>381.99</v>
      </c>
      <c r="U283">
        <f t="shared" si="28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 s="12">
        <f t="shared" si="25"/>
        <v>40194.920046296298</v>
      </c>
      <c r="Q284" s="12">
        <f t="shared" si="26"/>
        <v>40231.916666666664</v>
      </c>
      <c r="R284" s="15">
        <f t="shared" si="27"/>
        <v>2010</v>
      </c>
      <c r="S284" s="21">
        <f t="shared" si="30"/>
        <v>1</v>
      </c>
      <c r="T284" s="15">
        <f t="shared" si="29"/>
        <v>168.22</v>
      </c>
      <c r="U284">
        <f t="shared" si="28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 s="12">
        <f t="shared" si="25"/>
        <v>40675.71</v>
      </c>
      <c r="Q285" s="12">
        <f t="shared" si="26"/>
        <v>40695.207638888889</v>
      </c>
      <c r="R285" s="15">
        <f t="shared" si="27"/>
        <v>2011</v>
      </c>
      <c r="S285" s="21">
        <f t="shared" si="30"/>
        <v>2</v>
      </c>
      <c r="T285" s="15">
        <f t="shared" si="29"/>
        <v>148.75</v>
      </c>
      <c r="U285">
        <f t="shared" si="28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 s="12">
        <f t="shared" si="25"/>
        <v>40904.738194444442</v>
      </c>
      <c r="Q286" s="12">
        <f t="shared" si="26"/>
        <v>40929.738194444442</v>
      </c>
      <c r="R286" s="15">
        <f t="shared" si="27"/>
        <v>2011</v>
      </c>
      <c r="S286" s="21">
        <f t="shared" si="30"/>
        <v>1</v>
      </c>
      <c r="T286" s="15">
        <f t="shared" si="29"/>
        <v>39.520000000000003</v>
      </c>
      <c r="U286">
        <f t="shared" si="28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 s="12">
        <f t="shared" si="25"/>
        <v>41506.756111111114</v>
      </c>
      <c r="Q287" s="12">
        <f t="shared" si="26"/>
        <v>41536.756111111114</v>
      </c>
      <c r="R287" s="15">
        <f t="shared" si="27"/>
        <v>2013</v>
      </c>
      <c r="S287" s="21">
        <f t="shared" si="30"/>
        <v>2</v>
      </c>
      <c r="T287" s="15">
        <f t="shared" si="29"/>
        <v>53.33</v>
      </c>
      <c r="U287">
        <f t="shared" si="28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 s="12">
        <f t="shared" si="25"/>
        <v>41313.816249999996</v>
      </c>
      <c r="Q288" s="12">
        <f t="shared" si="26"/>
        <v>41358.774583333332</v>
      </c>
      <c r="R288" s="15">
        <f t="shared" si="27"/>
        <v>2013</v>
      </c>
      <c r="S288" s="21">
        <f t="shared" si="30"/>
        <v>2</v>
      </c>
      <c r="T288" s="15">
        <f t="shared" si="29"/>
        <v>221.77</v>
      </c>
      <c r="U288">
        <f t="shared" si="28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 s="12">
        <f t="shared" si="25"/>
        <v>41184.277986111112</v>
      </c>
      <c r="Q289" s="12">
        <f t="shared" si="26"/>
        <v>41215.166666666664</v>
      </c>
      <c r="R289" s="15">
        <f t="shared" si="27"/>
        <v>2012</v>
      </c>
      <c r="S289" s="21">
        <f t="shared" si="30"/>
        <v>2</v>
      </c>
      <c r="T289" s="15">
        <f t="shared" si="29"/>
        <v>102.35</v>
      </c>
      <c r="U289">
        <f t="shared" si="28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 s="12">
        <f t="shared" si="25"/>
        <v>41051.168900462959</v>
      </c>
      <c r="Q290" s="12">
        <f t="shared" si="26"/>
        <v>41086.168900462959</v>
      </c>
      <c r="R290" s="15">
        <f t="shared" si="27"/>
        <v>2012</v>
      </c>
      <c r="S290" s="21">
        <f t="shared" si="30"/>
        <v>1</v>
      </c>
      <c r="T290" s="15">
        <f t="shared" si="29"/>
        <v>66.06</v>
      </c>
      <c r="U290">
        <f t="shared" si="28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 s="12">
        <f t="shared" si="25"/>
        <v>41550.456412037034</v>
      </c>
      <c r="Q291" s="12">
        <f t="shared" si="26"/>
        <v>41580.456412037034</v>
      </c>
      <c r="R291" s="15">
        <f t="shared" si="27"/>
        <v>2013</v>
      </c>
      <c r="S291" s="21">
        <f t="shared" si="30"/>
        <v>2</v>
      </c>
      <c r="T291" s="15">
        <f t="shared" si="29"/>
        <v>127.24</v>
      </c>
      <c r="U291">
        <f t="shared" si="28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 s="12">
        <f t="shared" si="25"/>
        <v>40526.36917824074</v>
      </c>
      <c r="Q292" s="12">
        <f t="shared" si="26"/>
        <v>40576.332638888889</v>
      </c>
      <c r="R292" s="15">
        <f t="shared" si="27"/>
        <v>2010</v>
      </c>
      <c r="S292" s="21">
        <f t="shared" si="30"/>
        <v>6</v>
      </c>
      <c r="T292" s="15">
        <f t="shared" si="29"/>
        <v>173.87</v>
      </c>
      <c r="U292">
        <f t="shared" si="28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 s="12">
        <f t="shared" si="25"/>
        <v>41376.769050925926</v>
      </c>
      <c r="Q293" s="12">
        <f t="shared" si="26"/>
        <v>41395.000694444447</v>
      </c>
      <c r="R293" s="15">
        <f t="shared" si="27"/>
        <v>2013</v>
      </c>
      <c r="S293" s="21">
        <f t="shared" si="30"/>
        <v>6</v>
      </c>
      <c r="T293" s="15">
        <f t="shared" si="29"/>
        <v>227.26</v>
      </c>
      <c r="U293">
        <f t="shared" si="28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 s="12">
        <f t="shared" si="25"/>
        <v>40812.803229166668</v>
      </c>
      <c r="Q294" s="12">
        <f t="shared" si="26"/>
        <v>40845.165972222225</v>
      </c>
      <c r="R294" s="15">
        <f t="shared" si="27"/>
        <v>2011</v>
      </c>
      <c r="S294" s="21">
        <f t="shared" si="30"/>
        <v>0</v>
      </c>
      <c r="T294" s="15">
        <f t="shared" si="29"/>
        <v>58.8</v>
      </c>
      <c r="U294">
        <f t="shared" si="28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 s="12">
        <f t="shared" si="25"/>
        <v>41719.667986111112</v>
      </c>
      <c r="Q295" s="12">
        <f t="shared" si="26"/>
        <v>41749.667986111112</v>
      </c>
      <c r="R295" s="15">
        <f t="shared" si="27"/>
        <v>2014</v>
      </c>
      <c r="S295" s="21">
        <f t="shared" si="30"/>
        <v>1</v>
      </c>
      <c r="T295" s="15">
        <f t="shared" si="29"/>
        <v>219.98</v>
      </c>
      <c r="U295">
        <f t="shared" si="28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 s="12">
        <f t="shared" si="25"/>
        <v>40343.084421296298</v>
      </c>
      <c r="Q296" s="12">
        <f t="shared" si="26"/>
        <v>40378.666666666664</v>
      </c>
      <c r="R296" s="15">
        <f t="shared" si="27"/>
        <v>2010</v>
      </c>
      <c r="S296" s="21">
        <f t="shared" si="30"/>
        <v>6</v>
      </c>
      <c r="T296" s="15">
        <f t="shared" si="29"/>
        <v>574.55999999999995</v>
      </c>
      <c r="U296">
        <f t="shared" si="28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 s="12">
        <f t="shared" si="25"/>
        <v>41519.004733796297</v>
      </c>
      <c r="Q297" s="12">
        <f t="shared" si="26"/>
        <v>41579</v>
      </c>
      <c r="R297" s="15">
        <f t="shared" si="27"/>
        <v>2013</v>
      </c>
      <c r="S297" s="21">
        <f t="shared" si="30"/>
        <v>1</v>
      </c>
      <c r="T297" s="15">
        <f t="shared" si="29"/>
        <v>43.14</v>
      </c>
      <c r="U297">
        <f t="shared" si="28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 s="12">
        <f t="shared" si="25"/>
        <v>41134.475497685184</v>
      </c>
      <c r="Q298" s="12">
        <f t="shared" si="26"/>
        <v>41159.475497685184</v>
      </c>
      <c r="R298" s="15">
        <f t="shared" si="27"/>
        <v>2012</v>
      </c>
      <c r="S298" s="21">
        <f t="shared" si="30"/>
        <v>1</v>
      </c>
      <c r="T298" s="15">
        <f t="shared" si="29"/>
        <v>221.97</v>
      </c>
      <c r="U298">
        <f t="shared" si="28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 s="12">
        <f t="shared" si="25"/>
        <v>42089.72802083334</v>
      </c>
      <c r="Q299" s="12">
        <f t="shared" si="26"/>
        <v>42125.165972222225</v>
      </c>
      <c r="R299" s="15">
        <f t="shared" si="27"/>
        <v>2015</v>
      </c>
      <c r="S299" s="21">
        <f t="shared" si="30"/>
        <v>1</v>
      </c>
      <c r="T299" s="15">
        <f t="shared" si="29"/>
        <v>200.85</v>
      </c>
      <c r="U299">
        <f t="shared" si="28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 s="12">
        <f t="shared" si="25"/>
        <v>41709.463518518518</v>
      </c>
      <c r="Q300" s="12">
        <f t="shared" si="26"/>
        <v>41768.875</v>
      </c>
      <c r="R300" s="15">
        <f t="shared" si="27"/>
        <v>2014</v>
      </c>
      <c r="S300" s="21">
        <f t="shared" si="30"/>
        <v>0</v>
      </c>
      <c r="T300" s="15">
        <f t="shared" si="29"/>
        <v>11.69</v>
      </c>
      <c r="U300">
        <f t="shared" si="28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 s="12">
        <f t="shared" si="25"/>
        <v>40469.225231481483</v>
      </c>
      <c r="Q301" s="12">
        <f t="shared" si="26"/>
        <v>40499.266898148147</v>
      </c>
      <c r="R301" s="15">
        <f t="shared" si="27"/>
        <v>2010</v>
      </c>
      <c r="S301" s="21">
        <f t="shared" si="30"/>
        <v>3</v>
      </c>
      <c r="T301" s="15">
        <f t="shared" si="29"/>
        <v>115.99</v>
      </c>
      <c r="U301">
        <f t="shared" si="28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 s="12">
        <f t="shared" si="25"/>
        <v>40626.959930555553</v>
      </c>
      <c r="Q302" s="12">
        <f t="shared" si="26"/>
        <v>40657.959930555553</v>
      </c>
      <c r="R302" s="15">
        <f t="shared" si="27"/>
        <v>2011</v>
      </c>
      <c r="S302" s="21">
        <f t="shared" si="30"/>
        <v>1</v>
      </c>
      <c r="T302" s="15">
        <f t="shared" si="29"/>
        <v>94.89</v>
      </c>
      <c r="U302">
        <f t="shared" si="28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 s="12">
        <f t="shared" si="25"/>
        <v>41312.737673611111</v>
      </c>
      <c r="Q303" s="12">
        <f t="shared" si="26"/>
        <v>41352.696006944447</v>
      </c>
      <c r="R303" s="15">
        <f t="shared" si="27"/>
        <v>2013</v>
      </c>
      <c r="S303" s="21">
        <f t="shared" si="30"/>
        <v>2</v>
      </c>
      <c r="T303" s="15">
        <f t="shared" si="29"/>
        <v>112.22</v>
      </c>
      <c r="U303">
        <f t="shared" si="28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 s="12">
        <f t="shared" si="25"/>
        <v>40933.856921296298</v>
      </c>
      <c r="Q304" s="12">
        <f t="shared" si="26"/>
        <v>40963.856921296298</v>
      </c>
      <c r="R304" s="15">
        <f t="shared" si="27"/>
        <v>2012</v>
      </c>
      <c r="S304" s="21">
        <f t="shared" si="30"/>
        <v>3</v>
      </c>
      <c r="T304" s="15">
        <f t="shared" si="29"/>
        <v>259.88</v>
      </c>
      <c r="U304">
        <f t="shared" si="28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 s="12">
        <f t="shared" si="25"/>
        <v>41032.071134259262</v>
      </c>
      <c r="Q305" s="12">
        <f t="shared" si="26"/>
        <v>41062.071134259262</v>
      </c>
      <c r="R305" s="15">
        <f t="shared" si="27"/>
        <v>2012</v>
      </c>
      <c r="S305" s="21">
        <f t="shared" si="30"/>
        <v>9</v>
      </c>
      <c r="T305" s="15">
        <f t="shared" si="29"/>
        <v>342.28</v>
      </c>
      <c r="U305">
        <f t="shared" si="28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 s="12">
        <f t="shared" si="25"/>
        <v>41114.094872685186</v>
      </c>
      <c r="Q306" s="12">
        <f t="shared" si="26"/>
        <v>41153.083333333336</v>
      </c>
      <c r="R306" s="15">
        <f t="shared" si="27"/>
        <v>2012</v>
      </c>
      <c r="S306" s="21">
        <f t="shared" si="30"/>
        <v>8</v>
      </c>
      <c r="T306" s="15">
        <f t="shared" si="29"/>
        <v>376.34</v>
      </c>
      <c r="U306">
        <f t="shared" si="28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 s="12">
        <f t="shared" si="25"/>
        <v>40948.630196759259</v>
      </c>
      <c r="Q307" s="12">
        <f t="shared" si="26"/>
        <v>40978.630196759259</v>
      </c>
      <c r="R307" s="15">
        <f t="shared" si="27"/>
        <v>2012</v>
      </c>
      <c r="S307" s="21">
        <f t="shared" si="30"/>
        <v>4</v>
      </c>
      <c r="T307" s="15">
        <f t="shared" si="29"/>
        <v>146.43</v>
      </c>
      <c r="U307">
        <f t="shared" si="28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 s="12">
        <f t="shared" si="25"/>
        <v>41333.837187500001</v>
      </c>
      <c r="Q308" s="12">
        <f t="shared" si="26"/>
        <v>41353.795520833337</v>
      </c>
      <c r="R308" s="15">
        <f t="shared" si="27"/>
        <v>2013</v>
      </c>
      <c r="S308" s="21">
        <f t="shared" si="30"/>
        <v>28</v>
      </c>
      <c r="T308" s="15">
        <f t="shared" si="29"/>
        <v>345</v>
      </c>
      <c r="U308">
        <f t="shared" si="28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 s="12">
        <f t="shared" si="25"/>
        <v>41282.944456018515</v>
      </c>
      <c r="Q309" s="12">
        <f t="shared" si="26"/>
        <v>41312.944456018515</v>
      </c>
      <c r="R309" s="15">
        <f t="shared" si="27"/>
        <v>2013</v>
      </c>
      <c r="S309" s="21">
        <f t="shared" si="30"/>
        <v>1</v>
      </c>
      <c r="T309" s="15">
        <f t="shared" si="29"/>
        <v>47.81</v>
      </c>
      <c r="U309">
        <f t="shared" si="28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 s="12">
        <f t="shared" si="25"/>
        <v>40567.694560185184</v>
      </c>
      <c r="Q310" s="12">
        <f t="shared" si="26"/>
        <v>40612.694560185184</v>
      </c>
      <c r="R310" s="15">
        <f t="shared" si="27"/>
        <v>2011</v>
      </c>
      <c r="S310" s="21">
        <f t="shared" si="30"/>
        <v>2</v>
      </c>
      <c r="T310" s="15">
        <f t="shared" si="29"/>
        <v>134.63999999999999</v>
      </c>
      <c r="U310">
        <f t="shared" si="28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 s="12">
        <f t="shared" si="25"/>
        <v>41134.751550925925</v>
      </c>
      <c r="Q311" s="12">
        <f t="shared" si="26"/>
        <v>41155.751550925925</v>
      </c>
      <c r="R311" s="15">
        <f t="shared" si="27"/>
        <v>2012</v>
      </c>
      <c r="S311" s="21">
        <f t="shared" si="30"/>
        <v>2</v>
      </c>
      <c r="T311" s="15">
        <f t="shared" si="29"/>
        <v>114.27</v>
      </c>
      <c r="U311">
        <f t="shared" si="28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 s="12">
        <f t="shared" si="25"/>
        <v>40821.183136574073</v>
      </c>
      <c r="Q312" s="12">
        <f t="shared" si="26"/>
        <v>40836.083333333336</v>
      </c>
      <c r="R312" s="15">
        <f t="shared" si="27"/>
        <v>2011</v>
      </c>
      <c r="S312" s="21">
        <f t="shared" si="30"/>
        <v>27</v>
      </c>
      <c r="T312" s="15">
        <f t="shared" si="29"/>
        <v>755.25</v>
      </c>
      <c r="U312">
        <f t="shared" si="28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 s="12">
        <f t="shared" si="25"/>
        <v>40868.219814814816</v>
      </c>
      <c r="Q313" s="12">
        <f t="shared" si="26"/>
        <v>40909.332638888889</v>
      </c>
      <c r="R313" s="15">
        <f t="shared" si="27"/>
        <v>2011</v>
      </c>
      <c r="S313" s="21">
        <f t="shared" si="30"/>
        <v>1</v>
      </c>
      <c r="T313" s="15">
        <f t="shared" si="29"/>
        <v>179.85</v>
      </c>
      <c r="U313">
        <f t="shared" si="28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 s="12">
        <f t="shared" si="25"/>
        <v>41348.877685185187</v>
      </c>
      <c r="Q314" s="12">
        <f t="shared" si="26"/>
        <v>41378.877685185187</v>
      </c>
      <c r="R314" s="15">
        <f t="shared" si="27"/>
        <v>2013</v>
      </c>
      <c r="S314" s="21">
        <f t="shared" si="30"/>
        <v>3</v>
      </c>
      <c r="T314" s="15">
        <f t="shared" si="29"/>
        <v>183.18</v>
      </c>
      <c r="U314">
        <f t="shared" si="28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 s="12">
        <f t="shared" si="25"/>
        <v>40357.227939814817</v>
      </c>
      <c r="Q315" s="12">
        <f t="shared" si="26"/>
        <v>40401.665972222225</v>
      </c>
      <c r="R315" s="15">
        <f t="shared" si="27"/>
        <v>2010</v>
      </c>
      <c r="S315" s="21">
        <f t="shared" si="30"/>
        <v>2</v>
      </c>
      <c r="T315" s="15">
        <f t="shared" si="29"/>
        <v>119.91</v>
      </c>
      <c r="U315">
        <f t="shared" si="28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 s="12">
        <f t="shared" si="25"/>
        <v>41304.833194444444</v>
      </c>
      <c r="Q316" s="12">
        <f t="shared" si="26"/>
        <v>41334.833194444444</v>
      </c>
      <c r="R316" s="15">
        <f t="shared" si="27"/>
        <v>2013</v>
      </c>
      <c r="S316" s="21">
        <f t="shared" si="30"/>
        <v>27</v>
      </c>
      <c r="T316" s="15">
        <f t="shared" si="29"/>
        <v>221.48</v>
      </c>
      <c r="U316">
        <f t="shared" si="28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 s="12">
        <f t="shared" si="25"/>
        <v>41113.77238425926</v>
      </c>
      <c r="Q317" s="12">
        <f t="shared" si="26"/>
        <v>41143.77238425926</v>
      </c>
      <c r="R317" s="15">
        <f t="shared" si="27"/>
        <v>2012</v>
      </c>
      <c r="S317" s="21">
        <f t="shared" si="30"/>
        <v>1</v>
      </c>
      <c r="T317" s="15">
        <f t="shared" si="29"/>
        <v>210.28</v>
      </c>
      <c r="U317">
        <f t="shared" si="28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 s="12">
        <f t="shared" si="25"/>
        <v>41950.923576388886</v>
      </c>
      <c r="Q318" s="12">
        <f t="shared" si="26"/>
        <v>41984.207638888889</v>
      </c>
      <c r="R318" s="15">
        <f t="shared" si="27"/>
        <v>2014</v>
      </c>
      <c r="S318" s="21">
        <f t="shared" si="30"/>
        <v>2</v>
      </c>
      <c r="T318" s="15">
        <f t="shared" si="29"/>
        <v>167.59</v>
      </c>
      <c r="U318">
        <f t="shared" si="28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 s="12">
        <f t="shared" si="25"/>
        <v>41589.676886574074</v>
      </c>
      <c r="Q319" s="12">
        <f t="shared" si="26"/>
        <v>41619.676886574074</v>
      </c>
      <c r="R319" s="15">
        <f t="shared" si="27"/>
        <v>2013</v>
      </c>
      <c r="S319" s="21">
        <f t="shared" si="30"/>
        <v>1</v>
      </c>
      <c r="T319" s="15">
        <f t="shared" si="29"/>
        <v>83.71</v>
      </c>
      <c r="U319">
        <f t="shared" si="28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 s="12">
        <f t="shared" si="25"/>
        <v>41330.038784722223</v>
      </c>
      <c r="Q320" s="12">
        <f t="shared" si="26"/>
        <v>41359.997118055559</v>
      </c>
      <c r="R320" s="15">
        <f t="shared" si="27"/>
        <v>2013</v>
      </c>
      <c r="S320" s="21">
        <f t="shared" si="30"/>
        <v>5</v>
      </c>
      <c r="T320" s="15">
        <f t="shared" si="29"/>
        <v>93.12</v>
      </c>
      <c r="U320">
        <f t="shared" si="28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 s="12">
        <f t="shared" si="25"/>
        <v>40123.83829861111</v>
      </c>
      <c r="Q321" s="12">
        <f t="shared" si="26"/>
        <v>40211.332638888889</v>
      </c>
      <c r="R321" s="15">
        <f t="shared" si="27"/>
        <v>2009</v>
      </c>
      <c r="S321" s="21">
        <f t="shared" si="30"/>
        <v>5</v>
      </c>
      <c r="T321" s="15">
        <f t="shared" si="29"/>
        <v>518.39</v>
      </c>
      <c r="U321">
        <f t="shared" si="28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 s="12">
        <f t="shared" ref="P322:P385" si="31">(((J322/60)/60)/24)+DATE(1970,1,1)</f>
        <v>42331.551307870366</v>
      </c>
      <c r="Q322" s="12">
        <f t="shared" ref="Q322:Q385" si="32">(((I322/60)/60)/24)+DATE(1970,1,1)</f>
        <v>42360.958333333328</v>
      </c>
      <c r="R322" s="15">
        <f t="shared" ref="R322:R385" si="33">YEAR(P322)</f>
        <v>2015</v>
      </c>
      <c r="S322" s="21">
        <f t="shared" si="30"/>
        <v>1</v>
      </c>
      <c r="T322" s="15">
        <f t="shared" si="29"/>
        <v>166.84</v>
      </c>
      <c r="U322">
        <f t="shared" si="28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 s="12">
        <f t="shared" si="31"/>
        <v>42647.446597222224</v>
      </c>
      <c r="Q323" s="12">
        <f t="shared" si="32"/>
        <v>42682.488263888896</v>
      </c>
      <c r="R323" s="15">
        <f t="shared" si="33"/>
        <v>2016</v>
      </c>
      <c r="S323" s="21">
        <f t="shared" si="30"/>
        <v>1</v>
      </c>
      <c r="T323" s="15">
        <f t="shared" si="29"/>
        <v>78.19</v>
      </c>
      <c r="U323">
        <f t="shared" ref="U323:U386" si="34">YEAR(P323)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 s="12">
        <f t="shared" si="31"/>
        <v>42473.57</v>
      </c>
      <c r="Q324" s="12">
        <f t="shared" si="32"/>
        <v>42503.57</v>
      </c>
      <c r="R324" s="15">
        <f t="shared" si="33"/>
        <v>2016</v>
      </c>
      <c r="S324" s="21">
        <f t="shared" si="30"/>
        <v>1</v>
      </c>
      <c r="T324" s="15">
        <f t="shared" ref="T324:T387" si="35">IFERROR(ROUND(E324/L324,2),0)</f>
        <v>141.43</v>
      </c>
      <c r="U324">
        <f t="shared" si="34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 s="12">
        <f t="shared" si="31"/>
        <v>42697.32136574074</v>
      </c>
      <c r="Q325" s="12">
        <f t="shared" si="32"/>
        <v>42725.332638888889</v>
      </c>
      <c r="R325" s="15">
        <f t="shared" si="33"/>
        <v>2016</v>
      </c>
      <c r="S325" s="21">
        <f t="shared" si="30"/>
        <v>5</v>
      </c>
      <c r="T325" s="15">
        <f t="shared" si="35"/>
        <v>452.43</v>
      </c>
      <c r="U325">
        <f t="shared" si="34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 s="12">
        <f t="shared" si="31"/>
        <v>42184.626250000001</v>
      </c>
      <c r="Q326" s="12">
        <f t="shared" si="32"/>
        <v>42217.626250000001</v>
      </c>
      <c r="R326" s="15">
        <f t="shared" si="33"/>
        <v>2015</v>
      </c>
      <c r="S326" s="21">
        <f t="shared" si="30"/>
        <v>3</v>
      </c>
      <c r="T326" s="15">
        <f t="shared" si="35"/>
        <v>319.92</v>
      </c>
      <c r="U326">
        <f t="shared" si="34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 s="12">
        <f t="shared" si="31"/>
        <v>42689.187881944439</v>
      </c>
      <c r="Q327" s="12">
        <f t="shared" si="32"/>
        <v>42724.187881944439</v>
      </c>
      <c r="R327" s="15">
        <f t="shared" si="33"/>
        <v>2016</v>
      </c>
      <c r="S327" s="21">
        <f t="shared" si="30"/>
        <v>1</v>
      </c>
      <c r="T327" s="15">
        <f t="shared" si="35"/>
        <v>35.57</v>
      </c>
      <c r="U327">
        <f t="shared" si="34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 s="12">
        <f t="shared" si="31"/>
        <v>42775.314884259264</v>
      </c>
      <c r="Q328" s="12">
        <f t="shared" si="32"/>
        <v>42808.956250000003</v>
      </c>
      <c r="R328" s="15">
        <f t="shared" si="33"/>
        <v>2017</v>
      </c>
      <c r="S328" s="21">
        <f t="shared" si="30"/>
        <v>0</v>
      </c>
      <c r="T328" s="15">
        <f t="shared" si="35"/>
        <v>22.68</v>
      </c>
      <c r="U328">
        <f t="shared" si="34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 s="12">
        <f t="shared" si="31"/>
        <v>42058.235289351855</v>
      </c>
      <c r="Q329" s="12">
        <f t="shared" si="32"/>
        <v>42085.333333333328</v>
      </c>
      <c r="R329" s="15">
        <f t="shared" si="33"/>
        <v>2015</v>
      </c>
      <c r="S329" s="21">
        <f t="shared" si="30"/>
        <v>7</v>
      </c>
      <c r="T329" s="15">
        <f t="shared" si="35"/>
        <v>765.41</v>
      </c>
      <c r="U329">
        <f t="shared" si="34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 s="12">
        <f t="shared" si="31"/>
        <v>42278.946620370371</v>
      </c>
      <c r="Q330" s="12">
        <f t="shared" si="32"/>
        <v>42309.166666666672</v>
      </c>
      <c r="R330" s="15">
        <f t="shared" si="33"/>
        <v>2015</v>
      </c>
      <c r="S330" s="21">
        <f t="shared" si="30"/>
        <v>0</v>
      </c>
      <c r="T330" s="15">
        <f t="shared" si="35"/>
        <v>51.81</v>
      </c>
      <c r="U330">
        <f t="shared" si="34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 s="12">
        <f t="shared" si="31"/>
        <v>42291.46674768519</v>
      </c>
      <c r="Q331" s="12">
        <f t="shared" si="32"/>
        <v>42315.166666666672</v>
      </c>
      <c r="R331" s="15">
        <f t="shared" si="33"/>
        <v>2015</v>
      </c>
      <c r="S331" s="21">
        <f t="shared" si="30"/>
        <v>3</v>
      </c>
      <c r="T331" s="15">
        <f t="shared" si="35"/>
        <v>154.13</v>
      </c>
      <c r="U331">
        <f t="shared" si="34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 s="12">
        <f t="shared" si="31"/>
        <v>41379.515775462962</v>
      </c>
      <c r="Q332" s="12">
        <f t="shared" si="32"/>
        <v>41411.165972222225</v>
      </c>
      <c r="R332" s="15">
        <f t="shared" si="33"/>
        <v>2013</v>
      </c>
      <c r="S332" s="21">
        <f t="shared" si="30"/>
        <v>1</v>
      </c>
      <c r="T332" s="15">
        <f t="shared" si="35"/>
        <v>75.459999999999994</v>
      </c>
      <c r="U332">
        <f t="shared" si="34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 s="12">
        <f t="shared" si="31"/>
        <v>42507.581412037034</v>
      </c>
      <c r="Q333" s="12">
        <f t="shared" si="32"/>
        <v>42538.581412037034</v>
      </c>
      <c r="R333" s="15">
        <f t="shared" si="33"/>
        <v>2016</v>
      </c>
      <c r="S333" s="21">
        <f t="shared" si="30"/>
        <v>1</v>
      </c>
      <c r="T333" s="15">
        <f t="shared" si="35"/>
        <v>58.56</v>
      </c>
      <c r="U333">
        <f t="shared" si="34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 s="12">
        <f t="shared" si="31"/>
        <v>42263.680289351847</v>
      </c>
      <c r="Q334" s="12">
        <f t="shared" si="32"/>
        <v>42305.333333333328</v>
      </c>
      <c r="R334" s="15">
        <f t="shared" si="33"/>
        <v>2015</v>
      </c>
      <c r="S334" s="21">
        <f t="shared" si="30"/>
        <v>0</v>
      </c>
      <c r="T334" s="15">
        <f t="shared" si="35"/>
        <v>46.09</v>
      </c>
      <c r="U334">
        <f t="shared" si="34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 s="12">
        <f t="shared" si="31"/>
        <v>42437.636469907404</v>
      </c>
      <c r="Q335" s="12">
        <f t="shared" si="32"/>
        <v>42467.59480324074</v>
      </c>
      <c r="R335" s="15">
        <f t="shared" si="33"/>
        <v>2016</v>
      </c>
      <c r="S335" s="21">
        <f t="shared" si="30"/>
        <v>1</v>
      </c>
      <c r="T335" s="15">
        <f t="shared" si="35"/>
        <v>96.12</v>
      </c>
      <c r="U335">
        <f t="shared" si="34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 s="12">
        <f t="shared" si="31"/>
        <v>42101.682372685187</v>
      </c>
      <c r="Q336" s="12">
        <f t="shared" si="32"/>
        <v>42139.791666666672</v>
      </c>
      <c r="R336" s="15">
        <f t="shared" si="33"/>
        <v>2015</v>
      </c>
      <c r="S336" s="21">
        <f t="shared" si="30"/>
        <v>3</v>
      </c>
      <c r="T336" s="15">
        <f t="shared" si="35"/>
        <v>368.77</v>
      </c>
      <c r="U336">
        <f t="shared" si="34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 s="12">
        <f t="shared" si="31"/>
        <v>42101.737442129626</v>
      </c>
      <c r="Q337" s="12">
        <f t="shared" si="32"/>
        <v>42132.916666666672</v>
      </c>
      <c r="R337" s="15">
        <f t="shared" si="33"/>
        <v>2015</v>
      </c>
      <c r="S337" s="21">
        <f t="shared" si="30"/>
        <v>3</v>
      </c>
      <c r="T337" s="15">
        <f t="shared" si="35"/>
        <v>317.88</v>
      </c>
      <c r="U337">
        <f t="shared" si="34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 s="12">
        <f t="shared" si="31"/>
        <v>42291.596273148149</v>
      </c>
      <c r="Q338" s="12">
        <f t="shared" si="32"/>
        <v>42321.637939814813</v>
      </c>
      <c r="R338" s="15">
        <f t="shared" si="33"/>
        <v>2015</v>
      </c>
      <c r="S338" s="21">
        <f t="shared" si="30"/>
        <v>1</v>
      </c>
      <c r="T338" s="15">
        <f t="shared" si="35"/>
        <v>51.5</v>
      </c>
      <c r="U338">
        <f t="shared" si="34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 s="12">
        <f t="shared" si="31"/>
        <v>42047.128564814819</v>
      </c>
      <c r="Q339" s="12">
        <f t="shared" si="32"/>
        <v>42077.086898148147</v>
      </c>
      <c r="R339" s="15">
        <f t="shared" si="33"/>
        <v>2015</v>
      </c>
      <c r="S339" s="21">
        <f t="shared" si="30"/>
        <v>8</v>
      </c>
      <c r="T339" s="15">
        <f t="shared" si="35"/>
        <v>818.55</v>
      </c>
      <c r="U339">
        <f t="shared" si="34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 s="12">
        <f t="shared" si="31"/>
        <v>42559.755671296298</v>
      </c>
      <c r="Q340" s="12">
        <f t="shared" si="32"/>
        <v>42616.041666666672</v>
      </c>
      <c r="R340" s="15">
        <f t="shared" si="33"/>
        <v>2016</v>
      </c>
      <c r="S340" s="21">
        <f t="shared" si="30"/>
        <v>2</v>
      </c>
      <c r="T340" s="15">
        <f t="shared" si="35"/>
        <v>107.25</v>
      </c>
      <c r="U340">
        <f t="shared" si="34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 s="12">
        <f t="shared" si="31"/>
        <v>42093.760046296295</v>
      </c>
      <c r="Q341" s="12">
        <f t="shared" si="32"/>
        <v>42123.760046296295</v>
      </c>
      <c r="R341" s="15">
        <f t="shared" si="33"/>
        <v>2015</v>
      </c>
      <c r="S341" s="21">
        <f t="shared" si="30"/>
        <v>4</v>
      </c>
      <c r="T341" s="15">
        <f t="shared" si="35"/>
        <v>282.85000000000002</v>
      </c>
      <c r="U341">
        <f t="shared" si="34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 s="12">
        <f t="shared" si="31"/>
        <v>42772.669062500005</v>
      </c>
      <c r="Q342" s="12">
        <f t="shared" si="32"/>
        <v>42802.875</v>
      </c>
      <c r="R342" s="15">
        <f t="shared" si="33"/>
        <v>2017</v>
      </c>
      <c r="S342" s="21">
        <f t="shared" si="30"/>
        <v>1</v>
      </c>
      <c r="T342" s="15">
        <f t="shared" si="35"/>
        <v>84.05</v>
      </c>
      <c r="U342">
        <f t="shared" si="34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 s="12">
        <f t="shared" si="31"/>
        <v>41894.879606481481</v>
      </c>
      <c r="Q343" s="12">
        <f t="shared" si="32"/>
        <v>41913.165972222225</v>
      </c>
      <c r="R343" s="15">
        <f t="shared" si="33"/>
        <v>2014</v>
      </c>
      <c r="S343" s="21">
        <f t="shared" si="30"/>
        <v>7</v>
      </c>
      <c r="T343" s="15">
        <f t="shared" si="35"/>
        <v>456.15</v>
      </c>
      <c r="U343">
        <f t="shared" si="34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 s="12">
        <f t="shared" si="31"/>
        <v>42459.780844907407</v>
      </c>
      <c r="Q344" s="12">
        <f t="shared" si="32"/>
        <v>42489.780844907407</v>
      </c>
      <c r="R344" s="15">
        <f t="shared" si="33"/>
        <v>2016</v>
      </c>
      <c r="S344" s="21">
        <f t="shared" si="30"/>
        <v>0</v>
      </c>
      <c r="T344" s="15">
        <f t="shared" si="35"/>
        <v>76.28</v>
      </c>
      <c r="U344">
        <f t="shared" si="34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 s="12">
        <f t="shared" si="31"/>
        <v>41926.73778935185</v>
      </c>
      <c r="Q345" s="12">
        <f t="shared" si="32"/>
        <v>41957.125</v>
      </c>
      <c r="R345" s="15">
        <f t="shared" si="33"/>
        <v>2014</v>
      </c>
      <c r="S345" s="21">
        <f t="shared" si="30"/>
        <v>1</v>
      </c>
      <c r="T345" s="15">
        <f t="shared" si="35"/>
        <v>47.12</v>
      </c>
      <c r="U345">
        <f t="shared" si="34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 s="12">
        <f t="shared" si="31"/>
        <v>42111.970995370371</v>
      </c>
      <c r="Q346" s="12">
        <f t="shared" si="32"/>
        <v>42156.097222222219</v>
      </c>
      <c r="R346" s="15">
        <f t="shared" si="33"/>
        <v>2015</v>
      </c>
      <c r="S346" s="21">
        <f t="shared" ref="S346:S409" si="36">ROUND(E346/D346,0)</f>
        <v>1</v>
      </c>
      <c r="T346" s="15">
        <f t="shared" si="35"/>
        <v>86.49</v>
      </c>
      <c r="U346">
        <f t="shared" si="34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 s="12">
        <f t="shared" si="31"/>
        <v>42114.944328703699</v>
      </c>
      <c r="Q347" s="12">
        <f t="shared" si="32"/>
        <v>42144.944328703699</v>
      </c>
      <c r="R347" s="15">
        <f t="shared" si="33"/>
        <v>2015</v>
      </c>
      <c r="S347" s="21">
        <f t="shared" si="36"/>
        <v>2</v>
      </c>
      <c r="T347" s="15">
        <f t="shared" si="35"/>
        <v>136.9</v>
      </c>
      <c r="U347">
        <f t="shared" si="34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 s="12">
        <f t="shared" si="31"/>
        <v>42261.500243055561</v>
      </c>
      <c r="Q348" s="12">
        <f t="shared" si="32"/>
        <v>42291.500243055561</v>
      </c>
      <c r="R348" s="15">
        <f t="shared" si="33"/>
        <v>2015</v>
      </c>
      <c r="S348" s="21">
        <f t="shared" si="36"/>
        <v>2</v>
      </c>
      <c r="T348" s="15">
        <f t="shared" si="35"/>
        <v>130.27000000000001</v>
      </c>
      <c r="U348">
        <f t="shared" si="34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 s="12">
        <f t="shared" si="31"/>
        <v>42292.495474537034</v>
      </c>
      <c r="Q349" s="12">
        <f t="shared" si="32"/>
        <v>42322.537141203706</v>
      </c>
      <c r="R349" s="15">
        <f t="shared" si="33"/>
        <v>2015</v>
      </c>
      <c r="S349" s="21">
        <f t="shared" si="36"/>
        <v>1</v>
      </c>
      <c r="T349" s="15">
        <f t="shared" si="35"/>
        <v>64.430000000000007</v>
      </c>
      <c r="U349">
        <f t="shared" si="34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 s="12">
        <f t="shared" si="31"/>
        <v>42207.58699074074</v>
      </c>
      <c r="Q350" s="12">
        <f t="shared" si="32"/>
        <v>42237.58699074074</v>
      </c>
      <c r="R350" s="15">
        <f t="shared" si="33"/>
        <v>2015</v>
      </c>
      <c r="S350" s="21">
        <f t="shared" si="36"/>
        <v>2</v>
      </c>
      <c r="T350" s="15">
        <f t="shared" si="35"/>
        <v>204.38</v>
      </c>
      <c r="U350">
        <f t="shared" si="34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 s="12">
        <f t="shared" si="31"/>
        <v>42760.498935185184</v>
      </c>
      <c r="Q351" s="12">
        <f t="shared" si="32"/>
        <v>42790.498935185184</v>
      </c>
      <c r="R351" s="15">
        <f t="shared" si="33"/>
        <v>2017</v>
      </c>
      <c r="S351" s="21">
        <f t="shared" si="36"/>
        <v>2</v>
      </c>
      <c r="T351" s="15">
        <f t="shared" si="35"/>
        <v>145.6</v>
      </c>
      <c r="U351">
        <f t="shared" si="34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 s="12">
        <f t="shared" si="31"/>
        <v>42586.066076388888</v>
      </c>
      <c r="Q352" s="12">
        <f t="shared" si="32"/>
        <v>42624.165972222225</v>
      </c>
      <c r="R352" s="15">
        <f t="shared" si="33"/>
        <v>2016</v>
      </c>
      <c r="S352" s="21">
        <f t="shared" si="36"/>
        <v>1</v>
      </c>
      <c r="T352" s="15">
        <f t="shared" si="35"/>
        <v>109.94</v>
      </c>
      <c r="U352">
        <f t="shared" si="34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 s="12">
        <f t="shared" si="31"/>
        <v>42427.964745370366</v>
      </c>
      <c r="Q353" s="12">
        <f t="shared" si="32"/>
        <v>42467.923078703709</v>
      </c>
      <c r="R353" s="15">
        <f t="shared" si="33"/>
        <v>2016</v>
      </c>
      <c r="S353" s="21">
        <f t="shared" si="36"/>
        <v>1</v>
      </c>
      <c r="T353" s="15">
        <f t="shared" si="35"/>
        <v>25.1</v>
      </c>
      <c r="U353">
        <f t="shared" si="34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 s="12">
        <f t="shared" si="31"/>
        <v>41890.167453703703</v>
      </c>
      <c r="Q354" s="12">
        <f t="shared" si="32"/>
        <v>41920.167453703703</v>
      </c>
      <c r="R354" s="15">
        <f t="shared" si="33"/>
        <v>2014</v>
      </c>
      <c r="S354" s="21">
        <f t="shared" si="36"/>
        <v>2</v>
      </c>
      <c r="T354" s="15">
        <f t="shared" si="35"/>
        <v>84.29</v>
      </c>
      <c r="U354">
        <f t="shared" si="34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 s="12">
        <f t="shared" si="31"/>
        <v>42297.791886574079</v>
      </c>
      <c r="Q355" s="12">
        <f t="shared" si="32"/>
        <v>42327.833553240736</v>
      </c>
      <c r="R355" s="15">
        <f t="shared" si="33"/>
        <v>2015</v>
      </c>
      <c r="S355" s="21">
        <f t="shared" si="36"/>
        <v>0</v>
      </c>
      <c r="T355" s="15">
        <f t="shared" si="35"/>
        <v>39.07</v>
      </c>
      <c r="U355">
        <f t="shared" si="34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 s="12">
        <f t="shared" si="31"/>
        <v>42438.827789351853</v>
      </c>
      <c r="Q356" s="12">
        <f t="shared" si="32"/>
        <v>42468.786122685182</v>
      </c>
      <c r="R356" s="15">
        <f t="shared" si="33"/>
        <v>2016</v>
      </c>
      <c r="S356" s="21">
        <f t="shared" si="36"/>
        <v>7</v>
      </c>
      <c r="T356" s="15">
        <f t="shared" si="35"/>
        <v>818.19</v>
      </c>
      <c r="U356">
        <f t="shared" si="34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 s="12">
        <f t="shared" si="31"/>
        <v>41943.293912037036</v>
      </c>
      <c r="Q357" s="12">
        <f t="shared" si="32"/>
        <v>41974.3355787037</v>
      </c>
      <c r="R357" s="15">
        <f t="shared" si="33"/>
        <v>2014</v>
      </c>
      <c r="S357" s="21">
        <f t="shared" si="36"/>
        <v>1</v>
      </c>
      <c r="T357" s="15">
        <f t="shared" si="35"/>
        <v>142.61000000000001</v>
      </c>
      <c r="U357">
        <f t="shared" si="34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 s="12">
        <f t="shared" si="31"/>
        <v>42415.803159722222</v>
      </c>
      <c r="Q358" s="12">
        <f t="shared" si="32"/>
        <v>42445.761493055557</v>
      </c>
      <c r="R358" s="15">
        <f t="shared" si="33"/>
        <v>2016</v>
      </c>
      <c r="S358" s="21">
        <f t="shared" si="36"/>
        <v>3</v>
      </c>
      <c r="T358" s="15">
        <f t="shared" si="35"/>
        <v>242.32</v>
      </c>
      <c r="U358">
        <f t="shared" si="34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 s="12">
        <f t="shared" si="31"/>
        <v>42078.222187499996</v>
      </c>
      <c r="Q359" s="12">
        <f t="shared" si="32"/>
        <v>42118.222187499996</v>
      </c>
      <c r="R359" s="15">
        <f t="shared" si="33"/>
        <v>2015</v>
      </c>
      <c r="S359" s="21">
        <f t="shared" si="36"/>
        <v>2</v>
      </c>
      <c r="T359" s="15">
        <f t="shared" si="35"/>
        <v>77.27</v>
      </c>
      <c r="U359">
        <f t="shared" si="34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 s="12">
        <f t="shared" si="31"/>
        <v>42507.860196759255</v>
      </c>
      <c r="Q360" s="12">
        <f t="shared" si="32"/>
        <v>42536.625</v>
      </c>
      <c r="R360" s="15">
        <f t="shared" si="33"/>
        <v>2016</v>
      </c>
      <c r="S360" s="21">
        <f t="shared" si="36"/>
        <v>0</v>
      </c>
      <c r="T360" s="15">
        <f t="shared" si="35"/>
        <v>87.21</v>
      </c>
      <c r="U360">
        <f t="shared" si="34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 s="12">
        <f t="shared" si="31"/>
        <v>41935.070486111108</v>
      </c>
      <c r="Q361" s="12">
        <f t="shared" si="32"/>
        <v>41957.216666666667</v>
      </c>
      <c r="R361" s="15">
        <f t="shared" si="33"/>
        <v>2014</v>
      </c>
      <c r="S361" s="21">
        <f t="shared" si="36"/>
        <v>1</v>
      </c>
      <c r="T361" s="15">
        <f t="shared" si="35"/>
        <v>76.48</v>
      </c>
      <c r="U361">
        <f t="shared" si="34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 s="12">
        <f t="shared" si="31"/>
        <v>42163.897916666669</v>
      </c>
      <c r="Q362" s="12">
        <f t="shared" si="32"/>
        <v>42208.132638888885</v>
      </c>
      <c r="R362" s="15">
        <f t="shared" si="33"/>
        <v>2015</v>
      </c>
      <c r="S362" s="21">
        <f t="shared" si="36"/>
        <v>2</v>
      </c>
      <c r="T362" s="15">
        <f t="shared" si="35"/>
        <v>265.36</v>
      </c>
      <c r="U362">
        <f t="shared" si="34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 s="12">
        <f t="shared" si="31"/>
        <v>41936.001226851848</v>
      </c>
      <c r="Q363" s="12">
        <f t="shared" si="32"/>
        <v>41966.042893518519</v>
      </c>
      <c r="R363" s="15">
        <f t="shared" si="33"/>
        <v>2014</v>
      </c>
      <c r="S363" s="21">
        <f t="shared" si="36"/>
        <v>1</v>
      </c>
      <c r="T363" s="15">
        <f t="shared" si="35"/>
        <v>64.95</v>
      </c>
      <c r="U363">
        <f t="shared" si="34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 s="12">
        <f t="shared" si="31"/>
        <v>41837.210543981484</v>
      </c>
      <c r="Q364" s="12">
        <f t="shared" si="32"/>
        <v>41859</v>
      </c>
      <c r="R364" s="15">
        <f t="shared" si="33"/>
        <v>2014</v>
      </c>
      <c r="S364" s="21">
        <f t="shared" si="36"/>
        <v>2</v>
      </c>
      <c r="T364" s="15">
        <f t="shared" si="35"/>
        <v>266.66000000000003</v>
      </c>
      <c r="U364">
        <f t="shared" si="34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 s="12">
        <f t="shared" si="31"/>
        <v>40255.744629629626</v>
      </c>
      <c r="Q365" s="12">
        <f t="shared" si="32"/>
        <v>40300.806944444441</v>
      </c>
      <c r="R365" s="15">
        <f t="shared" si="33"/>
        <v>2010</v>
      </c>
      <c r="S365" s="21">
        <f t="shared" si="36"/>
        <v>3</v>
      </c>
      <c r="T365" s="15">
        <f t="shared" si="35"/>
        <v>870.96</v>
      </c>
      <c r="U365">
        <f t="shared" si="34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 s="12">
        <f t="shared" si="31"/>
        <v>41780.859629629631</v>
      </c>
      <c r="Q366" s="12">
        <f t="shared" si="32"/>
        <v>41811.165972222225</v>
      </c>
      <c r="R366" s="15">
        <f t="shared" si="33"/>
        <v>2014</v>
      </c>
      <c r="S366" s="21">
        <f t="shared" si="36"/>
        <v>3</v>
      </c>
      <c r="T366" s="15">
        <f t="shared" si="35"/>
        <v>200.03</v>
      </c>
      <c r="U366">
        <f t="shared" si="34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 s="12">
        <f t="shared" si="31"/>
        <v>41668.606469907405</v>
      </c>
      <c r="Q367" s="12">
        <f t="shared" si="32"/>
        <v>41698.606469907405</v>
      </c>
      <c r="R367" s="15">
        <f t="shared" si="33"/>
        <v>2014</v>
      </c>
      <c r="S367" s="21">
        <f t="shared" si="36"/>
        <v>2</v>
      </c>
      <c r="T367" s="15">
        <f t="shared" si="35"/>
        <v>346.8</v>
      </c>
      <c r="U367">
        <f t="shared" si="34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 s="12">
        <f t="shared" si="31"/>
        <v>41019.793032407404</v>
      </c>
      <c r="Q368" s="12">
        <f t="shared" si="32"/>
        <v>41049.793032407404</v>
      </c>
      <c r="R368" s="15">
        <f t="shared" si="33"/>
        <v>2012</v>
      </c>
      <c r="S368" s="21">
        <f t="shared" si="36"/>
        <v>1</v>
      </c>
      <c r="T368" s="15">
        <f t="shared" si="35"/>
        <v>167.32</v>
      </c>
      <c r="U368">
        <f t="shared" si="34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 s="12">
        <f t="shared" si="31"/>
        <v>41355.577291666668</v>
      </c>
      <c r="Q369" s="12">
        <f t="shared" si="32"/>
        <v>41395.207638888889</v>
      </c>
      <c r="R369" s="15">
        <f t="shared" si="33"/>
        <v>2013</v>
      </c>
      <c r="S369" s="21">
        <f t="shared" si="36"/>
        <v>2</v>
      </c>
      <c r="T369" s="15">
        <f t="shared" si="35"/>
        <v>188.2</v>
      </c>
      <c r="U369">
        <f t="shared" si="34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 s="12">
        <f t="shared" si="31"/>
        <v>42043.605578703704</v>
      </c>
      <c r="Q370" s="12">
        <f t="shared" si="32"/>
        <v>42078.563912037032</v>
      </c>
      <c r="R370" s="15">
        <f t="shared" si="33"/>
        <v>2015</v>
      </c>
      <c r="S370" s="21">
        <f t="shared" si="36"/>
        <v>2</v>
      </c>
      <c r="T370" s="15">
        <f t="shared" si="35"/>
        <v>140.53</v>
      </c>
      <c r="U370">
        <f t="shared" si="34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 s="12">
        <f t="shared" si="31"/>
        <v>40893.551724537036</v>
      </c>
      <c r="Q371" s="12">
        <f t="shared" si="32"/>
        <v>40923.551724537036</v>
      </c>
      <c r="R371" s="15">
        <f t="shared" si="33"/>
        <v>2011</v>
      </c>
      <c r="S371" s="21">
        <f t="shared" si="36"/>
        <v>3</v>
      </c>
      <c r="T371" s="15">
        <f t="shared" si="35"/>
        <v>133.63999999999999</v>
      </c>
      <c r="U371">
        <f t="shared" si="34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 s="12">
        <f t="shared" si="31"/>
        <v>42711.795138888891</v>
      </c>
      <c r="Q372" s="12">
        <f t="shared" si="32"/>
        <v>42741.795138888891</v>
      </c>
      <c r="R372" s="15">
        <f t="shared" si="33"/>
        <v>2016</v>
      </c>
      <c r="S372" s="21">
        <f t="shared" si="36"/>
        <v>1</v>
      </c>
      <c r="T372" s="15">
        <f t="shared" si="35"/>
        <v>516.63</v>
      </c>
      <c r="U372">
        <f t="shared" si="34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 s="12">
        <f t="shared" si="31"/>
        <v>41261.767812500002</v>
      </c>
      <c r="Q373" s="12">
        <f t="shared" si="32"/>
        <v>41306.767812500002</v>
      </c>
      <c r="R373" s="15">
        <f t="shared" si="33"/>
        <v>2012</v>
      </c>
      <c r="S373" s="21">
        <f t="shared" si="36"/>
        <v>0</v>
      </c>
      <c r="T373" s="15">
        <f t="shared" si="35"/>
        <v>20.9</v>
      </c>
      <c r="U373">
        <f t="shared" si="34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 s="12">
        <f t="shared" si="31"/>
        <v>42425.576898148152</v>
      </c>
      <c r="Q374" s="12">
        <f t="shared" si="32"/>
        <v>42465.666666666672</v>
      </c>
      <c r="R374" s="15">
        <f t="shared" si="33"/>
        <v>2016</v>
      </c>
      <c r="S374" s="21">
        <f t="shared" si="36"/>
        <v>73</v>
      </c>
      <c r="T374" s="15">
        <f t="shared" si="35"/>
        <v>2443.7800000000002</v>
      </c>
      <c r="U374">
        <f t="shared" si="34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 s="12">
        <f t="shared" si="31"/>
        <v>41078.91201388889</v>
      </c>
      <c r="Q375" s="12">
        <f t="shared" si="32"/>
        <v>41108.91201388889</v>
      </c>
      <c r="R375" s="15">
        <f t="shared" si="33"/>
        <v>2012</v>
      </c>
      <c r="S375" s="21">
        <f t="shared" si="36"/>
        <v>3</v>
      </c>
      <c r="T375" s="15">
        <f t="shared" si="35"/>
        <v>246.46</v>
      </c>
      <c r="U375">
        <f t="shared" si="34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 s="12">
        <f t="shared" si="31"/>
        <v>40757.889247685183</v>
      </c>
      <c r="Q376" s="12">
        <f t="shared" si="32"/>
        <v>40802.889247685183</v>
      </c>
      <c r="R376" s="15">
        <f t="shared" si="33"/>
        <v>2011</v>
      </c>
      <c r="S376" s="21">
        <f t="shared" si="36"/>
        <v>4</v>
      </c>
      <c r="T376" s="15">
        <f t="shared" si="35"/>
        <v>125.89</v>
      </c>
      <c r="U376">
        <f t="shared" si="34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 s="12">
        <f t="shared" si="31"/>
        <v>41657.985081018516</v>
      </c>
      <c r="Q377" s="12">
        <f t="shared" si="32"/>
        <v>41699.720833333333</v>
      </c>
      <c r="R377" s="15">
        <f t="shared" si="33"/>
        <v>2014</v>
      </c>
      <c r="S377" s="21">
        <f t="shared" si="36"/>
        <v>44</v>
      </c>
      <c r="T377" s="15">
        <f t="shared" si="35"/>
        <v>1564.57</v>
      </c>
      <c r="U377">
        <f t="shared" si="34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 s="12">
        <f t="shared" si="31"/>
        <v>42576.452731481477</v>
      </c>
      <c r="Q378" s="12">
        <f t="shared" si="32"/>
        <v>42607.452731481477</v>
      </c>
      <c r="R378" s="15">
        <f t="shared" si="33"/>
        <v>2016</v>
      </c>
      <c r="S378" s="21">
        <f t="shared" si="36"/>
        <v>9</v>
      </c>
      <c r="T378" s="15">
        <f t="shared" si="35"/>
        <v>455.93</v>
      </c>
      <c r="U378">
        <f t="shared" si="34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 s="12">
        <f t="shared" si="31"/>
        <v>42292.250787037032</v>
      </c>
      <c r="Q379" s="12">
        <f t="shared" si="32"/>
        <v>42322.292361111111</v>
      </c>
      <c r="R379" s="15">
        <f t="shared" si="33"/>
        <v>2015</v>
      </c>
      <c r="S379" s="21">
        <f t="shared" si="36"/>
        <v>2</v>
      </c>
      <c r="T379" s="15">
        <f t="shared" si="35"/>
        <v>164.53</v>
      </c>
      <c r="U379">
        <f t="shared" si="34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 s="12">
        <f t="shared" si="31"/>
        <v>42370.571851851855</v>
      </c>
      <c r="Q380" s="12">
        <f t="shared" si="32"/>
        <v>42394.994444444441</v>
      </c>
      <c r="R380" s="15">
        <f t="shared" si="33"/>
        <v>2016</v>
      </c>
      <c r="S380" s="21">
        <f t="shared" si="36"/>
        <v>7</v>
      </c>
      <c r="T380" s="15">
        <f t="shared" si="35"/>
        <v>263.02</v>
      </c>
      <c r="U380">
        <f t="shared" si="34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 s="12">
        <f t="shared" si="31"/>
        <v>40987.688333333332</v>
      </c>
      <c r="Q381" s="12">
        <f t="shared" si="32"/>
        <v>41032.688333333332</v>
      </c>
      <c r="R381" s="15">
        <f t="shared" si="33"/>
        <v>2012</v>
      </c>
      <c r="S381" s="21">
        <f t="shared" si="36"/>
        <v>1</v>
      </c>
      <c r="T381" s="15">
        <f t="shared" si="35"/>
        <v>145.91999999999999</v>
      </c>
      <c r="U381">
        <f t="shared" si="34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 s="12">
        <f t="shared" si="31"/>
        <v>42367.719814814816</v>
      </c>
      <c r="Q382" s="12">
        <f t="shared" si="32"/>
        <v>42392.719814814816</v>
      </c>
      <c r="R382" s="15">
        <f t="shared" si="33"/>
        <v>2015</v>
      </c>
      <c r="S382" s="21">
        <f t="shared" si="36"/>
        <v>5</v>
      </c>
      <c r="T382" s="15">
        <f t="shared" si="35"/>
        <v>442.53</v>
      </c>
      <c r="U382">
        <f t="shared" si="34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 s="12">
        <f t="shared" si="31"/>
        <v>41085.698113425926</v>
      </c>
      <c r="Q383" s="12">
        <f t="shared" si="32"/>
        <v>41120.208333333336</v>
      </c>
      <c r="R383" s="15">
        <f t="shared" si="33"/>
        <v>2012</v>
      </c>
      <c r="S383" s="21">
        <f t="shared" si="36"/>
        <v>1</v>
      </c>
      <c r="T383" s="15">
        <f t="shared" si="35"/>
        <v>86.37</v>
      </c>
      <c r="U383">
        <f t="shared" si="34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 s="12">
        <f t="shared" si="31"/>
        <v>41144.709490740745</v>
      </c>
      <c r="Q384" s="12">
        <f t="shared" si="32"/>
        <v>41158.709490740745</v>
      </c>
      <c r="R384" s="15">
        <f t="shared" si="33"/>
        <v>2012</v>
      </c>
      <c r="S384" s="21">
        <f t="shared" si="36"/>
        <v>36</v>
      </c>
      <c r="T384" s="15">
        <f t="shared" si="35"/>
        <v>983.51</v>
      </c>
      <c r="U384">
        <f t="shared" si="34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 s="12">
        <f t="shared" si="31"/>
        <v>41755.117581018516</v>
      </c>
      <c r="Q385" s="12">
        <f t="shared" si="32"/>
        <v>41778.117581018516</v>
      </c>
      <c r="R385" s="15">
        <f t="shared" si="33"/>
        <v>2014</v>
      </c>
      <c r="S385" s="21">
        <f t="shared" si="36"/>
        <v>22</v>
      </c>
      <c r="T385" s="15">
        <f t="shared" si="35"/>
        <v>449.75</v>
      </c>
      <c r="U385">
        <f t="shared" si="34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 s="12">
        <f t="shared" ref="P386:P449" si="37">(((J386/60)/60)/24)+DATE(1970,1,1)</f>
        <v>41980.781793981485</v>
      </c>
      <c r="Q386" s="12">
        <f t="shared" ref="Q386:Q449" si="38">(((I386/60)/60)/24)+DATE(1970,1,1)</f>
        <v>42010.781793981485</v>
      </c>
      <c r="R386" s="15">
        <f t="shared" ref="R386:R449" si="39">YEAR(P386)</f>
        <v>2014</v>
      </c>
      <c r="S386" s="21">
        <f t="shared" si="36"/>
        <v>1</v>
      </c>
      <c r="T386" s="15">
        <f t="shared" si="35"/>
        <v>56.33</v>
      </c>
      <c r="U386">
        <f t="shared" si="34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 s="12">
        <f t="shared" si="37"/>
        <v>41934.584502314814</v>
      </c>
      <c r="Q387" s="12">
        <f t="shared" si="38"/>
        <v>41964.626168981486</v>
      </c>
      <c r="R387" s="15">
        <f t="shared" si="39"/>
        <v>2014</v>
      </c>
      <c r="S387" s="21">
        <f t="shared" si="36"/>
        <v>1</v>
      </c>
      <c r="T387" s="15">
        <f t="shared" si="35"/>
        <v>90.63</v>
      </c>
      <c r="U387">
        <f t="shared" ref="U387:U450" si="40">YEAR(P387)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 s="12">
        <f t="shared" si="37"/>
        <v>42211.951284722221</v>
      </c>
      <c r="Q388" s="12">
        <f t="shared" si="38"/>
        <v>42226.951284722221</v>
      </c>
      <c r="R388" s="15">
        <f t="shared" si="39"/>
        <v>2015</v>
      </c>
      <c r="S388" s="21">
        <f t="shared" si="36"/>
        <v>36</v>
      </c>
      <c r="T388" s="15">
        <f t="shared" ref="T388:T451" si="41">IFERROR(ROUND(E388/L388,2),0)</f>
        <v>1646.92</v>
      </c>
      <c r="U388">
        <f t="shared" si="40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 s="12">
        <f t="shared" si="37"/>
        <v>42200.67659722222</v>
      </c>
      <c r="Q389" s="12">
        <f t="shared" si="38"/>
        <v>42231.25</v>
      </c>
      <c r="R389" s="15">
        <f t="shared" si="39"/>
        <v>2015</v>
      </c>
      <c r="S389" s="21">
        <f t="shared" si="36"/>
        <v>1</v>
      </c>
      <c r="T389" s="15">
        <f t="shared" si="41"/>
        <v>38.04</v>
      </c>
      <c r="U389">
        <f t="shared" si="40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 s="12">
        <f t="shared" si="37"/>
        <v>42549.076157407413</v>
      </c>
      <c r="Q390" s="12">
        <f t="shared" si="38"/>
        <v>42579.076157407413</v>
      </c>
      <c r="R390" s="15">
        <f t="shared" si="39"/>
        <v>2016</v>
      </c>
      <c r="S390" s="21">
        <f t="shared" si="36"/>
        <v>4</v>
      </c>
      <c r="T390" s="15">
        <f t="shared" si="41"/>
        <v>300.86</v>
      </c>
      <c r="U390">
        <f t="shared" si="40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 s="12">
        <f t="shared" si="37"/>
        <v>41674.063078703701</v>
      </c>
      <c r="Q391" s="12">
        <f t="shared" si="38"/>
        <v>41705.957638888889</v>
      </c>
      <c r="R391" s="15">
        <f t="shared" si="39"/>
        <v>2014</v>
      </c>
      <c r="S391" s="21">
        <f t="shared" si="36"/>
        <v>0</v>
      </c>
      <c r="T391" s="15">
        <f t="shared" si="41"/>
        <v>14.15</v>
      </c>
      <c r="U391">
        <f t="shared" si="40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 s="12">
        <f t="shared" si="37"/>
        <v>42112.036712962959</v>
      </c>
      <c r="Q392" s="12">
        <f t="shared" si="38"/>
        <v>42132.036712962959</v>
      </c>
      <c r="R392" s="15">
        <f t="shared" si="39"/>
        <v>2015</v>
      </c>
      <c r="S392" s="21">
        <f t="shared" si="36"/>
        <v>21</v>
      </c>
      <c r="T392" s="15">
        <f t="shared" si="41"/>
        <v>1522.57</v>
      </c>
      <c r="U392">
        <f t="shared" si="40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 s="12">
        <f t="shared" si="37"/>
        <v>40865.042256944449</v>
      </c>
      <c r="Q393" s="12">
        <f t="shared" si="38"/>
        <v>40895.040972222225</v>
      </c>
      <c r="R393" s="15">
        <f t="shared" si="39"/>
        <v>2011</v>
      </c>
      <c r="S393" s="21">
        <f t="shared" si="36"/>
        <v>1</v>
      </c>
      <c r="T393" s="15">
        <f t="shared" si="41"/>
        <v>110.36</v>
      </c>
      <c r="U393">
        <f t="shared" si="40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 s="12">
        <f t="shared" si="37"/>
        <v>40763.717256944445</v>
      </c>
      <c r="Q394" s="12">
        <f t="shared" si="38"/>
        <v>40794.125</v>
      </c>
      <c r="R394" s="15">
        <f t="shared" si="39"/>
        <v>2011</v>
      </c>
      <c r="S394" s="21">
        <f t="shared" si="36"/>
        <v>1</v>
      </c>
      <c r="T394" s="15">
        <f t="shared" si="41"/>
        <v>102.71</v>
      </c>
      <c r="U394">
        <f t="shared" si="40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 s="12">
        <f t="shared" si="37"/>
        <v>41526.708935185183</v>
      </c>
      <c r="Q395" s="12">
        <f t="shared" si="38"/>
        <v>41557.708935185183</v>
      </c>
      <c r="R395" s="15">
        <f t="shared" si="39"/>
        <v>2013</v>
      </c>
      <c r="S395" s="21">
        <f t="shared" si="36"/>
        <v>0</v>
      </c>
      <c r="T395" s="15">
        <f t="shared" si="41"/>
        <v>60.24</v>
      </c>
      <c r="U395">
        <f t="shared" si="40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 s="12">
        <f t="shared" si="37"/>
        <v>42417.818078703705</v>
      </c>
      <c r="Q396" s="12">
        <f t="shared" si="38"/>
        <v>42477.776412037041</v>
      </c>
      <c r="R396" s="15">
        <f t="shared" si="39"/>
        <v>2016</v>
      </c>
      <c r="S396" s="21">
        <f t="shared" si="36"/>
        <v>4</v>
      </c>
      <c r="T396" s="15">
        <f t="shared" si="41"/>
        <v>418.39</v>
      </c>
      <c r="U396">
        <f t="shared" si="40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 s="12">
        <f t="shared" si="37"/>
        <v>40990.909259259257</v>
      </c>
      <c r="Q397" s="12">
        <f t="shared" si="38"/>
        <v>41026.897222222222</v>
      </c>
      <c r="R397" s="15">
        <f t="shared" si="39"/>
        <v>2012</v>
      </c>
      <c r="S397" s="21">
        <f t="shared" si="36"/>
        <v>2</v>
      </c>
      <c r="T397" s="15">
        <f t="shared" si="41"/>
        <v>113.28</v>
      </c>
      <c r="U397">
        <f t="shared" si="40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 s="12">
        <f t="shared" si="37"/>
        <v>41082.564884259256</v>
      </c>
      <c r="Q398" s="12">
        <f t="shared" si="38"/>
        <v>41097.564884259256</v>
      </c>
      <c r="R398" s="15">
        <f t="shared" si="39"/>
        <v>2012</v>
      </c>
      <c r="S398" s="21">
        <f t="shared" si="36"/>
        <v>1</v>
      </c>
      <c r="T398" s="15">
        <f t="shared" si="41"/>
        <v>106.23</v>
      </c>
      <c r="U398">
        <f t="shared" si="40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 s="12">
        <f t="shared" si="37"/>
        <v>40379.776435185187</v>
      </c>
      <c r="Q399" s="12">
        <f t="shared" si="38"/>
        <v>40422.155555555553</v>
      </c>
      <c r="R399" s="15">
        <f t="shared" si="39"/>
        <v>2010</v>
      </c>
      <c r="S399" s="21">
        <f t="shared" si="36"/>
        <v>2</v>
      </c>
      <c r="T399" s="15">
        <f t="shared" si="41"/>
        <v>90.63</v>
      </c>
      <c r="U399">
        <f t="shared" si="40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 s="12">
        <f t="shared" si="37"/>
        <v>42078.793124999997</v>
      </c>
      <c r="Q400" s="12">
        <f t="shared" si="38"/>
        <v>42123.793124999997</v>
      </c>
      <c r="R400" s="15">
        <f t="shared" si="39"/>
        <v>2015</v>
      </c>
      <c r="S400" s="21">
        <f t="shared" si="36"/>
        <v>3</v>
      </c>
      <c r="T400" s="15">
        <f t="shared" si="41"/>
        <v>308.79000000000002</v>
      </c>
      <c r="U400">
        <f t="shared" si="40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 s="12">
        <f t="shared" si="37"/>
        <v>42687.875775462962</v>
      </c>
      <c r="Q401" s="12">
        <f t="shared" si="38"/>
        <v>42718.5</v>
      </c>
      <c r="R401" s="15">
        <f t="shared" si="39"/>
        <v>2016</v>
      </c>
      <c r="S401" s="21">
        <f t="shared" si="36"/>
        <v>1</v>
      </c>
      <c r="T401" s="15">
        <f t="shared" si="41"/>
        <v>217.17</v>
      </c>
      <c r="U401">
        <f t="shared" si="40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 s="12">
        <f t="shared" si="37"/>
        <v>41745.635960648149</v>
      </c>
      <c r="Q402" s="12">
        <f t="shared" si="38"/>
        <v>41776.145833333336</v>
      </c>
      <c r="R402" s="15">
        <f t="shared" si="39"/>
        <v>2014</v>
      </c>
      <c r="S402" s="21">
        <f t="shared" si="36"/>
        <v>2</v>
      </c>
      <c r="T402" s="15">
        <f t="shared" si="41"/>
        <v>331.76</v>
      </c>
      <c r="U402">
        <f t="shared" si="40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 s="12">
        <f t="shared" si="37"/>
        <v>40732.842245370368</v>
      </c>
      <c r="Q403" s="12">
        <f t="shared" si="38"/>
        <v>40762.842245370368</v>
      </c>
      <c r="R403" s="15">
        <f t="shared" si="39"/>
        <v>2011</v>
      </c>
      <c r="S403" s="21">
        <f t="shared" si="36"/>
        <v>0</v>
      </c>
      <c r="T403" s="15">
        <f t="shared" si="41"/>
        <v>281.52999999999997</v>
      </c>
      <c r="U403">
        <f t="shared" si="40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 s="12">
        <f t="shared" si="37"/>
        <v>42292.539548611108</v>
      </c>
      <c r="Q404" s="12">
        <f t="shared" si="38"/>
        <v>42313.58121527778</v>
      </c>
      <c r="R404" s="15">
        <f t="shared" si="39"/>
        <v>2015</v>
      </c>
      <c r="S404" s="21">
        <f t="shared" si="36"/>
        <v>10</v>
      </c>
      <c r="T404" s="15">
        <f t="shared" si="41"/>
        <v>476.53</v>
      </c>
      <c r="U404">
        <f t="shared" si="40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 s="12">
        <f t="shared" si="37"/>
        <v>40718.310659722221</v>
      </c>
      <c r="Q405" s="12">
        <f t="shared" si="38"/>
        <v>40765.297222222223</v>
      </c>
      <c r="R405" s="15">
        <f t="shared" si="39"/>
        <v>2011</v>
      </c>
      <c r="S405" s="21">
        <f t="shared" si="36"/>
        <v>4</v>
      </c>
      <c r="T405" s="15">
        <f t="shared" si="41"/>
        <v>292.27</v>
      </c>
      <c r="U405">
        <f t="shared" si="40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 s="12">
        <f t="shared" si="37"/>
        <v>41646.628032407411</v>
      </c>
      <c r="Q406" s="12">
        <f t="shared" si="38"/>
        <v>41675.961111111108</v>
      </c>
      <c r="R406" s="15">
        <f t="shared" si="39"/>
        <v>2014</v>
      </c>
      <c r="S406" s="21">
        <f t="shared" si="36"/>
        <v>1</v>
      </c>
      <c r="T406" s="15">
        <f t="shared" si="41"/>
        <v>75.37</v>
      </c>
      <c r="U406">
        <f t="shared" si="40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 s="12">
        <f t="shared" si="37"/>
        <v>41674.08494212963</v>
      </c>
      <c r="Q407" s="12">
        <f t="shared" si="38"/>
        <v>41704.08494212963</v>
      </c>
      <c r="R407" s="15">
        <f t="shared" si="39"/>
        <v>2014</v>
      </c>
      <c r="S407" s="21">
        <f t="shared" si="36"/>
        <v>7</v>
      </c>
      <c r="T407" s="15">
        <f t="shared" si="41"/>
        <v>370.87</v>
      </c>
      <c r="U407">
        <f t="shared" si="40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 s="12">
        <f t="shared" si="37"/>
        <v>40638.162465277775</v>
      </c>
      <c r="Q408" s="12">
        <f t="shared" si="38"/>
        <v>40672.249305555553</v>
      </c>
      <c r="R408" s="15">
        <f t="shared" si="39"/>
        <v>2011</v>
      </c>
      <c r="S408" s="21">
        <f t="shared" si="36"/>
        <v>7</v>
      </c>
      <c r="T408" s="15">
        <f t="shared" si="41"/>
        <v>581.86</v>
      </c>
      <c r="U408">
        <f t="shared" si="40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 s="12">
        <f t="shared" si="37"/>
        <v>40806.870949074073</v>
      </c>
      <c r="Q409" s="12">
        <f t="shared" si="38"/>
        <v>40866.912615740745</v>
      </c>
      <c r="R409" s="15">
        <f t="shared" si="39"/>
        <v>2011</v>
      </c>
      <c r="S409" s="21">
        <f t="shared" si="36"/>
        <v>10</v>
      </c>
      <c r="T409" s="15">
        <f t="shared" si="41"/>
        <v>924.69</v>
      </c>
      <c r="U409">
        <f t="shared" si="40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 s="12">
        <f t="shared" si="37"/>
        <v>41543.735995370371</v>
      </c>
      <c r="Q410" s="12">
        <f t="shared" si="38"/>
        <v>41583.777662037035</v>
      </c>
      <c r="R410" s="15">
        <f t="shared" si="39"/>
        <v>2013</v>
      </c>
      <c r="S410" s="21">
        <f t="shared" ref="S410:S473" si="42">ROUND(E410/D410,0)</f>
        <v>3</v>
      </c>
      <c r="T410" s="15">
        <f t="shared" si="41"/>
        <v>532.97</v>
      </c>
      <c r="U410">
        <f t="shared" si="40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 s="12">
        <f t="shared" si="37"/>
        <v>42543.862777777773</v>
      </c>
      <c r="Q411" s="12">
        <f t="shared" si="38"/>
        <v>42573.862777777773</v>
      </c>
      <c r="R411" s="15">
        <f t="shared" si="39"/>
        <v>2016</v>
      </c>
      <c r="S411" s="21">
        <f t="shared" si="42"/>
        <v>40</v>
      </c>
      <c r="T411" s="15">
        <f t="shared" si="41"/>
        <v>1346</v>
      </c>
      <c r="U411">
        <f t="shared" si="40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 s="12">
        <f t="shared" si="37"/>
        <v>42113.981446759266</v>
      </c>
      <c r="Q412" s="12">
        <f t="shared" si="38"/>
        <v>42173.981446759266</v>
      </c>
      <c r="R412" s="15">
        <f t="shared" si="39"/>
        <v>2015</v>
      </c>
      <c r="S412" s="21">
        <f t="shared" si="42"/>
        <v>20</v>
      </c>
      <c r="T412" s="15">
        <f t="shared" si="41"/>
        <v>2875.43</v>
      </c>
      <c r="U412">
        <f t="shared" si="40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 s="12">
        <f t="shared" si="37"/>
        <v>41598.17597222222</v>
      </c>
      <c r="Q413" s="12">
        <f t="shared" si="38"/>
        <v>41630.208333333336</v>
      </c>
      <c r="R413" s="15">
        <f t="shared" si="39"/>
        <v>2013</v>
      </c>
      <c r="S413" s="21">
        <f t="shared" si="42"/>
        <v>1</v>
      </c>
      <c r="T413" s="15">
        <f t="shared" si="41"/>
        <v>83.49</v>
      </c>
      <c r="U413">
        <f t="shared" si="40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 s="12">
        <f t="shared" si="37"/>
        <v>41099.742800925924</v>
      </c>
      <c r="Q414" s="12">
        <f t="shared" si="38"/>
        <v>41115.742800925924</v>
      </c>
      <c r="R414" s="15">
        <f t="shared" si="39"/>
        <v>2012</v>
      </c>
      <c r="S414" s="21">
        <f t="shared" si="42"/>
        <v>8</v>
      </c>
      <c r="T414" s="15">
        <f t="shared" si="41"/>
        <v>365.82</v>
      </c>
      <c r="U414">
        <f t="shared" si="40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 s="12">
        <f t="shared" si="37"/>
        <v>41079.877442129626</v>
      </c>
      <c r="Q415" s="12">
        <f t="shared" si="38"/>
        <v>41109.877442129626</v>
      </c>
      <c r="R415" s="15">
        <f t="shared" si="39"/>
        <v>2012</v>
      </c>
      <c r="S415" s="21">
        <f t="shared" si="42"/>
        <v>2</v>
      </c>
      <c r="T415" s="15">
        <f t="shared" si="41"/>
        <v>117.37</v>
      </c>
      <c r="U415">
        <f t="shared" si="40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 s="12">
        <f t="shared" si="37"/>
        <v>41529.063252314816</v>
      </c>
      <c r="Q416" s="12">
        <f t="shared" si="38"/>
        <v>41559.063252314816</v>
      </c>
      <c r="R416" s="15">
        <f t="shared" si="39"/>
        <v>2013</v>
      </c>
      <c r="S416" s="21">
        <f t="shared" si="42"/>
        <v>1</v>
      </c>
      <c r="T416" s="15">
        <f t="shared" si="41"/>
        <v>96.31</v>
      </c>
      <c r="U416">
        <f t="shared" si="40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 s="12">
        <f t="shared" si="37"/>
        <v>41904.851875</v>
      </c>
      <c r="Q417" s="12">
        <f t="shared" si="38"/>
        <v>41929.5</v>
      </c>
      <c r="R417" s="15">
        <f t="shared" si="39"/>
        <v>2014</v>
      </c>
      <c r="S417" s="21">
        <f t="shared" si="42"/>
        <v>14</v>
      </c>
      <c r="T417" s="15">
        <f t="shared" si="41"/>
        <v>953.58</v>
      </c>
      <c r="U417">
        <f t="shared" si="40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 s="12">
        <f t="shared" si="37"/>
        <v>41648.396192129629</v>
      </c>
      <c r="Q418" s="12">
        <f t="shared" si="38"/>
        <v>41678.396192129629</v>
      </c>
      <c r="R418" s="15">
        <f t="shared" si="39"/>
        <v>2014</v>
      </c>
      <c r="S418" s="21">
        <f t="shared" si="42"/>
        <v>20</v>
      </c>
      <c r="T418" s="15">
        <f t="shared" si="41"/>
        <v>800.88</v>
      </c>
      <c r="U418">
        <f t="shared" si="40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 s="12">
        <f t="shared" si="37"/>
        <v>41360.970601851855</v>
      </c>
      <c r="Q419" s="12">
        <f t="shared" si="38"/>
        <v>41372.189583333333</v>
      </c>
      <c r="R419" s="15">
        <f t="shared" si="39"/>
        <v>2013</v>
      </c>
      <c r="S419" s="21">
        <f t="shared" si="42"/>
        <v>2</v>
      </c>
      <c r="T419" s="15">
        <f t="shared" si="41"/>
        <v>383.29</v>
      </c>
      <c r="U419">
        <f t="shared" si="40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 s="12">
        <f t="shared" si="37"/>
        <v>42178.282372685186</v>
      </c>
      <c r="Q420" s="12">
        <f t="shared" si="38"/>
        <v>42208.282372685186</v>
      </c>
      <c r="R420" s="15">
        <f t="shared" si="39"/>
        <v>2015</v>
      </c>
      <c r="S420" s="21">
        <f t="shared" si="42"/>
        <v>1</v>
      </c>
      <c r="T420" s="15">
        <f t="shared" si="41"/>
        <v>190.96</v>
      </c>
      <c r="U420">
        <f t="shared" si="40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 s="12">
        <f t="shared" si="37"/>
        <v>41394.842442129629</v>
      </c>
      <c r="Q421" s="12">
        <f t="shared" si="38"/>
        <v>41454.842442129629</v>
      </c>
      <c r="R421" s="15">
        <f t="shared" si="39"/>
        <v>2013</v>
      </c>
      <c r="S421" s="21">
        <f t="shared" si="42"/>
        <v>2</v>
      </c>
      <c r="T421" s="15">
        <f t="shared" si="41"/>
        <v>271.56</v>
      </c>
      <c r="U421">
        <f t="shared" si="40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 s="12">
        <f t="shared" si="37"/>
        <v>41682.23646990741</v>
      </c>
      <c r="Q422" s="12">
        <f t="shared" si="38"/>
        <v>41712.194803240738</v>
      </c>
      <c r="R422" s="15">
        <f t="shared" si="39"/>
        <v>2014</v>
      </c>
      <c r="S422" s="21">
        <f t="shared" si="42"/>
        <v>6</v>
      </c>
      <c r="T422" s="15">
        <f t="shared" si="41"/>
        <v>6590.04</v>
      </c>
      <c r="U422">
        <f t="shared" si="40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 s="12">
        <f t="shared" si="37"/>
        <v>42177.491388888884</v>
      </c>
      <c r="Q423" s="12">
        <f t="shared" si="38"/>
        <v>42237.491388888884</v>
      </c>
      <c r="R423" s="15">
        <f t="shared" si="39"/>
        <v>2015</v>
      </c>
      <c r="S423" s="21">
        <f t="shared" si="42"/>
        <v>1</v>
      </c>
      <c r="T423" s="15">
        <f t="shared" si="41"/>
        <v>3262</v>
      </c>
      <c r="U423">
        <f t="shared" si="40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 s="12">
        <f t="shared" si="37"/>
        <v>41863.260381944441</v>
      </c>
      <c r="Q424" s="12">
        <f t="shared" si="38"/>
        <v>41893.260381944441</v>
      </c>
      <c r="R424" s="15">
        <f t="shared" si="39"/>
        <v>2014</v>
      </c>
      <c r="S424" s="21">
        <f t="shared" si="42"/>
        <v>0</v>
      </c>
      <c r="T424" s="15">
        <f t="shared" si="41"/>
        <v>1629.75</v>
      </c>
      <c r="U424">
        <f t="shared" si="40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 s="12">
        <f t="shared" si="37"/>
        <v>41400.92627314815</v>
      </c>
      <c r="Q425" s="12">
        <f t="shared" si="38"/>
        <v>41430.92627314815</v>
      </c>
      <c r="R425" s="15">
        <f t="shared" si="39"/>
        <v>2013</v>
      </c>
      <c r="S425" s="21">
        <f t="shared" si="42"/>
        <v>1</v>
      </c>
      <c r="T425" s="15">
        <f t="shared" si="41"/>
        <v>1501.79</v>
      </c>
      <c r="U425">
        <f t="shared" si="40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 s="12">
        <f t="shared" si="37"/>
        <v>40934.376145833332</v>
      </c>
      <c r="Q426" s="12">
        <f t="shared" si="38"/>
        <v>40994.334479166668</v>
      </c>
      <c r="R426" s="15">
        <f t="shared" si="39"/>
        <v>2012</v>
      </c>
      <c r="S426" s="21">
        <f t="shared" si="42"/>
        <v>6</v>
      </c>
      <c r="T426" s="15">
        <f t="shared" si="41"/>
        <v>3886.8</v>
      </c>
      <c r="U426">
        <f t="shared" si="40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 s="12">
        <f t="shared" si="37"/>
        <v>42275.861157407402</v>
      </c>
      <c r="Q427" s="12">
        <f t="shared" si="38"/>
        <v>42335.902824074074</v>
      </c>
      <c r="R427" s="15">
        <f t="shared" si="39"/>
        <v>2015</v>
      </c>
      <c r="S427" s="21">
        <f t="shared" si="42"/>
        <v>0</v>
      </c>
      <c r="T427" s="15">
        <f t="shared" si="41"/>
        <v>9715</v>
      </c>
      <c r="U427">
        <f t="shared" si="40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 s="12">
        <f t="shared" si="37"/>
        <v>42400.711967592593</v>
      </c>
      <c r="Q428" s="12">
        <f t="shared" si="38"/>
        <v>42430.711967592593</v>
      </c>
      <c r="R428" s="15">
        <f t="shared" si="39"/>
        <v>2016</v>
      </c>
      <c r="S428" s="21">
        <f t="shared" si="42"/>
        <v>2</v>
      </c>
      <c r="T428" s="15">
        <f t="shared" si="41"/>
        <v>2415.5</v>
      </c>
      <c r="U428">
        <f t="shared" si="40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 s="12">
        <f t="shared" si="37"/>
        <v>42285.909027777772</v>
      </c>
      <c r="Q429" s="12">
        <f t="shared" si="38"/>
        <v>42299.790972222225</v>
      </c>
      <c r="R429" s="15">
        <f t="shared" si="39"/>
        <v>2015</v>
      </c>
      <c r="S429" s="21">
        <f t="shared" si="42"/>
        <v>3</v>
      </c>
      <c r="T429" s="15">
        <f t="shared" si="41"/>
        <v>0</v>
      </c>
      <c r="U429">
        <f t="shared" si="40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 s="12">
        <f t="shared" si="37"/>
        <v>41778.766724537039</v>
      </c>
      <c r="Q430" s="12">
        <f t="shared" si="38"/>
        <v>41806.916666666664</v>
      </c>
      <c r="R430" s="15">
        <f t="shared" si="39"/>
        <v>2014</v>
      </c>
      <c r="S430" s="21">
        <f t="shared" si="42"/>
        <v>2</v>
      </c>
      <c r="T430" s="15">
        <f t="shared" si="41"/>
        <v>1476.54</v>
      </c>
      <c r="U430">
        <f t="shared" si="40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 s="12">
        <f t="shared" si="37"/>
        <v>40070.901412037041</v>
      </c>
      <c r="Q431" s="12">
        <f t="shared" si="38"/>
        <v>40144.207638888889</v>
      </c>
      <c r="R431" s="15">
        <f t="shared" si="39"/>
        <v>2009</v>
      </c>
      <c r="S431" s="21">
        <f t="shared" si="42"/>
        <v>4</v>
      </c>
      <c r="T431" s="15">
        <f t="shared" si="41"/>
        <v>0</v>
      </c>
      <c r="U431">
        <f t="shared" si="40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 s="12">
        <f t="shared" si="37"/>
        <v>41513.107256944444</v>
      </c>
      <c r="Q432" s="12">
        <f t="shared" si="38"/>
        <v>41528.107256944444</v>
      </c>
      <c r="R432" s="15">
        <f t="shared" si="39"/>
        <v>2013</v>
      </c>
      <c r="S432" s="21">
        <f t="shared" si="42"/>
        <v>19</v>
      </c>
      <c r="T432" s="15">
        <f t="shared" si="41"/>
        <v>3805.6</v>
      </c>
      <c r="U432">
        <f t="shared" si="40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 s="12">
        <f t="shared" si="37"/>
        <v>42526.871331018512</v>
      </c>
      <c r="Q433" s="12">
        <f t="shared" si="38"/>
        <v>42556.871331018512</v>
      </c>
      <c r="R433" s="15">
        <f t="shared" si="39"/>
        <v>2016</v>
      </c>
      <c r="S433" s="21">
        <f t="shared" si="42"/>
        <v>6</v>
      </c>
      <c r="T433" s="15">
        <f t="shared" si="41"/>
        <v>2356.88</v>
      </c>
      <c r="U433">
        <f t="shared" si="40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 s="12">
        <f t="shared" si="37"/>
        <v>42238.726631944446</v>
      </c>
      <c r="Q434" s="12">
        <f t="shared" si="38"/>
        <v>42298.726631944446</v>
      </c>
      <c r="R434" s="15">
        <f t="shared" si="39"/>
        <v>2015</v>
      </c>
      <c r="S434" s="21">
        <f t="shared" si="42"/>
        <v>3</v>
      </c>
      <c r="T434" s="15">
        <f t="shared" si="41"/>
        <v>2356.38</v>
      </c>
      <c r="U434">
        <f t="shared" si="40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 s="12">
        <f t="shared" si="37"/>
        <v>42228.629884259266</v>
      </c>
      <c r="Q435" s="12">
        <f t="shared" si="38"/>
        <v>42288.629884259266</v>
      </c>
      <c r="R435" s="15">
        <f t="shared" si="39"/>
        <v>2015</v>
      </c>
      <c r="S435" s="21">
        <f t="shared" si="42"/>
        <v>6</v>
      </c>
      <c r="T435" s="15">
        <f t="shared" si="41"/>
        <v>0</v>
      </c>
      <c r="U435">
        <f t="shared" si="40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 s="12">
        <f t="shared" si="37"/>
        <v>41576.834513888891</v>
      </c>
      <c r="Q436" s="12">
        <f t="shared" si="38"/>
        <v>41609.876180555555</v>
      </c>
      <c r="R436" s="15">
        <f t="shared" si="39"/>
        <v>2013</v>
      </c>
      <c r="S436" s="21">
        <f t="shared" si="42"/>
        <v>7</v>
      </c>
      <c r="T436" s="15">
        <f t="shared" si="41"/>
        <v>9333.5</v>
      </c>
      <c r="U436">
        <f t="shared" si="40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 s="12">
        <f t="shared" si="37"/>
        <v>41500.747453703705</v>
      </c>
      <c r="Q437" s="12">
        <f t="shared" si="38"/>
        <v>41530.747453703705</v>
      </c>
      <c r="R437" s="15">
        <f t="shared" si="39"/>
        <v>2013</v>
      </c>
      <c r="S437" s="21">
        <f t="shared" si="42"/>
        <v>0</v>
      </c>
      <c r="T437" s="15">
        <f t="shared" si="41"/>
        <v>6215</v>
      </c>
      <c r="U437">
        <f t="shared" si="40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 s="12">
        <f t="shared" si="37"/>
        <v>41456.36241898148</v>
      </c>
      <c r="Q438" s="12">
        <f t="shared" si="38"/>
        <v>41486.36241898148</v>
      </c>
      <c r="R438" s="15">
        <f t="shared" si="39"/>
        <v>2013</v>
      </c>
      <c r="S438" s="21">
        <f t="shared" si="42"/>
        <v>19</v>
      </c>
      <c r="T438" s="15">
        <f t="shared" si="41"/>
        <v>0</v>
      </c>
      <c r="U438">
        <f t="shared" si="40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 s="12">
        <f t="shared" si="37"/>
        <v>42591.31858796296</v>
      </c>
      <c r="Q439" s="12">
        <f t="shared" si="38"/>
        <v>42651.31858796296</v>
      </c>
      <c r="R439" s="15">
        <f t="shared" si="39"/>
        <v>2016</v>
      </c>
      <c r="S439" s="21">
        <f t="shared" si="42"/>
        <v>3</v>
      </c>
      <c r="T439" s="15">
        <f t="shared" si="41"/>
        <v>0</v>
      </c>
      <c r="U439">
        <f t="shared" si="40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 s="12">
        <f t="shared" si="37"/>
        <v>42296.261087962965</v>
      </c>
      <c r="Q440" s="12">
        <f t="shared" si="38"/>
        <v>42326.302754629629</v>
      </c>
      <c r="R440" s="15">
        <f t="shared" si="39"/>
        <v>2015</v>
      </c>
      <c r="S440" s="21">
        <f t="shared" si="42"/>
        <v>1</v>
      </c>
      <c r="T440" s="15">
        <f t="shared" si="41"/>
        <v>1679.27</v>
      </c>
      <c r="U440">
        <f t="shared" si="40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 s="12">
        <f t="shared" si="37"/>
        <v>41919.761782407404</v>
      </c>
      <c r="Q441" s="12">
        <f t="shared" si="38"/>
        <v>41929.761782407404</v>
      </c>
      <c r="R441" s="15">
        <f t="shared" si="39"/>
        <v>2014</v>
      </c>
      <c r="S441" s="21">
        <f t="shared" si="42"/>
        <v>40</v>
      </c>
      <c r="T441" s="15">
        <f t="shared" si="41"/>
        <v>0</v>
      </c>
      <c r="U441">
        <f t="shared" si="40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 s="12">
        <f t="shared" si="37"/>
        <v>42423.985567129625</v>
      </c>
      <c r="Q442" s="12">
        <f t="shared" si="38"/>
        <v>42453.943900462968</v>
      </c>
      <c r="R442" s="15">
        <f t="shared" si="39"/>
        <v>2016</v>
      </c>
      <c r="S442" s="21">
        <f t="shared" si="42"/>
        <v>4</v>
      </c>
      <c r="T442" s="15">
        <f t="shared" si="41"/>
        <v>18185</v>
      </c>
      <c r="U442">
        <f t="shared" si="40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 s="12">
        <f t="shared" si="37"/>
        <v>41550.793935185182</v>
      </c>
      <c r="Q443" s="12">
        <f t="shared" si="38"/>
        <v>41580.793935185182</v>
      </c>
      <c r="R443" s="15">
        <f t="shared" si="39"/>
        <v>2013</v>
      </c>
      <c r="S443" s="21">
        <f t="shared" si="42"/>
        <v>45</v>
      </c>
      <c r="T443" s="15">
        <f t="shared" si="41"/>
        <v>0</v>
      </c>
      <c r="U443">
        <f t="shared" si="40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 s="12">
        <f t="shared" si="37"/>
        <v>42024.888692129629</v>
      </c>
      <c r="Q444" s="12">
        <f t="shared" si="38"/>
        <v>42054.888692129629</v>
      </c>
      <c r="R444" s="15">
        <f t="shared" si="39"/>
        <v>2015</v>
      </c>
      <c r="S444" s="21">
        <f t="shared" si="42"/>
        <v>1</v>
      </c>
      <c r="T444" s="15">
        <f t="shared" si="41"/>
        <v>1063.71</v>
      </c>
      <c r="U444">
        <f t="shared" si="40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 s="12">
        <f t="shared" si="37"/>
        <v>41650.015057870369</v>
      </c>
      <c r="Q445" s="12">
        <f t="shared" si="38"/>
        <v>41680.015057870369</v>
      </c>
      <c r="R445" s="15">
        <f t="shared" si="39"/>
        <v>2014</v>
      </c>
      <c r="S445" s="21">
        <f t="shared" si="42"/>
        <v>2</v>
      </c>
      <c r="T445" s="15">
        <f t="shared" si="41"/>
        <v>9033</v>
      </c>
      <c r="U445">
        <f t="shared" si="40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 s="12">
        <f t="shared" si="37"/>
        <v>40894.906956018516</v>
      </c>
      <c r="Q446" s="12">
        <f t="shared" si="38"/>
        <v>40954.906956018516</v>
      </c>
      <c r="R446" s="15">
        <f t="shared" si="39"/>
        <v>2011</v>
      </c>
      <c r="S446" s="21">
        <f t="shared" si="42"/>
        <v>18</v>
      </c>
      <c r="T446" s="15">
        <f t="shared" si="41"/>
        <v>17914</v>
      </c>
      <c r="U446">
        <f t="shared" si="40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 s="12">
        <f t="shared" si="37"/>
        <v>42130.335358796292</v>
      </c>
      <c r="Q447" s="12">
        <f t="shared" si="38"/>
        <v>42145.335358796292</v>
      </c>
      <c r="R447" s="15">
        <f t="shared" si="39"/>
        <v>2015</v>
      </c>
      <c r="S447" s="21">
        <f t="shared" si="42"/>
        <v>0</v>
      </c>
      <c r="T447" s="15">
        <f t="shared" si="41"/>
        <v>8947.6299999999992</v>
      </c>
      <c r="U447">
        <f t="shared" si="40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 s="12">
        <f t="shared" si="37"/>
        <v>42037.083564814813</v>
      </c>
      <c r="Q448" s="12">
        <f t="shared" si="38"/>
        <v>42067.083564814813</v>
      </c>
      <c r="R448" s="15">
        <f t="shared" si="39"/>
        <v>2015</v>
      </c>
      <c r="S448" s="21">
        <f t="shared" si="42"/>
        <v>2</v>
      </c>
      <c r="T448" s="15">
        <f t="shared" si="41"/>
        <v>1117.19</v>
      </c>
      <c r="U448">
        <f t="shared" si="40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 s="12">
        <f t="shared" si="37"/>
        <v>41331.555127314816</v>
      </c>
      <c r="Q449" s="12">
        <f t="shared" si="38"/>
        <v>41356.513460648144</v>
      </c>
      <c r="R449" s="15">
        <f t="shared" si="39"/>
        <v>2013</v>
      </c>
      <c r="S449" s="21">
        <f t="shared" si="42"/>
        <v>1</v>
      </c>
      <c r="T449" s="15">
        <f t="shared" si="41"/>
        <v>17805</v>
      </c>
      <c r="U449">
        <f t="shared" si="40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 s="12">
        <f t="shared" ref="P450:P513" si="43">(((J450/60)/60)/24)+DATE(1970,1,1)</f>
        <v>41753.758043981477</v>
      </c>
      <c r="Q450" s="12">
        <f t="shared" ref="Q450:Q513" si="44">(((I450/60)/60)/24)+DATE(1970,1,1)</f>
        <v>41773.758043981477</v>
      </c>
      <c r="R450" s="15">
        <f t="shared" ref="R450:R513" si="45">YEAR(P450)</f>
        <v>2014</v>
      </c>
      <c r="S450" s="21">
        <f t="shared" si="42"/>
        <v>7</v>
      </c>
      <c r="T450" s="15">
        <f t="shared" si="41"/>
        <v>4432.75</v>
      </c>
      <c r="U450">
        <f t="shared" si="40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 s="12">
        <f t="shared" si="43"/>
        <v>41534.568113425928</v>
      </c>
      <c r="Q451" s="12">
        <f t="shared" si="44"/>
        <v>41564.568113425928</v>
      </c>
      <c r="R451" s="15">
        <f t="shared" si="45"/>
        <v>2013</v>
      </c>
      <c r="S451" s="21">
        <f t="shared" si="42"/>
        <v>9</v>
      </c>
      <c r="T451" s="15">
        <f t="shared" si="41"/>
        <v>3536</v>
      </c>
      <c r="U451">
        <f t="shared" ref="U451:U514" si="46">YEAR(P451)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 s="12">
        <f t="shared" si="43"/>
        <v>41654.946759259255</v>
      </c>
      <c r="Q452" s="12">
        <f t="shared" si="44"/>
        <v>41684.946759259255</v>
      </c>
      <c r="R452" s="15">
        <f t="shared" si="45"/>
        <v>2014</v>
      </c>
      <c r="S452" s="21">
        <f t="shared" si="42"/>
        <v>0</v>
      </c>
      <c r="T452" s="15">
        <f t="shared" ref="T452:T515" si="47">IFERROR(ROUND(E452/L452,2),0)</f>
        <v>2512.86</v>
      </c>
      <c r="U452">
        <f t="shared" si="46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 s="12">
        <f t="shared" si="43"/>
        <v>41634.715173611112</v>
      </c>
      <c r="Q453" s="12">
        <f t="shared" si="44"/>
        <v>41664.715173611112</v>
      </c>
      <c r="R453" s="15">
        <f t="shared" si="45"/>
        <v>2013</v>
      </c>
      <c r="S453" s="21">
        <f t="shared" si="42"/>
        <v>1</v>
      </c>
      <c r="T453" s="15">
        <f t="shared" si="47"/>
        <v>0</v>
      </c>
      <c r="U453">
        <f t="shared" si="46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 s="12">
        <f t="shared" si="43"/>
        <v>42107.703877314809</v>
      </c>
      <c r="Q454" s="12">
        <f t="shared" si="44"/>
        <v>42137.703877314809</v>
      </c>
      <c r="R454" s="15">
        <f t="shared" si="45"/>
        <v>2015</v>
      </c>
      <c r="S454" s="21">
        <f t="shared" si="42"/>
        <v>23</v>
      </c>
      <c r="T454" s="15">
        <f t="shared" si="47"/>
        <v>1462.08</v>
      </c>
      <c r="U454">
        <f t="shared" si="46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 s="12">
        <f t="shared" si="43"/>
        <v>42038.824988425928</v>
      </c>
      <c r="Q455" s="12">
        <f t="shared" si="44"/>
        <v>42054.824988425928</v>
      </c>
      <c r="R455" s="15">
        <f t="shared" si="45"/>
        <v>2015</v>
      </c>
      <c r="S455" s="21">
        <f t="shared" si="42"/>
        <v>0</v>
      </c>
      <c r="T455" s="15">
        <f t="shared" si="47"/>
        <v>8741</v>
      </c>
      <c r="U455">
        <f t="shared" si="46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 s="12">
        <f t="shared" si="43"/>
        <v>41938.717256944445</v>
      </c>
      <c r="Q456" s="12">
        <f t="shared" si="44"/>
        <v>41969.551388888889</v>
      </c>
      <c r="R456" s="15">
        <f t="shared" si="45"/>
        <v>2014</v>
      </c>
      <c r="S456" s="21">
        <f t="shared" si="42"/>
        <v>2</v>
      </c>
      <c r="T456" s="15">
        <f t="shared" si="47"/>
        <v>3488.8</v>
      </c>
      <c r="U456">
        <f t="shared" si="46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 s="12">
        <f t="shared" si="43"/>
        <v>40971.002569444441</v>
      </c>
      <c r="Q457" s="12">
        <f t="shared" si="44"/>
        <v>41016.021527777775</v>
      </c>
      <c r="R457" s="15">
        <f t="shared" si="45"/>
        <v>2012</v>
      </c>
      <c r="S457" s="21">
        <f t="shared" si="42"/>
        <v>0</v>
      </c>
      <c r="T457" s="15">
        <f t="shared" si="47"/>
        <v>8706</v>
      </c>
      <c r="U457">
        <f t="shared" si="46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 s="12">
        <f t="shared" si="43"/>
        <v>41547.694456018515</v>
      </c>
      <c r="Q458" s="12">
        <f t="shared" si="44"/>
        <v>41569.165972222225</v>
      </c>
      <c r="R458" s="15">
        <f t="shared" si="45"/>
        <v>2013</v>
      </c>
      <c r="S458" s="21">
        <f t="shared" si="42"/>
        <v>2</v>
      </c>
      <c r="T458" s="15">
        <f t="shared" si="47"/>
        <v>5798.67</v>
      </c>
      <c r="U458">
        <f t="shared" si="46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 s="12">
        <f t="shared" si="43"/>
        <v>41837.767500000002</v>
      </c>
      <c r="Q459" s="12">
        <f t="shared" si="44"/>
        <v>41867.767500000002</v>
      </c>
      <c r="R459" s="15">
        <f t="shared" si="45"/>
        <v>2014</v>
      </c>
      <c r="S459" s="21">
        <f t="shared" si="42"/>
        <v>1</v>
      </c>
      <c r="T459" s="15">
        <f t="shared" si="47"/>
        <v>0</v>
      </c>
      <c r="U459">
        <f t="shared" si="46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 s="12">
        <f t="shared" si="43"/>
        <v>41378.69976851852</v>
      </c>
      <c r="Q460" s="12">
        <f t="shared" si="44"/>
        <v>41408.69976851852</v>
      </c>
      <c r="R460" s="15">
        <f t="shared" si="45"/>
        <v>2013</v>
      </c>
      <c r="S460" s="21">
        <f t="shared" si="42"/>
        <v>2</v>
      </c>
      <c r="T460" s="15">
        <f t="shared" si="47"/>
        <v>354.08</v>
      </c>
      <c r="U460">
        <f t="shared" si="46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 s="12">
        <f t="shared" si="43"/>
        <v>40800.6403587963</v>
      </c>
      <c r="Q461" s="12">
        <f t="shared" si="44"/>
        <v>40860.682025462964</v>
      </c>
      <c r="R461" s="15">
        <f t="shared" si="45"/>
        <v>2011</v>
      </c>
      <c r="S461" s="21">
        <f t="shared" si="42"/>
        <v>0</v>
      </c>
      <c r="T461" s="15">
        <f t="shared" si="47"/>
        <v>17277</v>
      </c>
      <c r="U461">
        <f t="shared" si="46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 s="12">
        <f t="shared" si="43"/>
        <v>41759.542534722219</v>
      </c>
      <c r="Q462" s="12">
        <f t="shared" si="44"/>
        <v>41791.166666666664</v>
      </c>
      <c r="R462" s="15">
        <f t="shared" si="45"/>
        <v>2014</v>
      </c>
      <c r="S462" s="21">
        <f t="shared" si="42"/>
        <v>2</v>
      </c>
      <c r="T462" s="15">
        <f t="shared" si="47"/>
        <v>8630.19</v>
      </c>
      <c r="U462">
        <f t="shared" si="46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 s="12">
        <f t="shared" si="43"/>
        <v>41407.84684027778</v>
      </c>
      <c r="Q463" s="12">
        <f t="shared" si="44"/>
        <v>41427.84684027778</v>
      </c>
      <c r="R463" s="15">
        <f t="shared" si="45"/>
        <v>2013</v>
      </c>
      <c r="S463" s="21">
        <f t="shared" si="42"/>
        <v>31</v>
      </c>
      <c r="T463" s="15">
        <f t="shared" si="47"/>
        <v>0</v>
      </c>
      <c r="U463">
        <f t="shared" si="46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 s="12">
        <f t="shared" si="43"/>
        <v>40705.126631944448</v>
      </c>
      <c r="Q464" s="12">
        <f t="shared" si="44"/>
        <v>40765.126631944448</v>
      </c>
      <c r="R464" s="15">
        <f t="shared" si="45"/>
        <v>2011</v>
      </c>
      <c r="S464" s="21">
        <f t="shared" si="42"/>
        <v>0</v>
      </c>
      <c r="T464" s="15">
        <f t="shared" si="47"/>
        <v>0</v>
      </c>
      <c r="U464">
        <f t="shared" si="46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 s="12">
        <f t="shared" si="43"/>
        <v>40750.710104166668</v>
      </c>
      <c r="Q465" s="12">
        <f t="shared" si="44"/>
        <v>40810.710104166668</v>
      </c>
      <c r="R465" s="15">
        <f t="shared" si="45"/>
        <v>2011</v>
      </c>
      <c r="S465" s="21">
        <f t="shared" si="42"/>
        <v>0</v>
      </c>
      <c r="T465" s="15">
        <f t="shared" si="47"/>
        <v>1559.55</v>
      </c>
      <c r="U465">
        <f t="shared" si="46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 s="12">
        <f t="shared" si="43"/>
        <v>42488.848784722228</v>
      </c>
      <c r="Q466" s="12">
        <f t="shared" si="44"/>
        <v>42508.848784722228</v>
      </c>
      <c r="R466" s="15">
        <f t="shared" si="45"/>
        <v>2016</v>
      </c>
      <c r="S466" s="21">
        <f t="shared" si="42"/>
        <v>17</v>
      </c>
      <c r="T466" s="15">
        <f t="shared" si="47"/>
        <v>17066</v>
      </c>
      <c r="U466">
        <f t="shared" si="46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 s="12">
        <f t="shared" si="43"/>
        <v>41801.120069444441</v>
      </c>
      <c r="Q467" s="12">
        <f t="shared" si="44"/>
        <v>41817.120069444441</v>
      </c>
      <c r="R467" s="15">
        <f t="shared" si="45"/>
        <v>2014</v>
      </c>
      <c r="S467" s="21">
        <f t="shared" si="42"/>
        <v>33</v>
      </c>
      <c r="T467" s="15">
        <f t="shared" si="47"/>
        <v>2128.61</v>
      </c>
      <c r="U467">
        <f t="shared" si="46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 s="12">
        <f t="shared" si="43"/>
        <v>41129.942870370374</v>
      </c>
      <c r="Q468" s="12">
        <f t="shared" si="44"/>
        <v>41159.942870370374</v>
      </c>
      <c r="R468" s="15">
        <f t="shared" si="45"/>
        <v>2012</v>
      </c>
      <c r="S468" s="21">
        <f t="shared" si="42"/>
        <v>2</v>
      </c>
      <c r="T468" s="15">
        <f t="shared" si="47"/>
        <v>3396.8</v>
      </c>
      <c r="U468">
        <f t="shared" si="46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 s="12">
        <f t="shared" si="43"/>
        <v>41135.679791666669</v>
      </c>
      <c r="Q469" s="12">
        <f t="shared" si="44"/>
        <v>41180.679791666669</v>
      </c>
      <c r="R469" s="15">
        <f t="shared" si="45"/>
        <v>2012</v>
      </c>
      <c r="S469" s="21">
        <f t="shared" si="42"/>
        <v>1</v>
      </c>
      <c r="T469" s="15">
        <f t="shared" si="47"/>
        <v>432.36</v>
      </c>
      <c r="U469">
        <f t="shared" si="46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 s="12">
        <f t="shared" si="43"/>
        <v>41041.167627314811</v>
      </c>
      <c r="Q470" s="12">
        <f t="shared" si="44"/>
        <v>41101.160474537035</v>
      </c>
      <c r="R470" s="15">
        <f t="shared" si="45"/>
        <v>2012</v>
      </c>
      <c r="S470" s="21">
        <f t="shared" si="42"/>
        <v>2</v>
      </c>
      <c r="T470" s="15">
        <f t="shared" si="47"/>
        <v>0</v>
      </c>
      <c r="U470">
        <f t="shared" si="46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 s="12">
        <f t="shared" si="43"/>
        <v>41827.989861111113</v>
      </c>
      <c r="Q471" s="12">
        <f t="shared" si="44"/>
        <v>41887.989861111113</v>
      </c>
      <c r="R471" s="15">
        <f t="shared" si="45"/>
        <v>2014</v>
      </c>
      <c r="S471" s="21">
        <f t="shared" si="42"/>
        <v>3</v>
      </c>
      <c r="T471" s="15">
        <f t="shared" si="47"/>
        <v>0</v>
      </c>
      <c r="U471">
        <f t="shared" si="46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 s="12">
        <f t="shared" si="43"/>
        <v>41605.167696759258</v>
      </c>
      <c r="Q472" s="12">
        <f t="shared" si="44"/>
        <v>41655.166666666664</v>
      </c>
      <c r="R472" s="15">
        <f t="shared" si="45"/>
        <v>2013</v>
      </c>
      <c r="S472" s="21">
        <f t="shared" si="42"/>
        <v>3</v>
      </c>
      <c r="T472" s="15">
        <f t="shared" si="47"/>
        <v>8318.39</v>
      </c>
      <c r="U472">
        <f t="shared" si="46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 s="12">
        <f t="shared" si="43"/>
        <v>41703.721979166665</v>
      </c>
      <c r="Q473" s="12">
        <f t="shared" si="44"/>
        <v>41748.680312500001</v>
      </c>
      <c r="R473" s="15">
        <f t="shared" si="45"/>
        <v>2014</v>
      </c>
      <c r="S473" s="21">
        <f t="shared" si="42"/>
        <v>0</v>
      </c>
      <c r="T473" s="15">
        <f t="shared" si="47"/>
        <v>97.49</v>
      </c>
      <c r="U473">
        <f t="shared" si="46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 s="12">
        <f t="shared" si="43"/>
        <v>41844.922662037039</v>
      </c>
      <c r="Q474" s="12">
        <f t="shared" si="44"/>
        <v>41874.922662037039</v>
      </c>
      <c r="R474" s="15">
        <f t="shared" si="45"/>
        <v>2014</v>
      </c>
      <c r="S474" s="21">
        <f t="shared" ref="S474:S537" si="48">ROUND(E474/D474,0)</f>
        <v>21</v>
      </c>
      <c r="T474" s="15">
        <f t="shared" si="47"/>
        <v>3304.01</v>
      </c>
      <c r="U474">
        <f t="shared" si="46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 s="12">
        <f t="shared" si="43"/>
        <v>41869.698136574072</v>
      </c>
      <c r="Q475" s="12">
        <f t="shared" si="44"/>
        <v>41899.698136574072</v>
      </c>
      <c r="R475" s="15">
        <f t="shared" si="45"/>
        <v>2014</v>
      </c>
      <c r="S475" s="21">
        <f t="shared" si="48"/>
        <v>1</v>
      </c>
      <c r="T475" s="15">
        <f t="shared" si="47"/>
        <v>1178.6400000000001</v>
      </c>
      <c r="U475">
        <f t="shared" si="46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 s="12">
        <f t="shared" si="43"/>
        <v>42753.329039351855</v>
      </c>
      <c r="Q476" s="12">
        <f t="shared" si="44"/>
        <v>42783.329039351855</v>
      </c>
      <c r="R476" s="15">
        <f t="shared" si="45"/>
        <v>2017</v>
      </c>
      <c r="S476" s="21">
        <f t="shared" si="48"/>
        <v>5</v>
      </c>
      <c r="T476" s="15">
        <f t="shared" si="47"/>
        <v>16465</v>
      </c>
      <c r="U476">
        <f t="shared" si="46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 s="12">
        <f t="shared" si="43"/>
        <v>42100.086145833338</v>
      </c>
      <c r="Q477" s="12">
        <f t="shared" si="44"/>
        <v>42130.086145833338</v>
      </c>
      <c r="R477" s="15">
        <f t="shared" si="45"/>
        <v>2015</v>
      </c>
      <c r="S477" s="21">
        <f t="shared" si="48"/>
        <v>8</v>
      </c>
      <c r="T477" s="15">
        <f t="shared" si="47"/>
        <v>0</v>
      </c>
      <c r="U477">
        <f t="shared" si="46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 s="12">
        <f t="shared" si="43"/>
        <v>41757.975011574075</v>
      </c>
      <c r="Q478" s="12">
        <f t="shared" si="44"/>
        <v>41793.165972222225</v>
      </c>
      <c r="R478" s="15">
        <f t="shared" si="45"/>
        <v>2014</v>
      </c>
      <c r="S478" s="21">
        <f t="shared" si="48"/>
        <v>0</v>
      </c>
      <c r="T478" s="15">
        <f t="shared" si="47"/>
        <v>131.38</v>
      </c>
      <c r="U478">
        <f t="shared" si="46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 s="12">
        <f t="shared" si="43"/>
        <v>40987.83488425926</v>
      </c>
      <c r="Q479" s="12">
        <f t="shared" si="44"/>
        <v>41047.83488425926</v>
      </c>
      <c r="R479" s="15">
        <f t="shared" si="45"/>
        <v>2012</v>
      </c>
      <c r="S479" s="21">
        <f t="shared" si="48"/>
        <v>11</v>
      </c>
      <c r="T479" s="15">
        <f t="shared" si="47"/>
        <v>0</v>
      </c>
      <c r="U479">
        <f t="shared" si="46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 s="12">
        <f t="shared" si="43"/>
        <v>42065.910983796297</v>
      </c>
      <c r="Q480" s="12">
        <f t="shared" si="44"/>
        <v>42095.869317129633</v>
      </c>
      <c r="R480" s="15">
        <f t="shared" si="45"/>
        <v>2015</v>
      </c>
      <c r="S480" s="21">
        <f t="shared" si="48"/>
        <v>2</v>
      </c>
      <c r="T480" s="15">
        <f t="shared" si="47"/>
        <v>0</v>
      </c>
      <c r="U480">
        <f t="shared" si="46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 s="12">
        <f t="shared" si="43"/>
        <v>41904.407812500001</v>
      </c>
      <c r="Q481" s="12">
        <f t="shared" si="44"/>
        <v>41964.449479166666</v>
      </c>
      <c r="R481" s="15">
        <f t="shared" si="45"/>
        <v>2014</v>
      </c>
      <c r="S481" s="21">
        <f t="shared" si="48"/>
        <v>1</v>
      </c>
      <c r="T481" s="15">
        <f t="shared" si="47"/>
        <v>294.55</v>
      </c>
      <c r="U481">
        <f t="shared" si="46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 s="12">
        <f t="shared" si="43"/>
        <v>41465.500173611108</v>
      </c>
      <c r="Q482" s="12">
        <f t="shared" si="44"/>
        <v>41495.500173611108</v>
      </c>
      <c r="R482" s="15">
        <f t="shared" si="45"/>
        <v>2013</v>
      </c>
      <c r="S482" s="21">
        <f t="shared" si="48"/>
        <v>0</v>
      </c>
      <c r="T482" s="15">
        <f t="shared" si="47"/>
        <v>115.47</v>
      </c>
      <c r="U482">
        <f t="shared" si="46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 s="12">
        <f t="shared" si="43"/>
        <v>41162.672326388885</v>
      </c>
      <c r="Q483" s="12">
        <f t="shared" si="44"/>
        <v>41192.672326388885</v>
      </c>
      <c r="R483" s="15">
        <f t="shared" si="45"/>
        <v>2012</v>
      </c>
      <c r="S483" s="21">
        <f t="shared" si="48"/>
        <v>1</v>
      </c>
      <c r="T483" s="15">
        <f t="shared" si="47"/>
        <v>768.82</v>
      </c>
      <c r="U483">
        <f t="shared" si="46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 s="12">
        <f t="shared" si="43"/>
        <v>42447.896875000006</v>
      </c>
      <c r="Q484" s="12">
        <f t="shared" si="44"/>
        <v>42474.606944444444</v>
      </c>
      <c r="R484" s="15">
        <f t="shared" si="45"/>
        <v>2016</v>
      </c>
      <c r="S484" s="21">
        <f t="shared" si="48"/>
        <v>2</v>
      </c>
      <c r="T484" s="15">
        <f t="shared" si="47"/>
        <v>16000</v>
      </c>
      <c r="U484">
        <f t="shared" si="46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 s="12">
        <f t="shared" si="43"/>
        <v>41243.197592592594</v>
      </c>
      <c r="Q485" s="12">
        <f t="shared" si="44"/>
        <v>41303.197592592594</v>
      </c>
      <c r="R485" s="15">
        <f t="shared" si="45"/>
        <v>2012</v>
      </c>
      <c r="S485" s="21">
        <f t="shared" si="48"/>
        <v>1</v>
      </c>
      <c r="T485" s="15">
        <f t="shared" si="47"/>
        <v>108.41</v>
      </c>
      <c r="U485">
        <f t="shared" si="46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 s="12">
        <f t="shared" si="43"/>
        <v>42272.93949074074</v>
      </c>
      <c r="Q486" s="12">
        <f t="shared" si="44"/>
        <v>42313.981157407412</v>
      </c>
      <c r="R486" s="15">
        <f t="shared" si="45"/>
        <v>2015</v>
      </c>
      <c r="S486" s="21">
        <f t="shared" si="48"/>
        <v>0</v>
      </c>
      <c r="T486" s="15">
        <f t="shared" si="47"/>
        <v>1448.14</v>
      </c>
      <c r="U486">
        <f t="shared" si="46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 s="12">
        <f t="shared" si="43"/>
        <v>41381.50577546296</v>
      </c>
      <c r="Q487" s="12">
        <f t="shared" si="44"/>
        <v>41411.50577546296</v>
      </c>
      <c r="R487" s="15">
        <f t="shared" si="45"/>
        <v>2013</v>
      </c>
      <c r="S487" s="21">
        <f t="shared" si="48"/>
        <v>0</v>
      </c>
      <c r="T487" s="15">
        <f t="shared" si="47"/>
        <v>127.35</v>
      </c>
      <c r="U487">
        <f t="shared" si="46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 s="12">
        <f t="shared" si="43"/>
        <v>41761.94258101852</v>
      </c>
      <c r="Q488" s="12">
        <f t="shared" si="44"/>
        <v>41791.94258101852</v>
      </c>
      <c r="R488" s="15">
        <f t="shared" si="45"/>
        <v>2014</v>
      </c>
      <c r="S488" s="21">
        <f t="shared" si="48"/>
        <v>0</v>
      </c>
      <c r="T488" s="15">
        <f t="shared" si="47"/>
        <v>15903.5</v>
      </c>
      <c r="U488">
        <f t="shared" si="46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 s="12">
        <f t="shared" si="43"/>
        <v>42669.594837962963</v>
      </c>
      <c r="Q489" s="12">
        <f t="shared" si="44"/>
        <v>42729.636504629627</v>
      </c>
      <c r="R489" s="15">
        <f t="shared" si="45"/>
        <v>2016</v>
      </c>
      <c r="S489" s="21">
        <f t="shared" si="48"/>
        <v>0</v>
      </c>
      <c r="T489" s="15">
        <f t="shared" si="47"/>
        <v>0</v>
      </c>
      <c r="U489">
        <f t="shared" si="46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 s="12">
        <f t="shared" si="43"/>
        <v>42714.054398148146</v>
      </c>
      <c r="Q490" s="12">
        <f t="shared" si="44"/>
        <v>42744.054398148146</v>
      </c>
      <c r="R490" s="15">
        <f t="shared" si="45"/>
        <v>2016</v>
      </c>
      <c r="S490" s="21">
        <f t="shared" si="48"/>
        <v>1</v>
      </c>
      <c r="T490" s="15">
        <f t="shared" si="47"/>
        <v>0</v>
      </c>
      <c r="U490">
        <f t="shared" si="46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 s="12">
        <f t="shared" si="43"/>
        <v>40882.481666666667</v>
      </c>
      <c r="Q491" s="12">
        <f t="shared" si="44"/>
        <v>40913.481249999997</v>
      </c>
      <c r="R491" s="15">
        <f t="shared" si="45"/>
        <v>2011</v>
      </c>
      <c r="S491" s="21">
        <f t="shared" si="48"/>
        <v>0</v>
      </c>
      <c r="T491" s="15">
        <f t="shared" si="47"/>
        <v>5248</v>
      </c>
      <c r="U491">
        <f t="shared" si="46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 s="12">
        <f t="shared" si="43"/>
        <v>41113.968576388892</v>
      </c>
      <c r="Q492" s="12">
        <f t="shared" si="44"/>
        <v>41143.968576388892</v>
      </c>
      <c r="R492" s="15">
        <f t="shared" si="45"/>
        <v>2012</v>
      </c>
      <c r="S492" s="21">
        <f t="shared" si="48"/>
        <v>16</v>
      </c>
      <c r="T492" s="15">
        <f t="shared" si="47"/>
        <v>0</v>
      </c>
      <c r="U492">
        <f t="shared" si="46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 s="12">
        <f t="shared" si="43"/>
        <v>42366.982627314821</v>
      </c>
      <c r="Q493" s="12">
        <f t="shared" si="44"/>
        <v>42396.982627314821</v>
      </c>
      <c r="R493" s="15">
        <f t="shared" si="45"/>
        <v>2015</v>
      </c>
      <c r="S493" s="21">
        <f t="shared" si="48"/>
        <v>2</v>
      </c>
      <c r="T493" s="15">
        <f t="shared" si="47"/>
        <v>0</v>
      </c>
      <c r="U493">
        <f t="shared" si="46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 s="12">
        <f t="shared" si="43"/>
        <v>42596.03506944445</v>
      </c>
      <c r="Q494" s="12">
        <f t="shared" si="44"/>
        <v>42656.03506944445</v>
      </c>
      <c r="R494" s="15">
        <f t="shared" si="45"/>
        <v>2016</v>
      </c>
      <c r="S494" s="21">
        <f t="shared" si="48"/>
        <v>0</v>
      </c>
      <c r="T494" s="15">
        <f t="shared" si="47"/>
        <v>0</v>
      </c>
      <c r="U494">
        <f t="shared" si="46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 s="12">
        <f t="shared" si="43"/>
        <v>42114.726134259254</v>
      </c>
      <c r="Q495" s="12">
        <f t="shared" si="44"/>
        <v>42144.726134259254</v>
      </c>
      <c r="R495" s="15">
        <f t="shared" si="45"/>
        <v>2015</v>
      </c>
      <c r="S495" s="21">
        <f t="shared" si="48"/>
        <v>1</v>
      </c>
      <c r="T495" s="15">
        <f t="shared" si="47"/>
        <v>0</v>
      </c>
      <c r="U495">
        <f t="shared" si="46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 s="12">
        <f t="shared" si="43"/>
        <v>41799.830613425926</v>
      </c>
      <c r="Q496" s="12">
        <f t="shared" si="44"/>
        <v>41823.125</v>
      </c>
      <c r="R496" s="15">
        <f t="shared" si="45"/>
        <v>2014</v>
      </c>
      <c r="S496" s="21">
        <f t="shared" si="48"/>
        <v>1</v>
      </c>
      <c r="T496" s="15">
        <f t="shared" si="47"/>
        <v>5232</v>
      </c>
      <c r="U496">
        <f t="shared" si="46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 s="12">
        <f t="shared" si="43"/>
        <v>42171.827604166669</v>
      </c>
      <c r="Q497" s="12">
        <f t="shared" si="44"/>
        <v>42201.827604166669</v>
      </c>
      <c r="R497" s="15">
        <f t="shared" si="45"/>
        <v>2015</v>
      </c>
      <c r="S497" s="21">
        <f t="shared" si="48"/>
        <v>2</v>
      </c>
      <c r="T497" s="15">
        <f t="shared" si="47"/>
        <v>0</v>
      </c>
      <c r="U497">
        <f t="shared" si="46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 s="12">
        <f t="shared" si="43"/>
        <v>41620.93141203704</v>
      </c>
      <c r="Q498" s="12">
        <f t="shared" si="44"/>
        <v>41680.93141203704</v>
      </c>
      <c r="R498" s="15">
        <f t="shared" si="45"/>
        <v>2013</v>
      </c>
      <c r="S498" s="21">
        <f t="shared" si="48"/>
        <v>0</v>
      </c>
      <c r="T498" s="15">
        <f t="shared" si="47"/>
        <v>15673.44</v>
      </c>
      <c r="U498">
        <f t="shared" si="46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 s="12">
        <f t="shared" si="43"/>
        <v>41945.037789351853</v>
      </c>
      <c r="Q499" s="12">
        <f t="shared" si="44"/>
        <v>41998.208333333328</v>
      </c>
      <c r="R499" s="15">
        <f t="shared" si="45"/>
        <v>2014</v>
      </c>
      <c r="S499" s="21">
        <f t="shared" si="48"/>
        <v>3</v>
      </c>
      <c r="T499" s="15">
        <f t="shared" si="47"/>
        <v>5217</v>
      </c>
      <c r="U499">
        <f t="shared" si="46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 s="12">
        <f t="shared" si="43"/>
        <v>40858.762141203704</v>
      </c>
      <c r="Q500" s="12">
        <f t="shared" si="44"/>
        <v>40900.762141203704</v>
      </c>
      <c r="R500" s="15">
        <f t="shared" si="45"/>
        <v>2011</v>
      </c>
      <c r="S500" s="21">
        <f t="shared" si="48"/>
        <v>0</v>
      </c>
      <c r="T500" s="15">
        <f t="shared" si="47"/>
        <v>711.36</v>
      </c>
      <c r="U500">
        <f t="shared" si="46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 s="12">
        <f t="shared" si="43"/>
        <v>40043.895462962959</v>
      </c>
      <c r="Q501" s="12">
        <f t="shared" si="44"/>
        <v>40098.874305555553</v>
      </c>
      <c r="R501" s="15">
        <f t="shared" si="45"/>
        <v>2009</v>
      </c>
      <c r="S501" s="21">
        <f t="shared" si="48"/>
        <v>1</v>
      </c>
      <c r="T501" s="15">
        <f t="shared" si="47"/>
        <v>600.25</v>
      </c>
      <c r="U501">
        <f t="shared" si="46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 s="12">
        <f t="shared" si="43"/>
        <v>40247.886006944449</v>
      </c>
      <c r="Q502" s="12">
        <f t="shared" si="44"/>
        <v>40306.927777777775</v>
      </c>
      <c r="R502" s="15">
        <f t="shared" si="45"/>
        <v>2010</v>
      </c>
      <c r="S502" s="21">
        <f t="shared" si="48"/>
        <v>2</v>
      </c>
      <c r="T502" s="15">
        <f t="shared" si="47"/>
        <v>3899.25</v>
      </c>
      <c r="U502">
        <f t="shared" si="46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 s="12">
        <f t="shared" si="43"/>
        <v>40703.234386574077</v>
      </c>
      <c r="Q503" s="12">
        <f t="shared" si="44"/>
        <v>40733.234386574077</v>
      </c>
      <c r="R503" s="15">
        <f t="shared" si="45"/>
        <v>2011</v>
      </c>
      <c r="S503" s="21">
        <f t="shared" si="48"/>
        <v>2</v>
      </c>
      <c r="T503" s="15">
        <f t="shared" si="47"/>
        <v>0</v>
      </c>
      <c r="U503">
        <f t="shared" si="46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 s="12">
        <f t="shared" si="43"/>
        <v>40956.553530092591</v>
      </c>
      <c r="Q504" s="12">
        <f t="shared" si="44"/>
        <v>40986.511863425927</v>
      </c>
      <c r="R504" s="15">
        <f t="shared" si="45"/>
        <v>2012</v>
      </c>
      <c r="S504" s="21">
        <f t="shared" si="48"/>
        <v>1</v>
      </c>
      <c r="T504" s="15">
        <f t="shared" si="47"/>
        <v>3897.75</v>
      </c>
      <c r="U504">
        <f t="shared" si="46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 s="12">
        <f t="shared" si="43"/>
        <v>41991.526655092588</v>
      </c>
      <c r="Q505" s="12">
        <f t="shared" si="44"/>
        <v>42021.526655092588</v>
      </c>
      <c r="R505" s="15">
        <f t="shared" si="45"/>
        <v>2014</v>
      </c>
      <c r="S505" s="21">
        <f t="shared" si="48"/>
        <v>2</v>
      </c>
      <c r="T505" s="15">
        <f t="shared" si="47"/>
        <v>1729.44</v>
      </c>
      <c r="U505">
        <f t="shared" si="46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 s="12">
        <f t="shared" si="43"/>
        <v>40949.98364583333</v>
      </c>
      <c r="Q506" s="12">
        <f t="shared" si="44"/>
        <v>41009.941979166666</v>
      </c>
      <c r="R506" s="15">
        <f t="shared" si="45"/>
        <v>2012</v>
      </c>
      <c r="S506" s="21">
        <f t="shared" si="48"/>
        <v>1</v>
      </c>
      <c r="T506" s="15">
        <f t="shared" si="47"/>
        <v>3107</v>
      </c>
      <c r="U506">
        <f t="shared" si="46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 s="12">
        <f t="shared" si="43"/>
        <v>42318.098217592589</v>
      </c>
      <c r="Q507" s="12">
        <f t="shared" si="44"/>
        <v>42363.098217592589</v>
      </c>
      <c r="R507" s="15">
        <f t="shared" si="45"/>
        <v>2015</v>
      </c>
      <c r="S507" s="21">
        <f t="shared" si="48"/>
        <v>1</v>
      </c>
      <c r="T507" s="15">
        <f t="shared" si="47"/>
        <v>1109.29</v>
      </c>
      <c r="U507">
        <f t="shared" si="46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 s="12">
        <f t="shared" si="43"/>
        <v>41466.552314814813</v>
      </c>
      <c r="Q508" s="12">
        <f t="shared" si="44"/>
        <v>41496.552314814813</v>
      </c>
      <c r="R508" s="15">
        <f t="shared" si="45"/>
        <v>2013</v>
      </c>
      <c r="S508" s="21">
        <f t="shared" si="48"/>
        <v>0</v>
      </c>
      <c r="T508" s="15">
        <f t="shared" si="47"/>
        <v>15505</v>
      </c>
      <c r="U508">
        <f t="shared" si="46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 s="12">
        <f t="shared" si="43"/>
        <v>41156.958993055552</v>
      </c>
      <c r="Q509" s="12">
        <f t="shared" si="44"/>
        <v>41201.958993055552</v>
      </c>
      <c r="R509" s="15">
        <f t="shared" si="45"/>
        <v>2012</v>
      </c>
      <c r="S509" s="21">
        <f t="shared" si="48"/>
        <v>1</v>
      </c>
      <c r="T509" s="15">
        <f t="shared" si="47"/>
        <v>1548.1</v>
      </c>
      <c r="U509">
        <f t="shared" si="46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 s="12">
        <f t="shared" si="43"/>
        <v>40995.024317129632</v>
      </c>
      <c r="Q510" s="12">
        <f t="shared" si="44"/>
        <v>41054.593055555553</v>
      </c>
      <c r="R510" s="15">
        <f t="shared" si="45"/>
        <v>2012</v>
      </c>
      <c r="S510" s="21">
        <f t="shared" si="48"/>
        <v>0</v>
      </c>
      <c r="T510" s="15">
        <f t="shared" si="47"/>
        <v>5147.67</v>
      </c>
      <c r="U510">
        <f t="shared" si="46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 s="12">
        <f t="shared" si="43"/>
        <v>42153.631597222222</v>
      </c>
      <c r="Q511" s="12">
        <f t="shared" si="44"/>
        <v>42183.631597222222</v>
      </c>
      <c r="R511" s="15">
        <f t="shared" si="45"/>
        <v>2015</v>
      </c>
      <c r="S511" s="21">
        <f t="shared" si="48"/>
        <v>3</v>
      </c>
      <c r="T511" s="15">
        <f t="shared" si="47"/>
        <v>15435.55</v>
      </c>
      <c r="U511">
        <f t="shared" si="46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 s="12">
        <f t="shared" si="43"/>
        <v>42400.176377314812</v>
      </c>
      <c r="Q512" s="12">
        <f t="shared" si="44"/>
        <v>42430.176377314812</v>
      </c>
      <c r="R512" s="15">
        <f t="shared" si="45"/>
        <v>2016</v>
      </c>
      <c r="S512" s="21">
        <f t="shared" si="48"/>
        <v>1</v>
      </c>
      <c r="T512" s="15">
        <f t="shared" si="47"/>
        <v>0</v>
      </c>
      <c r="U512">
        <f t="shared" si="46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 s="12">
        <f t="shared" si="43"/>
        <v>41340.303032407406</v>
      </c>
      <c r="Q513" s="12">
        <f t="shared" si="44"/>
        <v>41370.261365740742</v>
      </c>
      <c r="R513" s="15">
        <f t="shared" si="45"/>
        <v>2013</v>
      </c>
      <c r="S513" s="21">
        <f t="shared" si="48"/>
        <v>3</v>
      </c>
      <c r="T513" s="15">
        <f t="shared" si="47"/>
        <v>3067</v>
      </c>
      <c r="U513">
        <f t="shared" si="46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 s="12">
        <f t="shared" ref="P514:P577" si="49">(((J514/60)/60)/24)+DATE(1970,1,1)</f>
        <v>42649.742210648154</v>
      </c>
      <c r="Q514" s="12">
        <f t="shared" ref="Q514:Q577" si="50">(((I514/60)/60)/24)+DATE(1970,1,1)</f>
        <v>42694.783877314811</v>
      </c>
      <c r="R514" s="15">
        <f t="shared" ref="R514:R577" si="51">YEAR(P514)</f>
        <v>2016</v>
      </c>
      <c r="S514" s="21">
        <f t="shared" si="48"/>
        <v>2</v>
      </c>
      <c r="T514" s="15">
        <f t="shared" si="47"/>
        <v>7663.5</v>
      </c>
      <c r="U514">
        <f t="shared" si="46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 s="12">
        <f t="shared" si="49"/>
        <v>42552.653993055559</v>
      </c>
      <c r="Q515" s="12">
        <f t="shared" si="50"/>
        <v>42597.291666666672</v>
      </c>
      <c r="R515" s="15">
        <f t="shared" si="51"/>
        <v>2016</v>
      </c>
      <c r="S515" s="21">
        <f t="shared" si="48"/>
        <v>0</v>
      </c>
      <c r="T515" s="15">
        <f t="shared" si="47"/>
        <v>225.27</v>
      </c>
      <c r="U515">
        <f t="shared" ref="U515:U578" si="52">YEAR(P515)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 s="12">
        <f t="shared" si="49"/>
        <v>41830.613969907405</v>
      </c>
      <c r="Q516" s="12">
        <f t="shared" si="50"/>
        <v>41860.613969907405</v>
      </c>
      <c r="R516" s="15">
        <f t="shared" si="51"/>
        <v>2014</v>
      </c>
      <c r="S516" s="21">
        <f t="shared" si="48"/>
        <v>10</v>
      </c>
      <c r="T516" s="15">
        <f t="shared" ref="T516:T579" si="53">IFERROR(ROUND(E516/L516,2),0)</f>
        <v>5105</v>
      </c>
      <c r="U516">
        <f t="shared" si="5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 s="12">
        <f t="shared" si="49"/>
        <v>42327.490752314814</v>
      </c>
      <c r="Q517" s="12">
        <f t="shared" si="50"/>
        <v>42367.490752314814</v>
      </c>
      <c r="R517" s="15">
        <f t="shared" si="51"/>
        <v>2015</v>
      </c>
      <c r="S517" s="21">
        <f t="shared" si="48"/>
        <v>0</v>
      </c>
      <c r="T517" s="15">
        <f t="shared" si="53"/>
        <v>449.56</v>
      </c>
      <c r="U517">
        <f t="shared" si="5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 s="12">
        <f t="shared" si="49"/>
        <v>42091.778703703705</v>
      </c>
      <c r="Q518" s="12">
        <f t="shared" si="50"/>
        <v>42151.778703703705</v>
      </c>
      <c r="R518" s="15">
        <f t="shared" si="51"/>
        <v>2015</v>
      </c>
      <c r="S518" s="21">
        <f t="shared" si="48"/>
        <v>3</v>
      </c>
      <c r="T518" s="15">
        <f t="shared" si="53"/>
        <v>0</v>
      </c>
      <c r="U518">
        <f t="shared" si="5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 s="12">
        <f t="shared" si="49"/>
        <v>42738.615289351852</v>
      </c>
      <c r="Q519" s="12">
        <f t="shared" si="50"/>
        <v>42768.615289351852</v>
      </c>
      <c r="R519" s="15">
        <f t="shared" si="51"/>
        <v>2017</v>
      </c>
      <c r="S519" s="21">
        <f t="shared" si="48"/>
        <v>1</v>
      </c>
      <c r="T519" s="15">
        <f t="shared" si="53"/>
        <v>5091</v>
      </c>
      <c r="U519">
        <f t="shared" si="5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 s="12">
        <f t="shared" si="49"/>
        <v>42223.616018518514</v>
      </c>
      <c r="Q520" s="12">
        <f t="shared" si="50"/>
        <v>42253.615277777775</v>
      </c>
      <c r="R520" s="15">
        <f t="shared" si="51"/>
        <v>2015</v>
      </c>
      <c r="S520" s="21">
        <f t="shared" si="48"/>
        <v>2</v>
      </c>
      <c r="T520" s="15">
        <f t="shared" si="53"/>
        <v>0</v>
      </c>
      <c r="U520">
        <f t="shared" si="5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 s="12">
        <f t="shared" si="49"/>
        <v>41218.391446759262</v>
      </c>
      <c r="Q521" s="12">
        <f t="shared" si="50"/>
        <v>41248.391446759262</v>
      </c>
      <c r="R521" s="15">
        <f t="shared" si="51"/>
        <v>2012</v>
      </c>
      <c r="S521" s="21">
        <f t="shared" si="48"/>
        <v>1</v>
      </c>
      <c r="T521" s="15">
        <f t="shared" si="53"/>
        <v>217.57</v>
      </c>
      <c r="U521">
        <f t="shared" si="5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 s="12">
        <f t="shared" si="49"/>
        <v>42318.702094907407</v>
      </c>
      <c r="Q522" s="12">
        <f t="shared" si="50"/>
        <v>42348.702094907407</v>
      </c>
      <c r="R522" s="15">
        <f t="shared" si="51"/>
        <v>2015</v>
      </c>
      <c r="S522" s="21">
        <f t="shared" si="48"/>
        <v>3</v>
      </c>
      <c r="T522" s="15">
        <f t="shared" si="53"/>
        <v>447.94</v>
      </c>
      <c r="U522">
        <f t="shared" si="52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 s="12">
        <f t="shared" si="49"/>
        <v>42646.092812499999</v>
      </c>
      <c r="Q523" s="12">
        <f t="shared" si="50"/>
        <v>42675.207638888889</v>
      </c>
      <c r="R523" s="15">
        <f t="shared" si="51"/>
        <v>2016</v>
      </c>
      <c r="S523" s="21">
        <f t="shared" si="48"/>
        <v>3</v>
      </c>
      <c r="T523" s="15">
        <f t="shared" si="53"/>
        <v>271.19</v>
      </c>
      <c r="U523">
        <f t="shared" si="5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 s="12">
        <f t="shared" si="49"/>
        <v>42430.040798611109</v>
      </c>
      <c r="Q524" s="12">
        <f t="shared" si="50"/>
        <v>42449.999131944445</v>
      </c>
      <c r="R524" s="15">
        <f t="shared" si="51"/>
        <v>2016</v>
      </c>
      <c r="S524" s="21">
        <f t="shared" si="48"/>
        <v>5</v>
      </c>
      <c r="T524" s="15">
        <f t="shared" si="53"/>
        <v>489.4</v>
      </c>
      <c r="U524">
        <f t="shared" si="5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 s="12">
        <f t="shared" si="49"/>
        <v>42238.13282407407</v>
      </c>
      <c r="Q525" s="12">
        <f t="shared" si="50"/>
        <v>42268.13282407407</v>
      </c>
      <c r="R525" s="15">
        <f t="shared" si="51"/>
        <v>2015</v>
      </c>
      <c r="S525" s="21">
        <f t="shared" si="48"/>
        <v>3</v>
      </c>
      <c r="T525" s="15">
        <f t="shared" si="53"/>
        <v>180.07</v>
      </c>
      <c r="U525">
        <f t="shared" si="5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 s="12">
        <f t="shared" si="49"/>
        <v>42492.717233796298</v>
      </c>
      <c r="Q526" s="12">
        <f t="shared" si="50"/>
        <v>42522.717233796298</v>
      </c>
      <c r="R526" s="15">
        <f t="shared" si="51"/>
        <v>2016</v>
      </c>
      <c r="S526" s="21">
        <f t="shared" si="48"/>
        <v>4</v>
      </c>
      <c r="T526" s="15">
        <f t="shared" si="53"/>
        <v>116.32</v>
      </c>
      <c r="U526">
        <f t="shared" si="5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 s="12">
        <f t="shared" si="49"/>
        <v>41850.400937500002</v>
      </c>
      <c r="Q527" s="12">
        <f t="shared" si="50"/>
        <v>41895.400937500002</v>
      </c>
      <c r="R527" s="15">
        <f t="shared" si="51"/>
        <v>2014</v>
      </c>
      <c r="S527" s="21">
        <f t="shared" si="48"/>
        <v>1</v>
      </c>
      <c r="T527" s="15">
        <f t="shared" si="53"/>
        <v>1257.5899999999999</v>
      </c>
      <c r="U527">
        <f t="shared" si="5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 s="12">
        <f t="shared" si="49"/>
        <v>42192.591944444444</v>
      </c>
      <c r="Q528" s="12">
        <f t="shared" si="50"/>
        <v>42223.708333333328</v>
      </c>
      <c r="R528" s="15">
        <f t="shared" si="51"/>
        <v>2015</v>
      </c>
      <c r="S528" s="21">
        <f t="shared" si="48"/>
        <v>10</v>
      </c>
      <c r="T528" s="15">
        <f t="shared" si="53"/>
        <v>655.52</v>
      </c>
      <c r="U528">
        <f t="shared" si="5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 s="12">
        <f t="shared" si="49"/>
        <v>42753.205625000002</v>
      </c>
      <c r="Q529" s="12">
        <f t="shared" si="50"/>
        <v>42783.670138888891</v>
      </c>
      <c r="R529" s="15">
        <f t="shared" si="51"/>
        <v>2017</v>
      </c>
      <c r="S529" s="21">
        <f t="shared" si="48"/>
        <v>2</v>
      </c>
      <c r="T529" s="15">
        <f t="shared" si="53"/>
        <v>95.18</v>
      </c>
      <c r="U529">
        <f t="shared" si="5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 s="12">
        <f t="shared" si="49"/>
        <v>42155.920219907406</v>
      </c>
      <c r="Q530" s="12">
        <f t="shared" si="50"/>
        <v>42176.888888888891</v>
      </c>
      <c r="R530" s="15">
        <f t="shared" si="51"/>
        <v>2015</v>
      </c>
      <c r="S530" s="21">
        <f t="shared" si="48"/>
        <v>13</v>
      </c>
      <c r="T530" s="15">
        <f t="shared" si="53"/>
        <v>491.67</v>
      </c>
      <c r="U530">
        <f t="shared" si="5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 s="12">
        <f t="shared" si="49"/>
        <v>42725.031180555554</v>
      </c>
      <c r="Q531" s="12">
        <f t="shared" si="50"/>
        <v>42746.208333333328</v>
      </c>
      <c r="R531" s="15">
        <f t="shared" si="51"/>
        <v>2016</v>
      </c>
      <c r="S531" s="21">
        <f t="shared" si="48"/>
        <v>12</v>
      </c>
      <c r="T531" s="15">
        <f t="shared" si="53"/>
        <v>814.06</v>
      </c>
      <c r="U531">
        <f t="shared" si="52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 s="12">
        <f t="shared" si="49"/>
        <v>42157.591064814813</v>
      </c>
      <c r="Q532" s="12">
        <f t="shared" si="50"/>
        <v>42179.083333333328</v>
      </c>
      <c r="R532" s="15">
        <f t="shared" si="51"/>
        <v>2015</v>
      </c>
      <c r="S532" s="21">
        <f t="shared" si="48"/>
        <v>4</v>
      </c>
      <c r="T532" s="15">
        <f t="shared" si="53"/>
        <v>503.38</v>
      </c>
      <c r="U532">
        <f t="shared" si="5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 s="12">
        <f t="shared" si="49"/>
        <v>42676.065150462964</v>
      </c>
      <c r="Q533" s="12">
        <f t="shared" si="50"/>
        <v>42721.290972222225</v>
      </c>
      <c r="R533" s="15">
        <f t="shared" si="51"/>
        <v>2016</v>
      </c>
      <c r="S533" s="21">
        <f t="shared" si="48"/>
        <v>4</v>
      </c>
      <c r="T533" s="15">
        <f t="shared" si="53"/>
        <v>468.1</v>
      </c>
      <c r="U533">
        <f t="shared" si="5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 s="12">
        <f t="shared" si="49"/>
        <v>42473.007037037038</v>
      </c>
      <c r="Q534" s="12">
        <f t="shared" si="50"/>
        <v>42503.007037037038</v>
      </c>
      <c r="R534" s="15">
        <f t="shared" si="51"/>
        <v>2016</v>
      </c>
      <c r="S534" s="21">
        <f t="shared" si="48"/>
        <v>1</v>
      </c>
      <c r="T534" s="15">
        <f t="shared" si="53"/>
        <v>83.53</v>
      </c>
      <c r="U534">
        <f t="shared" si="5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 s="12">
        <f t="shared" si="49"/>
        <v>42482.43478009259</v>
      </c>
      <c r="Q535" s="12">
        <f t="shared" si="50"/>
        <v>42506.43478009259</v>
      </c>
      <c r="R535" s="15">
        <f t="shared" si="51"/>
        <v>2016</v>
      </c>
      <c r="S535" s="21">
        <f t="shared" si="48"/>
        <v>7</v>
      </c>
      <c r="T535" s="15">
        <f t="shared" si="53"/>
        <v>849.26</v>
      </c>
      <c r="U535">
        <f t="shared" si="5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 s="12">
        <f t="shared" si="49"/>
        <v>42270.810995370368</v>
      </c>
      <c r="Q536" s="12">
        <f t="shared" si="50"/>
        <v>42309.958333333328</v>
      </c>
      <c r="R536" s="15">
        <f t="shared" si="51"/>
        <v>2015</v>
      </c>
      <c r="S536" s="21">
        <f t="shared" si="48"/>
        <v>1</v>
      </c>
      <c r="T536" s="15">
        <f t="shared" si="53"/>
        <v>297.98</v>
      </c>
      <c r="U536">
        <f t="shared" si="5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 s="12">
        <f t="shared" si="49"/>
        <v>42711.545196759253</v>
      </c>
      <c r="Q537" s="12">
        <f t="shared" si="50"/>
        <v>42741.545196759253</v>
      </c>
      <c r="R537" s="15">
        <f t="shared" si="51"/>
        <v>2016</v>
      </c>
      <c r="S537" s="21">
        <f t="shared" si="48"/>
        <v>7</v>
      </c>
      <c r="T537" s="15">
        <f t="shared" si="53"/>
        <v>240.73</v>
      </c>
      <c r="U537">
        <f t="shared" si="52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 s="12">
        <f t="shared" si="49"/>
        <v>42179.344988425932</v>
      </c>
      <c r="Q538" s="12">
        <f t="shared" si="50"/>
        <v>42219.75</v>
      </c>
      <c r="R538" s="15">
        <f t="shared" si="51"/>
        <v>2015</v>
      </c>
      <c r="S538" s="21">
        <f t="shared" ref="S538:S601" si="54">ROUND(E538/D538,0)</f>
        <v>4</v>
      </c>
      <c r="T538" s="15">
        <f t="shared" si="53"/>
        <v>363.85</v>
      </c>
      <c r="U538">
        <f t="shared" si="5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 s="12">
        <f t="shared" si="49"/>
        <v>42282.768414351856</v>
      </c>
      <c r="Q539" s="12">
        <f t="shared" si="50"/>
        <v>42312.810081018513</v>
      </c>
      <c r="R539" s="15">
        <f t="shared" si="51"/>
        <v>2015</v>
      </c>
      <c r="S539" s="21">
        <f t="shared" si="54"/>
        <v>7</v>
      </c>
      <c r="T539" s="15">
        <f t="shared" si="53"/>
        <v>240.1</v>
      </c>
      <c r="U539">
        <f t="shared" si="5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 s="12">
        <f t="shared" si="49"/>
        <v>42473.794710648144</v>
      </c>
      <c r="Q540" s="12">
        <f t="shared" si="50"/>
        <v>42503.794710648144</v>
      </c>
      <c r="R540" s="15">
        <f t="shared" si="51"/>
        <v>2016</v>
      </c>
      <c r="S540" s="21">
        <f t="shared" si="54"/>
        <v>3</v>
      </c>
      <c r="T540" s="15">
        <f t="shared" si="53"/>
        <v>234.7</v>
      </c>
      <c r="U540">
        <f t="shared" si="5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 s="12">
        <f t="shared" si="49"/>
        <v>42535.049849537041</v>
      </c>
      <c r="Q541" s="12">
        <f t="shared" si="50"/>
        <v>42556.049849537041</v>
      </c>
      <c r="R541" s="15">
        <f t="shared" si="51"/>
        <v>2016</v>
      </c>
      <c r="S541" s="21">
        <f t="shared" si="54"/>
        <v>28</v>
      </c>
      <c r="T541" s="15">
        <f t="shared" si="53"/>
        <v>702.75</v>
      </c>
      <c r="U541">
        <f t="shared" si="5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 s="12">
        <f t="shared" si="49"/>
        <v>42009.817199074074</v>
      </c>
      <c r="Q542" s="12">
        <f t="shared" si="50"/>
        <v>42039.817199074074</v>
      </c>
      <c r="R542" s="15">
        <f t="shared" si="51"/>
        <v>2015</v>
      </c>
      <c r="S542" s="21">
        <f t="shared" si="54"/>
        <v>1</v>
      </c>
      <c r="T542" s="15">
        <f t="shared" si="53"/>
        <v>14000</v>
      </c>
      <c r="U542">
        <f t="shared" si="5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 s="12">
        <f t="shared" si="49"/>
        <v>42276.046689814815</v>
      </c>
      <c r="Q543" s="12">
        <f t="shared" si="50"/>
        <v>42306.046689814815</v>
      </c>
      <c r="R543" s="15">
        <f t="shared" si="51"/>
        <v>2015</v>
      </c>
      <c r="S543" s="21">
        <f t="shared" si="54"/>
        <v>3</v>
      </c>
      <c r="T543" s="15">
        <f t="shared" si="53"/>
        <v>14000</v>
      </c>
      <c r="U543">
        <f t="shared" si="5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 s="12">
        <f t="shared" si="49"/>
        <v>42433.737453703703</v>
      </c>
      <c r="Q544" s="12">
        <f t="shared" si="50"/>
        <v>42493.695787037039</v>
      </c>
      <c r="R544" s="15">
        <f t="shared" si="51"/>
        <v>2016</v>
      </c>
      <c r="S544" s="21">
        <f t="shared" si="54"/>
        <v>0</v>
      </c>
      <c r="T544" s="15">
        <f t="shared" si="53"/>
        <v>13864.17</v>
      </c>
      <c r="U544">
        <f t="shared" si="5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 s="12">
        <f t="shared" si="49"/>
        <v>41914.092152777775</v>
      </c>
      <c r="Q545" s="12">
        <f t="shared" si="50"/>
        <v>41944.092152777775</v>
      </c>
      <c r="R545" s="15">
        <f t="shared" si="51"/>
        <v>2014</v>
      </c>
      <c r="S545" s="21">
        <f t="shared" si="54"/>
        <v>1</v>
      </c>
      <c r="T545" s="15">
        <f t="shared" si="53"/>
        <v>6932</v>
      </c>
      <c r="U545">
        <f t="shared" si="52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 s="12">
        <f t="shared" si="49"/>
        <v>42525.656944444447</v>
      </c>
      <c r="Q546" s="12">
        <f t="shared" si="50"/>
        <v>42555.656944444447</v>
      </c>
      <c r="R546" s="15">
        <f t="shared" si="51"/>
        <v>2016</v>
      </c>
      <c r="S546" s="21">
        <f t="shared" si="54"/>
        <v>28</v>
      </c>
      <c r="T546" s="15">
        <f t="shared" si="53"/>
        <v>6923</v>
      </c>
      <c r="U546">
        <f t="shared" si="5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 s="12">
        <f t="shared" si="49"/>
        <v>42283.592465277776</v>
      </c>
      <c r="Q547" s="12">
        <f t="shared" si="50"/>
        <v>42323.634131944447</v>
      </c>
      <c r="R547" s="15">
        <f t="shared" si="51"/>
        <v>2015</v>
      </c>
      <c r="S547" s="21">
        <f t="shared" si="54"/>
        <v>0</v>
      </c>
      <c r="T547" s="15">
        <f t="shared" si="53"/>
        <v>403.76</v>
      </c>
      <c r="U547">
        <f t="shared" si="5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 s="12">
        <f t="shared" si="49"/>
        <v>42249.667997685188</v>
      </c>
      <c r="Q548" s="12">
        <f t="shared" si="50"/>
        <v>42294.667997685188</v>
      </c>
      <c r="R548" s="15">
        <f t="shared" si="51"/>
        <v>2015</v>
      </c>
      <c r="S548" s="21">
        <f t="shared" si="54"/>
        <v>0</v>
      </c>
      <c r="T548" s="15">
        <f t="shared" si="53"/>
        <v>6852.17</v>
      </c>
      <c r="U548">
        <f t="shared" si="5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 s="12">
        <f t="shared" si="49"/>
        <v>42380.696342592593</v>
      </c>
      <c r="Q549" s="12">
        <f t="shared" si="50"/>
        <v>42410.696342592593</v>
      </c>
      <c r="R549" s="15">
        <f t="shared" si="51"/>
        <v>2016</v>
      </c>
      <c r="S549" s="21">
        <f t="shared" si="54"/>
        <v>2</v>
      </c>
      <c r="T549" s="15">
        <f t="shared" si="53"/>
        <v>0</v>
      </c>
      <c r="U549">
        <f t="shared" si="5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 s="12">
        <f t="shared" si="49"/>
        <v>42276.903333333335</v>
      </c>
      <c r="Q550" s="12">
        <f t="shared" si="50"/>
        <v>42306.903333333335</v>
      </c>
      <c r="R550" s="15">
        <f t="shared" si="51"/>
        <v>2015</v>
      </c>
      <c r="S550" s="21">
        <f t="shared" si="54"/>
        <v>1</v>
      </c>
      <c r="T550" s="15">
        <f t="shared" si="53"/>
        <v>13685.99</v>
      </c>
      <c r="U550">
        <f t="shared" si="5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 s="12">
        <f t="shared" si="49"/>
        <v>42163.636828703704</v>
      </c>
      <c r="Q551" s="12">
        <f t="shared" si="50"/>
        <v>42193.636828703704</v>
      </c>
      <c r="R551" s="15">
        <f t="shared" si="51"/>
        <v>2015</v>
      </c>
      <c r="S551" s="21">
        <f t="shared" si="54"/>
        <v>5</v>
      </c>
      <c r="T551" s="15">
        <f t="shared" si="53"/>
        <v>1701.75</v>
      </c>
      <c r="U551">
        <f t="shared" si="5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 s="12">
        <f t="shared" si="49"/>
        <v>42753.678761574076</v>
      </c>
      <c r="Q552" s="12">
        <f t="shared" si="50"/>
        <v>42766.208333333328</v>
      </c>
      <c r="R552" s="15">
        <f t="shared" si="51"/>
        <v>2017</v>
      </c>
      <c r="S552" s="21">
        <f t="shared" si="54"/>
        <v>3</v>
      </c>
      <c r="T552" s="15">
        <f t="shared" si="53"/>
        <v>3391.5</v>
      </c>
      <c r="U552">
        <f t="shared" si="5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 s="12">
        <f t="shared" si="49"/>
        <v>42173.275740740741</v>
      </c>
      <c r="Q553" s="12">
        <f t="shared" si="50"/>
        <v>42217.745138888888</v>
      </c>
      <c r="R553" s="15">
        <f t="shared" si="51"/>
        <v>2015</v>
      </c>
      <c r="S553" s="21">
        <f t="shared" si="54"/>
        <v>0</v>
      </c>
      <c r="T553" s="15">
        <f t="shared" si="53"/>
        <v>483.36</v>
      </c>
      <c r="U553">
        <f t="shared" si="5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 s="12">
        <f t="shared" si="49"/>
        <v>42318.616851851853</v>
      </c>
      <c r="Q554" s="12">
        <f t="shared" si="50"/>
        <v>42378.616851851853</v>
      </c>
      <c r="R554" s="15">
        <f t="shared" si="51"/>
        <v>2015</v>
      </c>
      <c r="S554" s="21">
        <f t="shared" si="54"/>
        <v>0</v>
      </c>
      <c r="T554" s="15">
        <f t="shared" si="53"/>
        <v>0</v>
      </c>
      <c r="U554">
        <f t="shared" si="5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 s="12">
        <f t="shared" si="49"/>
        <v>41927.71980324074</v>
      </c>
      <c r="Q555" s="12">
        <f t="shared" si="50"/>
        <v>41957.761469907404</v>
      </c>
      <c r="R555" s="15">
        <f t="shared" si="51"/>
        <v>2014</v>
      </c>
      <c r="S555" s="21">
        <f t="shared" si="54"/>
        <v>1</v>
      </c>
      <c r="T555" s="15">
        <f t="shared" si="53"/>
        <v>2246.69</v>
      </c>
      <c r="U555">
        <f t="shared" si="5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 s="12">
        <f t="shared" si="49"/>
        <v>41901.684861111113</v>
      </c>
      <c r="Q556" s="12">
        <f t="shared" si="50"/>
        <v>41931.684861111113</v>
      </c>
      <c r="R556" s="15">
        <f t="shared" si="51"/>
        <v>2014</v>
      </c>
      <c r="S556" s="21">
        <f t="shared" si="54"/>
        <v>3</v>
      </c>
      <c r="T556" s="15">
        <f t="shared" si="53"/>
        <v>611.41</v>
      </c>
      <c r="U556">
        <f t="shared" si="5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 s="12">
        <f t="shared" si="49"/>
        <v>42503.353506944448</v>
      </c>
      <c r="Q557" s="12">
        <f t="shared" si="50"/>
        <v>42533.353506944448</v>
      </c>
      <c r="R557" s="15">
        <f t="shared" si="51"/>
        <v>2016</v>
      </c>
      <c r="S557" s="21">
        <f t="shared" si="54"/>
        <v>2</v>
      </c>
      <c r="T557" s="15">
        <f t="shared" si="53"/>
        <v>0</v>
      </c>
      <c r="U557">
        <f t="shared" si="5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 s="12">
        <f t="shared" si="49"/>
        <v>42345.860150462962</v>
      </c>
      <c r="Q558" s="12">
        <f t="shared" si="50"/>
        <v>42375.860150462962</v>
      </c>
      <c r="R558" s="15">
        <f t="shared" si="51"/>
        <v>2015</v>
      </c>
      <c r="S558" s="21">
        <f t="shared" si="54"/>
        <v>2</v>
      </c>
      <c r="T558" s="15">
        <f t="shared" si="53"/>
        <v>13323</v>
      </c>
      <c r="U558">
        <f t="shared" si="5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 s="12">
        <f t="shared" si="49"/>
        <v>42676.942164351851</v>
      </c>
      <c r="Q559" s="12">
        <f t="shared" si="50"/>
        <v>42706.983831018515</v>
      </c>
      <c r="R559" s="15">
        <f t="shared" si="51"/>
        <v>2016</v>
      </c>
      <c r="S559" s="21">
        <f t="shared" si="54"/>
        <v>0</v>
      </c>
      <c r="T559" s="15">
        <f t="shared" si="53"/>
        <v>664.8</v>
      </c>
      <c r="U559">
        <f t="shared" si="5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 s="12">
        <f t="shared" si="49"/>
        <v>42057.883159722223</v>
      </c>
      <c r="Q560" s="12">
        <f t="shared" si="50"/>
        <v>42087.841493055559</v>
      </c>
      <c r="R560" s="15">
        <f t="shared" si="51"/>
        <v>2015</v>
      </c>
      <c r="S560" s="21">
        <f t="shared" si="54"/>
        <v>18</v>
      </c>
      <c r="T560" s="15">
        <f t="shared" si="53"/>
        <v>0</v>
      </c>
      <c r="U560">
        <f t="shared" si="5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 s="12">
        <f t="shared" si="49"/>
        <v>42321.283101851848</v>
      </c>
      <c r="Q561" s="12">
        <f t="shared" si="50"/>
        <v>42351.283101851848</v>
      </c>
      <c r="R561" s="15">
        <f t="shared" si="51"/>
        <v>2015</v>
      </c>
      <c r="S561" s="21">
        <f t="shared" si="54"/>
        <v>0</v>
      </c>
      <c r="T561" s="15">
        <f t="shared" si="53"/>
        <v>13279</v>
      </c>
      <c r="U561">
        <f t="shared" si="5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 s="12">
        <f t="shared" si="49"/>
        <v>41960.771354166667</v>
      </c>
      <c r="Q562" s="12">
        <f t="shared" si="50"/>
        <v>41990.771354166667</v>
      </c>
      <c r="R562" s="15">
        <f t="shared" si="51"/>
        <v>2014</v>
      </c>
      <c r="S562" s="21">
        <f t="shared" si="54"/>
        <v>0</v>
      </c>
      <c r="T562" s="15">
        <f t="shared" si="53"/>
        <v>4409.33</v>
      </c>
      <c r="U562">
        <f t="shared" si="5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 s="12">
        <f t="shared" si="49"/>
        <v>42268.658715277779</v>
      </c>
      <c r="Q563" s="12">
        <f t="shared" si="50"/>
        <v>42303.658715277779</v>
      </c>
      <c r="R563" s="15">
        <f t="shared" si="51"/>
        <v>2015</v>
      </c>
      <c r="S563" s="21">
        <f t="shared" si="54"/>
        <v>1</v>
      </c>
      <c r="T563" s="15">
        <f t="shared" si="53"/>
        <v>6590</v>
      </c>
      <c r="U563">
        <f t="shared" si="5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 s="12">
        <f t="shared" si="49"/>
        <v>42692.389062500006</v>
      </c>
      <c r="Q564" s="12">
        <f t="shared" si="50"/>
        <v>42722.389062500006</v>
      </c>
      <c r="R564" s="15">
        <f t="shared" si="51"/>
        <v>2016</v>
      </c>
      <c r="S564" s="21">
        <f t="shared" si="54"/>
        <v>0</v>
      </c>
      <c r="T564" s="15">
        <f t="shared" si="53"/>
        <v>0</v>
      </c>
      <c r="U564">
        <f t="shared" si="5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 s="12">
        <f t="shared" si="49"/>
        <v>42022.069988425923</v>
      </c>
      <c r="Q565" s="12">
        <f t="shared" si="50"/>
        <v>42052.069988425923</v>
      </c>
      <c r="R565" s="15">
        <f t="shared" si="51"/>
        <v>2015</v>
      </c>
      <c r="S565" s="21">
        <f t="shared" si="54"/>
        <v>0</v>
      </c>
      <c r="T565" s="15">
        <f t="shared" si="53"/>
        <v>6560.5</v>
      </c>
      <c r="U565">
        <f t="shared" si="5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 s="12">
        <f t="shared" si="49"/>
        <v>42411.942997685182</v>
      </c>
      <c r="Q566" s="12">
        <f t="shared" si="50"/>
        <v>42441.942997685182</v>
      </c>
      <c r="R566" s="15">
        <f t="shared" si="51"/>
        <v>2016</v>
      </c>
      <c r="S566" s="21">
        <f t="shared" si="54"/>
        <v>1</v>
      </c>
      <c r="T566" s="15">
        <f t="shared" si="53"/>
        <v>13114</v>
      </c>
      <c r="U566">
        <f t="shared" si="5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 s="12">
        <f t="shared" si="49"/>
        <v>42165.785289351858</v>
      </c>
      <c r="Q567" s="12">
        <f t="shared" si="50"/>
        <v>42195.785289351858</v>
      </c>
      <c r="R567" s="15">
        <f t="shared" si="51"/>
        <v>2015</v>
      </c>
      <c r="S567" s="21">
        <f t="shared" si="54"/>
        <v>1</v>
      </c>
      <c r="T567" s="15">
        <f t="shared" si="53"/>
        <v>0</v>
      </c>
      <c r="U567">
        <f t="shared" si="5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 s="12">
        <f t="shared" si="49"/>
        <v>42535.68440972222</v>
      </c>
      <c r="Q568" s="12">
        <f t="shared" si="50"/>
        <v>42565.68440972222</v>
      </c>
      <c r="R568" s="15">
        <f t="shared" si="51"/>
        <v>2016</v>
      </c>
      <c r="S568" s="21">
        <f t="shared" si="54"/>
        <v>3</v>
      </c>
      <c r="T568" s="15">
        <f t="shared" si="53"/>
        <v>13014</v>
      </c>
      <c r="U568">
        <f t="shared" si="5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 s="12">
        <f t="shared" si="49"/>
        <v>41975.842523148152</v>
      </c>
      <c r="Q569" s="12">
        <f t="shared" si="50"/>
        <v>42005.842523148152</v>
      </c>
      <c r="R569" s="15">
        <f t="shared" si="51"/>
        <v>2014</v>
      </c>
      <c r="S569" s="21">
        <f t="shared" si="54"/>
        <v>1</v>
      </c>
      <c r="T569" s="15">
        <f t="shared" si="53"/>
        <v>0</v>
      </c>
      <c r="U569">
        <f t="shared" si="5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 s="12">
        <f t="shared" si="49"/>
        <v>42348.9215625</v>
      </c>
      <c r="Q570" s="12">
        <f t="shared" si="50"/>
        <v>42385.458333333328</v>
      </c>
      <c r="R570" s="15">
        <f t="shared" si="51"/>
        <v>2015</v>
      </c>
      <c r="S570" s="21">
        <f t="shared" si="54"/>
        <v>1</v>
      </c>
      <c r="T570" s="15">
        <f t="shared" si="53"/>
        <v>2585.87</v>
      </c>
      <c r="U570">
        <f t="shared" si="5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 s="12">
        <f t="shared" si="49"/>
        <v>42340.847361111111</v>
      </c>
      <c r="Q571" s="12">
        <f t="shared" si="50"/>
        <v>42370.847361111111</v>
      </c>
      <c r="R571" s="15">
        <f t="shared" si="51"/>
        <v>2015</v>
      </c>
      <c r="S571" s="21">
        <f t="shared" si="54"/>
        <v>5</v>
      </c>
      <c r="T571" s="15">
        <f t="shared" si="53"/>
        <v>12879</v>
      </c>
      <c r="U571">
        <f t="shared" si="5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 s="12">
        <f t="shared" si="49"/>
        <v>42388.798252314817</v>
      </c>
      <c r="Q572" s="12">
        <f t="shared" si="50"/>
        <v>42418.798252314817</v>
      </c>
      <c r="R572" s="15">
        <f t="shared" si="51"/>
        <v>2016</v>
      </c>
      <c r="S572" s="21">
        <f t="shared" si="54"/>
        <v>0</v>
      </c>
      <c r="T572" s="15">
        <f t="shared" si="53"/>
        <v>12870</v>
      </c>
      <c r="U572">
        <f t="shared" si="5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 s="12">
        <f t="shared" si="49"/>
        <v>42192.816238425927</v>
      </c>
      <c r="Q573" s="12">
        <f t="shared" si="50"/>
        <v>42212.165972222225</v>
      </c>
      <c r="R573" s="15">
        <f t="shared" si="51"/>
        <v>2015</v>
      </c>
      <c r="S573" s="21">
        <f t="shared" si="54"/>
        <v>1</v>
      </c>
      <c r="T573" s="15">
        <f t="shared" si="53"/>
        <v>6409</v>
      </c>
      <c r="U573">
        <f t="shared" si="5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 s="12">
        <f t="shared" si="49"/>
        <v>42282.71629629629</v>
      </c>
      <c r="Q574" s="12">
        <f t="shared" si="50"/>
        <v>42312.757962962962</v>
      </c>
      <c r="R574" s="15">
        <f t="shared" si="51"/>
        <v>2015</v>
      </c>
      <c r="S574" s="21">
        <f t="shared" si="54"/>
        <v>5</v>
      </c>
      <c r="T574" s="15">
        <f t="shared" si="53"/>
        <v>0</v>
      </c>
      <c r="U574">
        <f t="shared" si="5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 s="12">
        <f t="shared" si="49"/>
        <v>41963.050127314811</v>
      </c>
      <c r="Q575" s="12">
        <f t="shared" si="50"/>
        <v>42022.05</v>
      </c>
      <c r="R575" s="15">
        <f t="shared" si="51"/>
        <v>2014</v>
      </c>
      <c r="S575" s="21">
        <f t="shared" si="54"/>
        <v>0</v>
      </c>
      <c r="T575" s="15">
        <f t="shared" si="53"/>
        <v>1422.22</v>
      </c>
      <c r="U575">
        <f t="shared" si="52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 s="12">
        <f t="shared" si="49"/>
        <v>42632.443368055552</v>
      </c>
      <c r="Q576" s="12">
        <f t="shared" si="50"/>
        <v>42662.443368055552</v>
      </c>
      <c r="R576" s="15">
        <f t="shared" si="51"/>
        <v>2016</v>
      </c>
      <c r="S576" s="21">
        <f t="shared" si="54"/>
        <v>1</v>
      </c>
      <c r="T576" s="15">
        <f t="shared" si="53"/>
        <v>3198.75</v>
      </c>
      <c r="U576">
        <f t="shared" si="5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 s="12">
        <f t="shared" si="49"/>
        <v>42138.692627314813</v>
      </c>
      <c r="Q577" s="12">
        <f t="shared" si="50"/>
        <v>42168.692627314813</v>
      </c>
      <c r="R577" s="15">
        <f t="shared" si="51"/>
        <v>2015</v>
      </c>
      <c r="S577" s="21">
        <f t="shared" si="54"/>
        <v>0</v>
      </c>
      <c r="T577" s="15">
        <f t="shared" si="53"/>
        <v>3198</v>
      </c>
      <c r="U577">
        <f t="shared" si="5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 s="12">
        <f t="shared" ref="P578:P641" si="55">(((J578/60)/60)/24)+DATE(1970,1,1)</f>
        <v>42031.471666666665</v>
      </c>
      <c r="Q578" s="12">
        <f t="shared" ref="Q578:Q641" si="56">(((I578/60)/60)/24)+DATE(1970,1,1)</f>
        <v>42091.43</v>
      </c>
      <c r="R578" s="15">
        <f t="shared" ref="R578:R641" si="57">YEAR(P578)</f>
        <v>2015</v>
      </c>
      <c r="S578" s="21">
        <f t="shared" si="54"/>
        <v>0</v>
      </c>
      <c r="T578" s="15">
        <f t="shared" si="53"/>
        <v>12772.6</v>
      </c>
      <c r="U578">
        <f t="shared" si="52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 s="12">
        <f t="shared" si="55"/>
        <v>42450.589143518519</v>
      </c>
      <c r="Q579" s="12">
        <f t="shared" si="56"/>
        <v>42510.589143518519</v>
      </c>
      <c r="R579" s="15">
        <f t="shared" si="57"/>
        <v>2016</v>
      </c>
      <c r="S579" s="21">
        <f t="shared" si="54"/>
        <v>3</v>
      </c>
      <c r="T579" s="15">
        <f t="shared" si="53"/>
        <v>12730.42</v>
      </c>
      <c r="U579">
        <f t="shared" ref="U579:U642" si="58">YEAR(P579)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 s="12">
        <f t="shared" si="55"/>
        <v>42230.578622685185</v>
      </c>
      <c r="Q580" s="12">
        <f t="shared" si="56"/>
        <v>42254.578622685185</v>
      </c>
      <c r="R580" s="15">
        <f t="shared" si="57"/>
        <v>2015</v>
      </c>
      <c r="S580" s="21">
        <f t="shared" si="54"/>
        <v>0</v>
      </c>
      <c r="T580" s="15">
        <f t="shared" ref="T580:T643" si="59">IFERROR(ROUND(E580/L580,2),0)</f>
        <v>1809.71</v>
      </c>
      <c r="U580">
        <f t="shared" si="58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 s="12">
        <f t="shared" si="55"/>
        <v>41968.852118055554</v>
      </c>
      <c r="Q581" s="12">
        <f t="shared" si="56"/>
        <v>41998.852118055554</v>
      </c>
      <c r="R581" s="15">
        <f t="shared" si="57"/>
        <v>2014</v>
      </c>
      <c r="S581" s="21">
        <f t="shared" si="54"/>
        <v>1</v>
      </c>
      <c r="T581" s="15">
        <f t="shared" si="59"/>
        <v>2525.4</v>
      </c>
      <c r="U581">
        <f t="shared" si="58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 s="12">
        <f t="shared" si="55"/>
        <v>42605.908182870371</v>
      </c>
      <c r="Q582" s="12">
        <f t="shared" si="56"/>
        <v>42635.908182870371</v>
      </c>
      <c r="R582" s="15">
        <f t="shared" si="57"/>
        <v>2016</v>
      </c>
      <c r="S582" s="21">
        <f t="shared" si="54"/>
        <v>4</v>
      </c>
      <c r="T582" s="15">
        <f t="shared" si="59"/>
        <v>12571</v>
      </c>
      <c r="U582">
        <f t="shared" si="58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 s="12">
        <f t="shared" si="55"/>
        <v>42188.012777777782</v>
      </c>
      <c r="Q583" s="12">
        <f t="shared" si="56"/>
        <v>42218.012777777782</v>
      </c>
      <c r="R583" s="15">
        <f t="shared" si="57"/>
        <v>2015</v>
      </c>
      <c r="S583" s="21">
        <f t="shared" si="54"/>
        <v>31</v>
      </c>
      <c r="T583" s="15">
        <f t="shared" si="59"/>
        <v>0</v>
      </c>
      <c r="U583">
        <f t="shared" si="58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 s="12">
        <f t="shared" si="55"/>
        <v>42055.739803240736</v>
      </c>
      <c r="Q584" s="12">
        <f t="shared" si="56"/>
        <v>42078.75</v>
      </c>
      <c r="R584" s="15">
        <f t="shared" si="57"/>
        <v>2015</v>
      </c>
      <c r="S584" s="21">
        <f t="shared" si="54"/>
        <v>0</v>
      </c>
      <c r="T584" s="15">
        <f t="shared" si="59"/>
        <v>0</v>
      </c>
      <c r="U584">
        <f t="shared" si="58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 s="12">
        <f t="shared" si="55"/>
        <v>42052.93850694444</v>
      </c>
      <c r="Q585" s="12">
        <f t="shared" si="56"/>
        <v>42082.896840277783</v>
      </c>
      <c r="R585" s="15">
        <f t="shared" si="57"/>
        <v>2015</v>
      </c>
      <c r="S585" s="21">
        <f t="shared" si="54"/>
        <v>1</v>
      </c>
      <c r="T585" s="15">
        <f t="shared" si="59"/>
        <v>12446</v>
      </c>
      <c r="U585">
        <f t="shared" si="58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 s="12">
        <f t="shared" si="55"/>
        <v>42049.716620370367</v>
      </c>
      <c r="Q586" s="12">
        <f t="shared" si="56"/>
        <v>42079.674953703703</v>
      </c>
      <c r="R586" s="15">
        <f t="shared" si="57"/>
        <v>2015</v>
      </c>
      <c r="S586" s="21">
        <f t="shared" si="54"/>
        <v>12</v>
      </c>
      <c r="T586" s="15">
        <f t="shared" si="59"/>
        <v>6206.5</v>
      </c>
      <c r="U586">
        <f t="shared" si="58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 s="12">
        <f t="shared" si="55"/>
        <v>42283.3909375</v>
      </c>
      <c r="Q587" s="12">
        <f t="shared" si="56"/>
        <v>42339</v>
      </c>
      <c r="R587" s="15">
        <f t="shared" si="57"/>
        <v>2015</v>
      </c>
      <c r="S587" s="21">
        <f t="shared" si="54"/>
        <v>1</v>
      </c>
      <c r="T587" s="15">
        <f t="shared" si="59"/>
        <v>0</v>
      </c>
      <c r="U587">
        <f t="shared" si="58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 s="12">
        <f t="shared" si="55"/>
        <v>42020.854247685187</v>
      </c>
      <c r="Q588" s="12">
        <f t="shared" si="56"/>
        <v>42050.854247685187</v>
      </c>
      <c r="R588" s="15">
        <f t="shared" si="57"/>
        <v>2015</v>
      </c>
      <c r="S588" s="21">
        <f t="shared" si="54"/>
        <v>1</v>
      </c>
      <c r="T588" s="15">
        <f t="shared" si="59"/>
        <v>3100.15</v>
      </c>
      <c r="U588">
        <f t="shared" si="58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 s="12">
        <f t="shared" si="55"/>
        <v>42080.757326388892</v>
      </c>
      <c r="Q589" s="12">
        <f t="shared" si="56"/>
        <v>42110.757326388892</v>
      </c>
      <c r="R589" s="15">
        <f t="shared" si="57"/>
        <v>2015</v>
      </c>
      <c r="S589" s="21">
        <f t="shared" si="54"/>
        <v>0</v>
      </c>
      <c r="T589" s="15">
        <f t="shared" si="59"/>
        <v>1764.71</v>
      </c>
      <c r="U589">
        <f t="shared" si="58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 s="12">
        <f t="shared" si="55"/>
        <v>42631.769513888896</v>
      </c>
      <c r="Q590" s="12">
        <f t="shared" si="56"/>
        <v>42691.811180555553</v>
      </c>
      <c r="R590" s="15">
        <f t="shared" si="57"/>
        <v>2016</v>
      </c>
      <c r="S590" s="21">
        <f t="shared" si="54"/>
        <v>1</v>
      </c>
      <c r="T590" s="15">
        <f t="shared" si="59"/>
        <v>6174.25</v>
      </c>
      <c r="U590">
        <f t="shared" si="58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 s="12">
        <f t="shared" si="55"/>
        <v>42178.614571759259</v>
      </c>
      <c r="Q591" s="12">
        <f t="shared" si="56"/>
        <v>42193.614571759259</v>
      </c>
      <c r="R591" s="15">
        <f t="shared" si="57"/>
        <v>2015</v>
      </c>
      <c r="S591" s="21">
        <f t="shared" si="54"/>
        <v>2</v>
      </c>
      <c r="T591" s="15">
        <f t="shared" si="59"/>
        <v>12325</v>
      </c>
      <c r="U591">
        <f t="shared" si="58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 s="12">
        <f t="shared" si="55"/>
        <v>42377.554756944446</v>
      </c>
      <c r="Q592" s="12">
        <f t="shared" si="56"/>
        <v>42408.542361111111</v>
      </c>
      <c r="R592" s="15">
        <f t="shared" si="57"/>
        <v>2016</v>
      </c>
      <c r="S592" s="21">
        <f t="shared" si="54"/>
        <v>2</v>
      </c>
      <c r="T592" s="15">
        <f t="shared" si="59"/>
        <v>1369</v>
      </c>
      <c r="U592">
        <f t="shared" si="58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 s="12">
        <f t="shared" si="55"/>
        <v>42177.543171296296</v>
      </c>
      <c r="Q593" s="12">
        <f t="shared" si="56"/>
        <v>42207.543171296296</v>
      </c>
      <c r="R593" s="15">
        <f t="shared" si="57"/>
        <v>2015</v>
      </c>
      <c r="S593" s="21">
        <f t="shared" si="54"/>
        <v>0</v>
      </c>
      <c r="T593" s="15">
        <f t="shared" si="59"/>
        <v>6128</v>
      </c>
      <c r="U593">
        <f t="shared" si="58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 s="12">
        <f t="shared" si="55"/>
        <v>41946.232175925928</v>
      </c>
      <c r="Q594" s="12">
        <f t="shared" si="56"/>
        <v>41976.232175925921</v>
      </c>
      <c r="R594" s="15">
        <f t="shared" si="57"/>
        <v>2014</v>
      </c>
      <c r="S594" s="21">
        <f t="shared" si="54"/>
        <v>2</v>
      </c>
      <c r="T594" s="15">
        <f t="shared" si="59"/>
        <v>12252</v>
      </c>
      <c r="U594">
        <f t="shared" si="58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 s="12">
        <f t="shared" si="55"/>
        <v>42070.677604166667</v>
      </c>
      <c r="Q595" s="12">
        <f t="shared" si="56"/>
        <v>42100.635937500003</v>
      </c>
      <c r="R595" s="15">
        <f t="shared" si="57"/>
        <v>2015</v>
      </c>
      <c r="S595" s="21">
        <f t="shared" si="54"/>
        <v>24</v>
      </c>
      <c r="T595" s="15">
        <f t="shared" si="59"/>
        <v>1747</v>
      </c>
      <c r="U595">
        <f t="shared" si="58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 s="12">
        <f t="shared" si="55"/>
        <v>42446.780162037037</v>
      </c>
      <c r="Q596" s="12">
        <f t="shared" si="56"/>
        <v>42476.780162037037</v>
      </c>
      <c r="R596" s="15">
        <f t="shared" si="57"/>
        <v>2016</v>
      </c>
      <c r="S596" s="21">
        <f t="shared" si="54"/>
        <v>0</v>
      </c>
      <c r="T596" s="15">
        <f t="shared" si="59"/>
        <v>6089</v>
      </c>
      <c r="U596">
        <f t="shared" si="58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 s="12">
        <f t="shared" si="55"/>
        <v>42083.069884259254</v>
      </c>
      <c r="Q597" s="12">
        <f t="shared" si="56"/>
        <v>42128.069884259254</v>
      </c>
      <c r="R597" s="15">
        <f t="shared" si="57"/>
        <v>2015</v>
      </c>
      <c r="S597" s="21">
        <f t="shared" si="54"/>
        <v>0</v>
      </c>
      <c r="T597" s="15">
        <f t="shared" si="59"/>
        <v>1520.63</v>
      </c>
      <c r="U597">
        <f t="shared" si="58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 s="12">
        <f t="shared" si="55"/>
        <v>42646.896898148145</v>
      </c>
      <c r="Q598" s="12">
        <f t="shared" si="56"/>
        <v>42676.896898148145</v>
      </c>
      <c r="R598" s="15">
        <f t="shared" si="57"/>
        <v>2016</v>
      </c>
      <c r="S598" s="21">
        <f t="shared" si="54"/>
        <v>1</v>
      </c>
      <c r="T598" s="15">
        <f t="shared" si="59"/>
        <v>6082.5</v>
      </c>
      <c r="U598">
        <f t="shared" si="58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 s="12">
        <f t="shared" si="55"/>
        <v>42545.705266203702</v>
      </c>
      <c r="Q599" s="12">
        <f t="shared" si="56"/>
        <v>42582.666666666672</v>
      </c>
      <c r="R599" s="15">
        <f t="shared" si="57"/>
        <v>2016</v>
      </c>
      <c r="S599" s="21">
        <f t="shared" si="54"/>
        <v>2</v>
      </c>
      <c r="T599" s="15">
        <f t="shared" si="59"/>
        <v>6055</v>
      </c>
      <c r="U599">
        <f t="shared" si="58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 s="12">
        <f t="shared" si="55"/>
        <v>41948.00209490741</v>
      </c>
      <c r="Q600" s="12">
        <f t="shared" si="56"/>
        <v>41978.00209490741</v>
      </c>
      <c r="R600" s="15">
        <f t="shared" si="57"/>
        <v>2014</v>
      </c>
      <c r="S600" s="21">
        <f t="shared" si="54"/>
        <v>5</v>
      </c>
      <c r="T600" s="15">
        <f t="shared" si="59"/>
        <v>1729.43</v>
      </c>
      <c r="U600">
        <f t="shared" si="58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 s="12">
        <f t="shared" si="55"/>
        <v>42047.812523148154</v>
      </c>
      <c r="Q601" s="12">
        <f t="shared" si="56"/>
        <v>42071.636111111111</v>
      </c>
      <c r="R601" s="15">
        <f t="shared" si="57"/>
        <v>2015</v>
      </c>
      <c r="S601" s="21">
        <f t="shared" si="54"/>
        <v>0</v>
      </c>
      <c r="T601" s="15">
        <f t="shared" si="59"/>
        <v>6047.5</v>
      </c>
      <c r="U601">
        <f t="shared" si="58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 s="12">
        <f t="shared" si="55"/>
        <v>42073.798171296294</v>
      </c>
      <c r="Q602" s="12">
        <f t="shared" si="56"/>
        <v>42133.798171296294</v>
      </c>
      <c r="R602" s="15">
        <f t="shared" si="57"/>
        <v>2015</v>
      </c>
      <c r="S602" s="21">
        <f t="shared" ref="S602:S665" si="60">ROUND(E602/D602,0)</f>
        <v>2</v>
      </c>
      <c r="T602" s="15">
        <f t="shared" si="59"/>
        <v>12042</v>
      </c>
      <c r="U602">
        <f t="shared" si="58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 s="12">
        <f t="shared" si="55"/>
        <v>41969.858090277776</v>
      </c>
      <c r="Q603" s="12">
        <f t="shared" si="56"/>
        <v>41999.858090277776</v>
      </c>
      <c r="R603" s="15">
        <f t="shared" si="57"/>
        <v>2014</v>
      </c>
      <c r="S603" s="21">
        <f t="shared" si="60"/>
        <v>1</v>
      </c>
      <c r="T603" s="15">
        <f t="shared" si="59"/>
        <v>2006.94</v>
      </c>
      <c r="U603">
        <f t="shared" si="58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 s="12">
        <f t="shared" si="55"/>
        <v>42143.79415509259</v>
      </c>
      <c r="Q604" s="12">
        <f t="shared" si="56"/>
        <v>42173.79415509259</v>
      </c>
      <c r="R604" s="15">
        <f t="shared" si="57"/>
        <v>2015</v>
      </c>
      <c r="S604" s="21">
        <f t="shared" si="60"/>
        <v>0</v>
      </c>
      <c r="T604" s="15">
        <f t="shared" si="59"/>
        <v>0</v>
      </c>
      <c r="U604">
        <f t="shared" si="58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 s="12">
        <f t="shared" si="55"/>
        <v>41835.639155092591</v>
      </c>
      <c r="Q605" s="12">
        <f t="shared" si="56"/>
        <v>41865.639155092591</v>
      </c>
      <c r="R605" s="15">
        <f t="shared" si="57"/>
        <v>2014</v>
      </c>
      <c r="S605" s="21">
        <f t="shared" si="60"/>
        <v>1</v>
      </c>
      <c r="T605" s="15">
        <f t="shared" si="59"/>
        <v>923.63</v>
      </c>
      <c r="U605">
        <f t="shared" si="58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 s="12">
        <f t="shared" si="55"/>
        <v>41849.035370370373</v>
      </c>
      <c r="Q606" s="12">
        <f t="shared" si="56"/>
        <v>41879.035370370373</v>
      </c>
      <c r="R606" s="15">
        <f t="shared" si="57"/>
        <v>2014</v>
      </c>
      <c r="S606" s="21">
        <f t="shared" si="60"/>
        <v>8</v>
      </c>
      <c r="T606" s="15">
        <f t="shared" si="59"/>
        <v>0</v>
      </c>
      <c r="U606">
        <f t="shared" si="58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 s="12">
        <f t="shared" si="55"/>
        <v>42194.357731481476</v>
      </c>
      <c r="Q607" s="12">
        <f t="shared" si="56"/>
        <v>42239.357731481476</v>
      </c>
      <c r="R607" s="15">
        <f t="shared" si="57"/>
        <v>2015</v>
      </c>
      <c r="S607" s="21">
        <f t="shared" si="60"/>
        <v>2</v>
      </c>
      <c r="T607" s="15">
        <f t="shared" si="59"/>
        <v>1500</v>
      </c>
      <c r="U607">
        <f t="shared" si="58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 s="12">
        <f t="shared" si="55"/>
        <v>42102.650567129633</v>
      </c>
      <c r="Q608" s="12">
        <f t="shared" si="56"/>
        <v>42148.625</v>
      </c>
      <c r="R608" s="15">
        <f t="shared" si="57"/>
        <v>2015</v>
      </c>
      <c r="S608" s="21">
        <f t="shared" si="60"/>
        <v>2</v>
      </c>
      <c r="T608" s="15">
        <f t="shared" si="59"/>
        <v>12000</v>
      </c>
      <c r="U608">
        <f t="shared" si="58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 s="12">
        <f t="shared" si="55"/>
        <v>42300.825648148151</v>
      </c>
      <c r="Q609" s="12">
        <f t="shared" si="56"/>
        <v>42330.867314814815</v>
      </c>
      <c r="R609" s="15">
        <f t="shared" si="57"/>
        <v>2015</v>
      </c>
      <c r="S609" s="21">
        <f t="shared" si="60"/>
        <v>48</v>
      </c>
      <c r="T609" s="15">
        <f t="shared" si="59"/>
        <v>0</v>
      </c>
      <c r="U609">
        <f t="shared" si="58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 s="12">
        <f t="shared" si="55"/>
        <v>42140.921064814815</v>
      </c>
      <c r="Q610" s="12">
        <f t="shared" si="56"/>
        <v>42170.921064814815</v>
      </c>
      <c r="R610" s="15">
        <f t="shared" si="57"/>
        <v>2015</v>
      </c>
      <c r="S610" s="21">
        <f t="shared" si="60"/>
        <v>0</v>
      </c>
      <c r="T610" s="15">
        <f t="shared" si="59"/>
        <v>2399.6</v>
      </c>
      <c r="U610">
        <f t="shared" si="58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 s="12">
        <f t="shared" si="55"/>
        <v>42307.034074074079</v>
      </c>
      <c r="Q611" s="12">
        <f t="shared" si="56"/>
        <v>42337.075740740736</v>
      </c>
      <c r="R611" s="15">
        <f t="shared" si="57"/>
        <v>2015</v>
      </c>
      <c r="S611" s="21">
        <f t="shared" si="60"/>
        <v>15</v>
      </c>
      <c r="T611" s="15">
        <f t="shared" si="59"/>
        <v>11992</v>
      </c>
      <c r="U611">
        <f t="shared" si="58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 s="12">
        <f t="shared" si="55"/>
        <v>42086.83085648148</v>
      </c>
      <c r="Q612" s="12">
        <f t="shared" si="56"/>
        <v>42116.83085648148</v>
      </c>
      <c r="R612" s="15">
        <f t="shared" si="57"/>
        <v>2015</v>
      </c>
      <c r="S612" s="21">
        <f t="shared" si="60"/>
        <v>1</v>
      </c>
      <c r="T612" s="15">
        <f t="shared" si="59"/>
        <v>0</v>
      </c>
      <c r="U612">
        <f t="shared" si="58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 s="12">
        <f t="shared" si="55"/>
        <v>42328.560613425929</v>
      </c>
      <c r="Q613" s="12">
        <f t="shared" si="56"/>
        <v>42388.560613425929</v>
      </c>
      <c r="R613" s="15">
        <f t="shared" si="57"/>
        <v>2015</v>
      </c>
      <c r="S613" s="21">
        <f t="shared" si="60"/>
        <v>0</v>
      </c>
      <c r="T613" s="15">
        <f t="shared" si="59"/>
        <v>0</v>
      </c>
      <c r="U613">
        <f t="shared" si="58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 s="12">
        <f t="shared" si="55"/>
        <v>42585.031782407401</v>
      </c>
      <c r="Q614" s="12">
        <f t="shared" si="56"/>
        <v>42615.031782407401</v>
      </c>
      <c r="R614" s="15">
        <f t="shared" si="57"/>
        <v>2016</v>
      </c>
      <c r="S614" s="21">
        <f t="shared" si="60"/>
        <v>1</v>
      </c>
      <c r="T614" s="15">
        <f t="shared" si="59"/>
        <v>0</v>
      </c>
      <c r="U614">
        <f t="shared" si="58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 s="12">
        <f t="shared" si="55"/>
        <v>42247.496759259258</v>
      </c>
      <c r="Q615" s="12">
        <f t="shared" si="56"/>
        <v>42278.207638888889</v>
      </c>
      <c r="R615" s="15">
        <f t="shared" si="57"/>
        <v>2015</v>
      </c>
      <c r="S615" s="21">
        <f t="shared" si="60"/>
        <v>0</v>
      </c>
      <c r="T615" s="15">
        <f t="shared" si="59"/>
        <v>97.75</v>
      </c>
      <c r="U615">
        <f t="shared" si="58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 s="12">
        <f t="shared" si="55"/>
        <v>42515.061805555553</v>
      </c>
      <c r="Q616" s="12">
        <f t="shared" si="56"/>
        <v>42545.061805555553</v>
      </c>
      <c r="R616" s="15">
        <f t="shared" si="57"/>
        <v>2016</v>
      </c>
      <c r="S616" s="21">
        <f t="shared" si="60"/>
        <v>1</v>
      </c>
      <c r="T616" s="15">
        <f t="shared" si="59"/>
        <v>0</v>
      </c>
      <c r="U616">
        <f t="shared" si="58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 s="12">
        <f t="shared" si="55"/>
        <v>42242.122210648144</v>
      </c>
      <c r="Q617" s="12">
        <f t="shared" si="56"/>
        <v>42272.122210648144</v>
      </c>
      <c r="R617" s="15">
        <f t="shared" si="57"/>
        <v>2015</v>
      </c>
      <c r="S617" s="21">
        <f t="shared" si="60"/>
        <v>23</v>
      </c>
      <c r="T617" s="15">
        <f t="shared" si="59"/>
        <v>0</v>
      </c>
      <c r="U617">
        <f t="shared" si="58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 s="12">
        <f t="shared" si="55"/>
        <v>42761.376238425932</v>
      </c>
      <c r="Q618" s="12">
        <f t="shared" si="56"/>
        <v>42791.376238425932</v>
      </c>
      <c r="R618" s="15">
        <f t="shared" si="57"/>
        <v>2017</v>
      </c>
      <c r="S618" s="21">
        <f t="shared" si="60"/>
        <v>2</v>
      </c>
      <c r="T618" s="15">
        <f t="shared" si="59"/>
        <v>0</v>
      </c>
      <c r="U618">
        <f t="shared" si="58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 s="12">
        <f t="shared" si="55"/>
        <v>42087.343090277776</v>
      </c>
      <c r="Q619" s="12">
        <f t="shared" si="56"/>
        <v>42132.343090277776</v>
      </c>
      <c r="R619" s="15">
        <f t="shared" si="57"/>
        <v>2015</v>
      </c>
      <c r="S619" s="21">
        <f t="shared" si="60"/>
        <v>6</v>
      </c>
      <c r="T619" s="15">
        <f t="shared" si="59"/>
        <v>3915</v>
      </c>
      <c r="U619">
        <f t="shared" si="58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 s="12">
        <f t="shared" si="55"/>
        <v>42317.810219907406</v>
      </c>
      <c r="Q620" s="12">
        <f t="shared" si="56"/>
        <v>42347.810219907406</v>
      </c>
      <c r="R620" s="15">
        <f t="shared" si="57"/>
        <v>2015</v>
      </c>
      <c r="S620" s="21">
        <f t="shared" si="60"/>
        <v>29</v>
      </c>
      <c r="T620" s="15">
        <f t="shared" si="59"/>
        <v>0</v>
      </c>
      <c r="U620">
        <f t="shared" si="58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 s="12">
        <f t="shared" si="55"/>
        <v>41908.650347222225</v>
      </c>
      <c r="Q621" s="12">
        <f t="shared" si="56"/>
        <v>41968.692013888889</v>
      </c>
      <c r="R621" s="15">
        <f t="shared" si="57"/>
        <v>2014</v>
      </c>
      <c r="S621" s="21">
        <f t="shared" si="60"/>
        <v>0</v>
      </c>
      <c r="T621" s="15">
        <f t="shared" si="59"/>
        <v>11727</v>
      </c>
      <c r="U621">
        <f t="shared" si="58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 s="12">
        <f t="shared" si="55"/>
        <v>41831.716874999998</v>
      </c>
      <c r="Q622" s="12">
        <f t="shared" si="56"/>
        <v>41876.716874999998</v>
      </c>
      <c r="R622" s="15">
        <f t="shared" si="57"/>
        <v>2014</v>
      </c>
      <c r="S622" s="21">
        <f t="shared" si="60"/>
        <v>0</v>
      </c>
      <c r="T622" s="15">
        <f t="shared" si="59"/>
        <v>11683</v>
      </c>
      <c r="U622">
        <f t="shared" si="58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 s="12">
        <f t="shared" si="55"/>
        <v>42528.987696759257</v>
      </c>
      <c r="Q623" s="12">
        <f t="shared" si="56"/>
        <v>42558.987696759257</v>
      </c>
      <c r="R623" s="15">
        <f t="shared" si="57"/>
        <v>2016</v>
      </c>
      <c r="S623" s="21">
        <f t="shared" si="60"/>
        <v>0</v>
      </c>
      <c r="T623" s="15">
        <f t="shared" si="59"/>
        <v>3885.33</v>
      </c>
      <c r="U623">
        <f t="shared" si="58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 s="12">
        <f t="shared" si="55"/>
        <v>42532.774745370371</v>
      </c>
      <c r="Q624" s="12">
        <f t="shared" si="56"/>
        <v>42552.774745370371</v>
      </c>
      <c r="R624" s="15">
        <f t="shared" si="57"/>
        <v>2016</v>
      </c>
      <c r="S624" s="21">
        <f t="shared" si="60"/>
        <v>2</v>
      </c>
      <c r="T624" s="15">
        <f t="shared" si="59"/>
        <v>1294.44</v>
      </c>
      <c r="U624">
        <f t="shared" si="58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 s="12">
        <f t="shared" si="55"/>
        <v>42122.009224537032</v>
      </c>
      <c r="Q625" s="12">
        <f t="shared" si="56"/>
        <v>42152.009224537032</v>
      </c>
      <c r="R625" s="15">
        <f t="shared" si="57"/>
        <v>2015</v>
      </c>
      <c r="S625" s="21">
        <f t="shared" si="60"/>
        <v>0</v>
      </c>
      <c r="T625" s="15">
        <f t="shared" si="59"/>
        <v>0</v>
      </c>
      <c r="U625">
        <f t="shared" si="58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 s="12">
        <f t="shared" si="55"/>
        <v>42108.988900462966</v>
      </c>
      <c r="Q626" s="12">
        <f t="shared" si="56"/>
        <v>42138.988900462966</v>
      </c>
      <c r="R626" s="15">
        <f t="shared" si="57"/>
        <v>2015</v>
      </c>
      <c r="S626" s="21">
        <f t="shared" si="60"/>
        <v>2</v>
      </c>
      <c r="T626" s="15">
        <f t="shared" si="59"/>
        <v>0</v>
      </c>
      <c r="U626">
        <f t="shared" si="58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 s="12">
        <f t="shared" si="55"/>
        <v>42790.895567129628</v>
      </c>
      <c r="Q627" s="12">
        <f t="shared" si="56"/>
        <v>42820.853900462964</v>
      </c>
      <c r="R627" s="15">
        <f t="shared" si="57"/>
        <v>2017</v>
      </c>
      <c r="S627" s="21">
        <f t="shared" si="60"/>
        <v>0</v>
      </c>
      <c r="T627" s="15">
        <f t="shared" si="59"/>
        <v>0</v>
      </c>
      <c r="U627">
        <f t="shared" si="58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 s="12">
        <f t="shared" si="55"/>
        <v>42198.559479166666</v>
      </c>
      <c r="Q628" s="12">
        <f t="shared" si="56"/>
        <v>42231.556944444441</v>
      </c>
      <c r="R628" s="15">
        <f t="shared" si="57"/>
        <v>2015</v>
      </c>
      <c r="S628" s="21">
        <f t="shared" si="60"/>
        <v>0</v>
      </c>
      <c r="T628" s="15">
        <f t="shared" si="59"/>
        <v>296.69</v>
      </c>
      <c r="U628">
        <f t="shared" si="58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 s="12">
        <f t="shared" si="55"/>
        <v>42384.306840277779</v>
      </c>
      <c r="Q629" s="12">
        <f t="shared" si="56"/>
        <v>42443.958333333328</v>
      </c>
      <c r="R629" s="15">
        <f t="shared" si="57"/>
        <v>2016</v>
      </c>
      <c r="S629" s="21">
        <f t="shared" si="60"/>
        <v>0</v>
      </c>
      <c r="T629" s="15">
        <f t="shared" si="59"/>
        <v>11545.1</v>
      </c>
      <c r="U629">
        <f t="shared" si="58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 s="12">
        <f t="shared" si="55"/>
        <v>41803.692789351851</v>
      </c>
      <c r="Q630" s="12">
        <f t="shared" si="56"/>
        <v>41833.692789351851</v>
      </c>
      <c r="R630" s="15">
        <f t="shared" si="57"/>
        <v>2014</v>
      </c>
      <c r="S630" s="21">
        <f t="shared" si="60"/>
        <v>2</v>
      </c>
      <c r="T630" s="15">
        <f t="shared" si="59"/>
        <v>0</v>
      </c>
      <c r="U630">
        <f t="shared" si="58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 s="12">
        <f t="shared" si="55"/>
        <v>42474.637824074074</v>
      </c>
      <c r="Q631" s="12">
        <f t="shared" si="56"/>
        <v>42504.637824074074</v>
      </c>
      <c r="R631" s="15">
        <f t="shared" si="57"/>
        <v>2016</v>
      </c>
      <c r="S631" s="21">
        <f t="shared" si="60"/>
        <v>0</v>
      </c>
      <c r="T631" s="15">
        <f t="shared" si="59"/>
        <v>3843.33</v>
      </c>
      <c r="U631">
        <f t="shared" si="58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 s="12">
        <f t="shared" si="55"/>
        <v>42223.619456018518</v>
      </c>
      <c r="Q632" s="12">
        <f t="shared" si="56"/>
        <v>42253.215277777781</v>
      </c>
      <c r="R632" s="15">
        <f t="shared" si="57"/>
        <v>2015</v>
      </c>
      <c r="S632" s="21">
        <f t="shared" si="60"/>
        <v>1</v>
      </c>
      <c r="T632" s="15">
        <f t="shared" si="59"/>
        <v>11500</v>
      </c>
      <c r="U632">
        <f t="shared" si="58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 s="12">
        <f t="shared" si="55"/>
        <v>42489.772326388891</v>
      </c>
      <c r="Q633" s="12">
        <f t="shared" si="56"/>
        <v>42518.772326388891</v>
      </c>
      <c r="R633" s="15">
        <f t="shared" si="57"/>
        <v>2016</v>
      </c>
      <c r="S633" s="21">
        <f t="shared" si="60"/>
        <v>0</v>
      </c>
      <c r="T633" s="15">
        <f t="shared" si="59"/>
        <v>1274.67</v>
      </c>
      <c r="U633">
        <f t="shared" si="58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 s="12">
        <f t="shared" si="55"/>
        <v>42303.659317129626</v>
      </c>
      <c r="Q634" s="12">
        <f t="shared" si="56"/>
        <v>42333.700983796298</v>
      </c>
      <c r="R634" s="15">
        <f t="shared" si="57"/>
        <v>2015</v>
      </c>
      <c r="S634" s="21">
        <f t="shared" si="60"/>
        <v>1</v>
      </c>
      <c r="T634" s="15">
        <f t="shared" si="59"/>
        <v>0</v>
      </c>
      <c r="U634">
        <f t="shared" si="58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 s="12">
        <f t="shared" si="55"/>
        <v>42507.29932870371</v>
      </c>
      <c r="Q635" s="12">
        <f t="shared" si="56"/>
        <v>42538.958333333328</v>
      </c>
      <c r="R635" s="15">
        <f t="shared" si="57"/>
        <v>2016</v>
      </c>
      <c r="S635" s="21">
        <f t="shared" si="60"/>
        <v>1</v>
      </c>
      <c r="T635" s="15">
        <f t="shared" si="59"/>
        <v>458</v>
      </c>
      <c r="U635">
        <f t="shared" si="58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 s="12">
        <f t="shared" si="55"/>
        <v>42031.928576388891</v>
      </c>
      <c r="Q636" s="12">
        <f t="shared" si="56"/>
        <v>42061.928576388891</v>
      </c>
      <c r="R636" s="15">
        <f t="shared" si="57"/>
        <v>2015</v>
      </c>
      <c r="S636" s="21">
        <f t="shared" si="60"/>
        <v>2</v>
      </c>
      <c r="T636" s="15">
        <f t="shared" si="59"/>
        <v>11432</v>
      </c>
      <c r="U636">
        <f t="shared" si="58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 s="12">
        <f t="shared" si="55"/>
        <v>42076.092152777783</v>
      </c>
      <c r="Q637" s="12">
        <f t="shared" si="56"/>
        <v>42106.092152777783</v>
      </c>
      <c r="R637" s="15">
        <f t="shared" si="57"/>
        <v>2015</v>
      </c>
      <c r="S637" s="21">
        <f t="shared" si="60"/>
        <v>0</v>
      </c>
      <c r="T637" s="15">
        <f t="shared" si="59"/>
        <v>11428.19</v>
      </c>
      <c r="U637">
        <f t="shared" si="58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 s="12">
        <f t="shared" si="55"/>
        <v>42131.455439814818</v>
      </c>
      <c r="Q638" s="12">
        <f t="shared" si="56"/>
        <v>42161.44930555555</v>
      </c>
      <c r="R638" s="15">
        <f t="shared" si="57"/>
        <v>2015</v>
      </c>
      <c r="S638" s="21">
        <f t="shared" si="60"/>
        <v>6</v>
      </c>
      <c r="T638" s="15">
        <f t="shared" si="59"/>
        <v>11385</v>
      </c>
      <c r="U638">
        <f t="shared" si="58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 s="12">
        <f t="shared" si="55"/>
        <v>42762.962013888886</v>
      </c>
      <c r="Q639" s="12">
        <f t="shared" si="56"/>
        <v>42791.961111111115</v>
      </c>
      <c r="R639" s="15">
        <f t="shared" si="57"/>
        <v>2017</v>
      </c>
      <c r="S639" s="21">
        <f t="shared" si="60"/>
        <v>0</v>
      </c>
      <c r="T639" s="15">
        <f t="shared" si="59"/>
        <v>0</v>
      </c>
      <c r="U639">
        <f t="shared" si="58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 s="12">
        <f t="shared" si="55"/>
        <v>42759.593310185184</v>
      </c>
      <c r="Q640" s="12">
        <f t="shared" si="56"/>
        <v>42819.55164351852</v>
      </c>
      <c r="R640" s="15">
        <f t="shared" si="57"/>
        <v>2017</v>
      </c>
      <c r="S640" s="21">
        <f t="shared" si="60"/>
        <v>0</v>
      </c>
      <c r="T640" s="15">
        <f t="shared" si="59"/>
        <v>1893.83</v>
      </c>
      <c r="U640">
        <f t="shared" si="58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 s="12">
        <f t="shared" si="55"/>
        <v>41865.583275462966</v>
      </c>
      <c r="Q641" s="12">
        <f t="shared" si="56"/>
        <v>41925.583275462966</v>
      </c>
      <c r="R641" s="15">
        <f t="shared" si="57"/>
        <v>2014</v>
      </c>
      <c r="S641" s="21">
        <f t="shared" si="60"/>
        <v>0</v>
      </c>
      <c r="T641" s="15">
        <f t="shared" si="59"/>
        <v>11353</v>
      </c>
      <c r="U641">
        <f t="shared" si="58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 s="12">
        <f t="shared" ref="P642:P705" si="61">(((J642/60)/60)/24)+DATE(1970,1,1)</f>
        <v>42683.420312500006</v>
      </c>
      <c r="Q642" s="12">
        <f t="shared" ref="Q642:Q705" si="62">(((I642/60)/60)/24)+DATE(1970,1,1)</f>
        <v>42698.958333333328</v>
      </c>
      <c r="R642" s="15">
        <f t="shared" ref="R642:R705" si="63">YEAR(P642)</f>
        <v>2016</v>
      </c>
      <c r="S642" s="21">
        <f t="shared" si="60"/>
        <v>162</v>
      </c>
      <c r="T642" s="15">
        <f t="shared" si="59"/>
        <v>5672.5</v>
      </c>
      <c r="U642">
        <f t="shared" si="58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 s="12">
        <f t="shared" si="61"/>
        <v>42199.57</v>
      </c>
      <c r="Q643" s="12">
        <f t="shared" si="62"/>
        <v>42229.57</v>
      </c>
      <c r="R643" s="15">
        <f t="shared" si="63"/>
        <v>2015</v>
      </c>
      <c r="S643" s="21">
        <f t="shared" si="60"/>
        <v>0</v>
      </c>
      <c r="T643" s="15">
        <f t="shared" si="59"/>
        <v>35.99</v>
      </c>
      <c r="U643">
        <f t="shared" ref="U643:U706" si="64">YEAR(P643)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 s="12">
        <f t="shared" si="61"/>
        <v>42199.651319444441</v>
      </c>
      <c r="Q644" s="12">
        <f t="shared" si="62"/>
        <v>42235.651319444441</v>
      </c>
      <c r="R644" s="15">
        <f t="shared" si="63"/>
        <v>2015</v>
      </c>
      <c r="S644" s="21">
        <f t="shared" si="60"/>
        <v>1</v>
      </c>
      <c r="T644" s="15">
        <f t="shared" ref="T644:T707" si="65">IFERROR(ROUND(E644/L644,2),0)</f>
        <v>5.21</v>
      </c>
      <c r="U644">
        <f t="shared" si="6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 s="12">
        <f t="shared" si="61"/>
        <v>42100.642071759255</v>
      </c>
      <c r="Q645" s="12">
        <f t="shared" si="62"/>
        <v>42155.642071759255</v>
      </c>
      <c r="R645" s="15">
        <f t="shared" si="63"/>
        <v>2015</v>
      </c>
      <c r="S645" s="21">
        <f t="shared" si="60"/>
        <v>0</v>
      </c>
      <c r="T645" s="15">
        <f t="shared" si="65"/>
        <v>74.290000000000006</v>
      </c>
      <c r="U645">
        <f t="shared" si="6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 s="12">
        <f t="shared" si="61"/>
        <v>41898.665960648148</v>
      </c>
      <c r="Q646" s="12">
        <f t="shared" si="62"/>
        <v>41941.041666666664</v>
      </c>
      <c r="R646" s="15">
        <f t="shared" si="63"/>
        <v>2014</v>
      </c>
      <c r="S646" s="21">
        <f t="shared" si="60"/>
        <v>0</v>
      </c>
      <c r="T646" s="15">
        <f t="shared" si="65"/>
        <v>11</v>
      </c>
      <c r="U646">
        <f t="shared" si="6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 s="12">
        <f t="shared" si="61"/>
        <v>42564.026319444441</v>
      </c>
      <c r="Q647" s="12">
        <f t="shared" si="62"/>
        <v>42594.026319444441</v>
      </c>
      <c r="R647" s="15">
        <f t="shared" si="63"/>
        <v>2016</v>
      </c>
      <c r="S647" s="21">
        <f t="shared" si="60"/>
        <v>6</v>
      </c>
      <c r="T647" s="15">
        <f t="shared" si="65"/>
        <v>47.39</v>
      </c>
      <c r="U647">
        <f t="shared" si="6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 s="12">
        <f t="shared" si="61"/>
        <v>41832.852627314816</v>
      </c>
      <c r="Q648" s="12">
        <f t="shared" si="62"/>
        <v>41862.852627314816</v>
      </c>
      <c r="R648" s="15">
        <f t="shared" si="63"/>
        <v>2014</v>
      </c>
      <c r="S648" s="21">
        <f t="shared" si="60"/>
        <v>14</v>
      </c>
      <c r="T648" s="15">
        <f t="shared" si="65"/>
        <v>415.78</v>
      </c>
      <c r="U648">
        <f t="shared" si="6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 s="12">
        <f t="shared" si="61"/>
        <v>42416.767928240741</v>
      </c>
      <c r="Q649" s="12">
        <f t="shared" si="62"/>
        <v>42446.726261574076</v>
      </c>
      <c r="R649" s="15">
        <f t="shared" si="63"/>
        <v>2016</v>
      </c>
      <c r="S649" s="21">
        <f t="shared" si="60"/>
        <v>6</v>
      </c>
      <c r="T649" s="15">
        <f t="shared" si="65"/>
        <v>659.71</v>
      </c>
      <c r="U649">
        <f t="shared" si="6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 s="12">
        <f t="shared" si="61"/>
        <v>41891.693379629629</v>
      </c>
      <c r="Q650" s="12">
        <f t="shared" si="62"/>
        <v>41926.693379629629</v>
      </c>
      <c r="R650" s="15">
        <f t="shared" si="63"/>
        <v>2014</v>
      </c>
      <c r="S650" s="21">
        <f t="shared" si="60"/>
        <v>0</v>
      </c>
      <c r="T650" s="15">
        <f t="shared" si="65"/>
        <v>413.93</v>
      </c>
      <c r="U650">
        <f t="shared" si="6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 s="12">
        <f t="shared" si="61"/>
        <v>41877.912187499998</v>
      </c>
      <c r="Q651" s="12">
        <f t="shared" si="62"/>
        <v>41898.912187499998</v>
      </c>
      <c r="R651" s="15">
        <f t="shared" si="63"/>
        <v>2014</v>
      </c>
      <c r="S651" s="21">
        <f t="shared" si="60"/>
        <v>4</v>
      </c>
      <c r="T651" s="15">
        <f t="shared" si="65"/>
        <v>136.1</v>
      </c>
      <c r="U651">
        <f t="shared" si="6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 s="12">
        <f t="shared" si="61"/>
        <v>41932.036851851852</v>
      </c>
      <c r="Q652" s="12">
        <f t="shared" si="62"/>
        <v>41992.078518518523</v>
      </c>
      <c r="R652" s="15">
        <f t="shared" si="63"/>
        <v>2014</v>
      </c>
      <c r="S652" s="21">
        <f t="shared" si="60"/>
        <v>7</v>
      </c>
      <c r="T652" s="15">
        <f t="shared" si="65"/>
        <v>231.71</v>
      </c>
      <c r="U652">
        <f t="shared" si="6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 s="12">
        <f t="shared" si="61"/>
        <v>41956.017488425925</v>
      </c>
      <c r="Q653" s="12">
        <f t="shared" si="62"/>
        <v>41986.017488425925</v>
      </c>
      <c r="R653" s="15">
        <f t="shared" si="63"/>
        <v>2014</v>
      </c>
      <c r="S653" s="21">
        <f t="shared" si="60"/>
        <v>0</v>
      </c>
      <c r="T653" s="15">
        <f t="shared" si="65"/>
        <v>105.66</v>
      </c>
      <c r="U653">
        <f t="shared" si="6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 s="12">
        <f t="shared" si="61"/>
        <v>42675.690393518518</v>
      </c>
      <c r="Q654" s="12">
        <f t="shared" si="62"/>
        <v>42705.732060185182</v>
      </c>
      <c r="R654" s="15">
        <f t="shared" si="63"/>
        <v>2016</v>
      </c>
      <c r="S654" s="21">
        <f t="shared" si="60"/>
        <v>4</v>
      </c>
      <c r="T654" s="15">
        <f t="shared" si="65"/>
        <v>396.07</v>
      </c>
      <c r="U654">
        <f t="shared" si="6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 s="12">
        <f t="shared" si="61"/>
        <v>42199.618518518517</v>
      </c>
      <c r="Q655" s="12">
        <f t="shared" si="62"/>
        <v>42236.618518518517</v>
      </c>
      <c r="R655" s="15">
        <f t="shared" si="63"/>
        <v>2015</v>
      </c>
      <c r="S655" s="21">
        <f t="shared" si="60"/>
        <v>0</v>
      </c>
      <c r="T655" s="15">
        <f t="shared" si="65"/>
        <v>10</v>
      </c>
      <c r="U655">
        <f t="shared" si="6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 s="12">
        <f t="shared" si="61"/>
        <v>42163.957326388889</v>
      </c>
      <c r="Q656" s="12">
        <f t="shared" si="62"/>
        <v>42193.957326388889</v>
      </c>
      <c r="R656" s="15">
        <f t="shared" si="63"/>
        <v>2015</v>
      </c>
      <c r="S656" s="21">
        <f t="shared" si="60"/>
        <v>1</v>
      </c>
      <c r="T656" s="15">
        <f t="shared" si="65"/>
        <v>10.91</v>
      </c>
      <c r="U656">
        <f t="shared" si="6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 s="12">
        <f t="shared" si="61"/>
        <v>42045.957314814819</v>
      </c>
      <c r="Q657" s="12">
        <f t="shared" si="62"/>
        <v>42075.915648148148</v>
      </c>
      <c r="R657" s="15">
        <f t="shared" si="63"/>
        <v>2015</v>
      </c>
      <c r="S657" s="21">
        <f t="shared" si="60"/>
        <v>1</v>
      </c>
      <c r="T657" s="15">
        <f t="shared" si="65"/>
        <v>40.31</v>
      </c>
      <c r="U657">
        <f t="shared" si="6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 s="12">
        <f t="shared" si="61"/>
        <v>42417.804618055554</v>
      </c>
      <c r="Q658" s="12">
        <f t="shared" si="62"/>
        <v>42477.762951388882</v>
      </c>
      <c r="R658" s="15">
        <f t="shared" si="63"/>
        <v>2016</v>
      </c>
      <c r="S658" s="21">
        <f t="shared" si="60"/>
        <v>2</v>
      </c>
      <c r="T658" s="15">
        <f t="shared" si="65"/>
        <v>126.8</v>
      </c>
      <c r="U658">
        <f t="shared" si="6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 s="12">
        <f t="shared" si="61"/>
        <v>42331.84574074074</v>
      </c>
      <c r="Q659" s="12">
        <f t="shared" si="62"/>
        <v>42361.84574074074</v>
      </c>
      <c r="R659" s="15">
        <f t="shared" si="63"/>
        <v>2015</v>
      </c>
      <c r="S659" s="21">
        <f t="shared" si="60"/>
        <v>1</v>
      </c>
      <c r="T659" s="15">
        <f t="shared" si="65"/>
        <v>110.76</v>
      </c>
      <c r="U659">
        <f t="shared" si="6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 s="12">
        <f t="shared" si="61"/>
        <v>42179.160752314812</v>
      </c>
      <c r="Q660" s="12">
        <f t="shared" si="62"/>
        <v>42211.75</v>
      </c>
      <c r="R660" s="15">
        <f t="shared" si="63"/>
        <v>2015</v>
      </c>
      <c r="S660" s="21">
        <f t="shared" si="60"/>
        <v>0</v>
      </c>
      <c r="T660" s="15">
        <f t="shared" si="65"/>
        <v>39.67</v>
      </c>
      <c r="U660">
        <f t="shared" si="6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 s="12">
        <f t="shared" si="61"/>
        <v>42209.593692129631</v>
      </c>
      <c r="Q661" s="12">
        <f t="shared" si="62"/>
        <v>42239.593692129631</v>
      </c>
      <c r="R661" s="15">
        <f t="shared" si="63"/>
        <v>2015</v>
      </c>
      <c r="S661" s="21">
        <f t="shared" si="60"/>
        <v>4</v>
      </c>
      <c r="T661" s="15">
        <f t="shared" si="65"/>
        <v>516.48</v>
      </c>
      <c r="U661">
        <f t="shared" si="6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 s="12">
        <f t="shared" si="61"/>
        <v>41922.741655092592</v>
      </c>
      <c r="Q662" s="12">
        <f t="shared" si="62"/>
        <v>41952.783321759263</v>
      </c>
      <c r="R662" s="15">
        <f t="shared" si="63"/>
        <v>2014</v>
      </c>
      <c r="S662" s="21">
        <f t="shared" si="60"/>
        <v>0</v>
      </c>
      <c r="T662" s="15">
        <f t="shared" si="65"/>
        <v>602.39</v>
      </c>
      <c r="U662">
        <f t="shared" si="6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 s="12">
        <f t="shared" si="61"/>
        <v>42636.645358796297</v>
      </c>
      <c r="Q663" s="12">
        <f t="shared" si="62"/>
        <v>42666.645358796297</v>
      </c>
      <c r="R663" s="15">
        <f t="shared" si="63"/>
        <v>2016</v>
      </c>
      <c r="S663" s="21">
        <f t="shared" si="60"/>
        <v>1</v>
      </c>
      <c r="T663" s="15">
        <f t="shared" si="65"/>
        <v>1201.56</v>
      </c>
      <c r="U663">
        <f t="shared" si="6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 s="12">
        <f t="shared" si="61"/>
        <v>41990.438043981485</v>
      </c>
      <c r="Q664" s="12">
        <f t="shared" si="62"/>
        <v>42020.438043981485</v>
      </c>
      <c r="R664" s="15">
        <f t="shared" si="63"/>
        <v>2014</v>
      </c>
      <c r="S664" s="21">
        <f t="shared" si="60"/>
        <v>0</v>
      </c>
      <c r="T664" s="15">
        <f t="shared" si="65"/>
        <v>2701.11</v>
      </c>
      <c r="U664">
        <f t="shared" si="6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 s="12">
        <f t="shared" si="61"/>
        <v>42173.843240740738</v>
      </c>
      <c r="Q665" s="12">
        <f t="shared" si="62"/>
        <v>42203.843240740738</v>
      </c>
      <c r="R665" s="15">
        <f t="shared" si="63"/>
        <v>2015</v>
      </c>
      <c r="S665" s="21">
        <f t="shared" si="60"/>
        <v>0</v>
      </c>
      <c r="T665" s="15">
        <f t="shared" si="65"/>
        <v>1543.14</v>
      </c>
      <c r="U665">
        <f t="shared" si="6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 s="12">
        <f t="shared" si="61"/>
        <v>42077.666377314818</v>
      </c>
      <c r="Q666" s="12">
        <f t="shared" si="62"/>
        <v>42107.666377314818</v>
      </c>
      <c r="R666" s="15">
        <f t="shared" si="63"/>
        <v>2015</v>
      </c>
      <c r="S666" s="21">
        <f t="shared" ref="S666:S729" si="66">ROUND(E666/D666,0)</f>
        <v>1</v>
      </c>
      <c r="T666" s="15">
        <f t="shared" si="65"/>
        <v>372.41</v>
      </c>
      <c r="U666">
        <f t="shared" si="6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 s="12">
        <f t="shared" si="61"/>
        <v>42688.711354166662</v>
      </c>
      <c r="Q667" s="12">
        <f t="shared" si="62"/>
        <v>42748.711354166662</v>
      </c>
      <c r="R667" s="15">
        <f t="shared" si="63"/>
        <v>2016</v>
      </c>
      <c r="S667" s="21">
        <f t="shared" si="66"/>
        <v>1</v>
      </c>
      <c r="T667" s="15">
        <f t="shared" si="65"/>
        <v>897.92</v>
      </c>
      <c r="U667">
        <f t="shared" si="6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 s="12">
        <f t="shared" si="61"/>
        <v>41838.832152777781</v>
      </c>
      <c r="Q668" s="12">
        <f t="shared" si="62"/>
        <v>41868.832152777781</v>
      </c>
      <c r="R668" s="15">
        <f t="shared" si="63"/>
        <v>2014</v>
      </c>
      <c r="S668" s="21">
        <f t="shared" si="66"/>
        <v>0</v>
      </c>
      <c r="T668" s="15">
        <f t="shared" si="65"/>
        <v>2685</v>
      </c>
      <c r="U668">
        <f t="shared" si="6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 s="12">
        <f t="shared" si="61"/>
        <v>42632.373414351852</v>
      </c>
      <c r="Q669" s="12">
        <f t="shared" si="62"/>
        <v>42672.373414351852</v>
      </c>
      <c r="R669" s="15">
        <f t="shared" si="63"/>
        <v>2016</v>
      </c>
      <c r="S669" s="21">
        <f t="shared" si="66"/>
        <v>0</v>
      </c>
      <c r="T669" s="15">
        <f t="shared" si="65"/>
        <v>382.5</v>
      </c>
      <c r="U669">
        <f t="shared" si="6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 s="12">
        <f t="shared" si="61"/>
        <v>42090.831273148149</v>
      </c>
      <c r="Q670" s="12">
        <f t="shared" si="62"/>
        <v>42135.831273148149</v>
      </c>
      <c r="R670" s="15">
        <f t="shared" si="63"/>
        <v>2015</v>
      </c>
      <c r="S670" s="21">
        <f t="shared" si="66"/>
        <v>1</v>
      </c>
      <c r="T670" s="15">
        <f t="shared" si="65"/>
        <v>428.24</v>
      </c>
      <c r="U670">
        <f t="shared" si="6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 s="12">
        <f t="shared" si="61"/>
        <v>42527.625671296293</v>
      </c>
      <c r="Q671" s="12">
        <f t="shared" si="62"/>
        <v>42557.625671296293</v>
      </c>
      <c r="R671" s="15">
        <f t="shared" si="63"/>
        <v>2016</v>
      </c>
      <c r="S671" s="21">
        <f t="shared" si="66"/>
        <v>0</v>
      </c>
      <c r="T671" s="15">
        <f t="shared" si="65"/>
        <v>381.61</v>
      </c>
      <c r="U671">
        <f t="shared" si="6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 s="12">
        <f t="shared" si="61"/>
        <v>42506.709722222222</v>
      </c>
      <c r="Q672" s="12">
        <f t="shared" si="62"/>
        <v>42540.340277777781</v>
      </c>
      <c r="R672" s="15">
        <f t="shared" si="63"/>
        <v>2016</v>
      </c>
      <c r="S672" s="21">
        <f t="shared" si="66"/>
        <v>0</v>
      </c>
      <c r="T672" s="15">
        <f t="shared" si="65"/>
        <v>34.450000000000003</v>
      </c>
      <c r="U672">
        <f t="shared" si="6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 s="12">
        <f t="shared" si="61"/>
        <v>41984.692731481482</v>
      </c>
      <c r="Q673" s="12">
        <f t="shared" si="62"/>
        <v>42018.166666666672</v>
      </c>
      <c r="R673" s="15">
        <f t="shared" si="63"/>
        <v>2014</v>
      </c>
      <c r="S673" s="21">
        <f t="shared" si="66"/>
        <v>0</v>
      </c>
      <c r="T673" s="15">
        <f t="shared" si="65"/>
        <v>711.87</v>
      </c>
      <c r="U673">
        <f t="shared" si="6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 s="12">
        <f t="shared" si="61"/>
        <v>41974.219490740739</v>
      </c>
      <c r="Q674" s="12">
        <f t="shared" si="62"/>
        <v>42005.207638888889</v>
      </c>
      <c r="R674" s="15">
        <f t="shared" si="63"/>
        <v>2014</v>
      </c>
      <c r="S674" s="21">
        <f t="shared" si="66"/>
        <v>0</v>
      </c>
      <c r="T674" s="15">
        <f t="shared" si="65"/>
        <v>49.63</v>
      </c>
      <c r="U674">
        <f t="shared" si="6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 s="12">
        <f t="shared" si="61"/>
        <v>41838.840474537035</v>
      </c>
      <c r="Q675" s="12">
        <f t="shared" si="62"/>
        <v>41883.840474537035</v>
      </c>
      <c r="R675" s="15">
        <f t="shared" si="63"/>
        <v>2014</v>
      </c>
      <c r="S675" s="21">
        <f t="shared" si="66"/>
        <v>0</v>
      </c>
      <c r="T675" s="15">
        <f t="shared" si="65"/>
        <v>3546.67</v>
      </c>
      <c r="U675">
        <f t="shared" si="6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 s="12">
        <f t="shared" si="61"/>
        <v>41803.116053240738</v>
      </c>
      <c r="Q676" s="12">
        <f t="shared" si="62"/>
        <v>41863.116053240738</v>
      </c>
      <c r="R676" s="15">
        <f t="shared" si="63"/>
        <v>2014</v>
      </c>
      <c r="S676" s="21">
        <f t="shared" si="66"/>
        <v>0</v>
      </c>
      <c r="T676" s="15">
        <f t="shared" si="65"/>
        <v>5305</v>
      </c>
      <c r="U676">
        <f t="shared" si="6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 s="12">
        <f t="shared" si="61"/>
        <v>41975.930601851855</v>
      </c>
      <c r="Q677" s="12">
        <f t="shared" si="62"/>
        <v>42005.290972222225</v>
      </c>
      <c r="R677" s="15">
        <f t="shared" si="63"/>
        <v>2014</v>
      </c>
      <c r="S677" s="21">
        <f t="shared" si="66"/>
        <v>2</v>
      </c>
      <c r="T677" s="15">
        <f t="shared" si="65"/>
        <v>407.81</v>
      </c>
      <c r="U677">
        <f t="shared" si="6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 s="12">
        <f t="shared" si="61"/>
        <v>42012.768298611118</v>
      </c>
      <c r="Q678" s="12">
        <f t="shared" si="62"/>
        <v>42042.768298611118</v>
      </c>
      <c r="R678" s="15">
        <f t="shared" si="63"/>
        <v>2015</v>
      </c>
      <c r="S678" s="21">
        <f t="shared" si="66"/>
        <v>0</v>
      </c>
      <c r="T678" s="15">
        <f t="shared" si="65"/>
        <v>439.83</v>
      </c>
      <c r="U678">
        <f t="shared" si="6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 s="12">
        <f t="shared" si="61"/>
        <v>42504.403877314813</v>
      </c>
      <c r="Q679" s="12">
        <f t="shared" si="62"/>
        <v>42549.403877314813</v>
      </c>
      <c r="R679" s="15">
        <f t="shared" si="63"/>
        <v>2016</v>
      </c>
      <c r="S679" s="21">
        <f t="shared" si="66"/>
        <v>0</v>
      </c>
      <c r="T679" s="15">
        <f t="shared" si="65"/>
        <v>109.95</v>
      </c>
      <c r="U679">
        <f t="shared" si="6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 s="12">
        <f t="shared" si="61"/>
        <v>42481.376597222217</v>
      </c>
      <c r="Q680" s="12">
        <f t="shared" si="62"/>
        <v>42511.376597222217</v>
      </c>
      <c r="R680" s="15">
        <f t="shared" si="63"/>
        <v>2016</v>
      </c>
      <c r="S680" s="21">
        <f t="shared" si="66"/>
        <v>0</v>
      </c>
      <c r="T680" s="15">
        <f t="shared" si="65"/>
        <v>620.88</v>
      </c>
      <c r="U680">
        <f t="shared" si="6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 s="12">
        <f t="shared" si="61"/>
        <v>42556.695706018523</v>
      </c>
      <c r="Q681" s="12">
        <f t="shared" si="62"/>
        <v>42616.695706018523</v>
      </c>
      <c r="R681" s="15">
        <f t="shared" si="63"/>
        <v>2016</v>
      </c>
      <c r="S681" s="21">
        <f t="shared" si="66"/>
        <v>0</v>
      </c>
      <c r="T681" s="15">
        <f t="shared" si="65"/>
        <v>112.28</v>
      </c>
      <c r="U681">
        <f t="shared" si="6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 s="12">
        <f t="shared" si="61"/>
        <v>41864.501516203702</v>
      </c>
      <c r="Q682" s="12">
        <f t="shared" si="62"/>
        <v>41899.501516203702</v>
      </c>
      <c r="R682" s="15">
        <f t="shared" si="63"/>
        <v>2014</v>
      </c>
      <c r="S682" s="21">
        <f t="shared" si="66"/>
        <v>0</v>
      </c>
      <c r="T682" s="15">
        <f t="shared" si="65"/>
        <v>81.78</v>
      </c>
      <c r="U682">
        <f t="shared" si="6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 s="12">
        <f t="shared" si="61"/>
        <v>42639.805601851855</v>
      </c>
      <c r="Q683" s="12">
        <f t="shared" si="62"/>
        <v>42669.805601851855</v>
      </c>
      <c r="R683" s="15">
        <f t="shared" si="63"/>
        <v>2016</v>
      </c>
      <c r="S683" s="21">
        <f t="shared" si="66"/>
        <v>4</v>
      </c>
      <c r="T683" s="15">
        <f t="shared" si="65"/>
        <v>10526</v>
      </c>
      <c r="U683">
        <f t="shared" si="6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 s="12">
        <f t="shared" si="61"/>
        <v>42778.765300925923</v>
      </c>
      <c r="Q684" s="12">
        <f t="shared" si="62"/>
        <v>42808.723634259266</v>
      </c>
      <c r="R684" s="15">
        <f t="shared" si="63"/>
        <v>2017</v>
      </c>
      <c r="S684" s="21">
        <f t="shared" si="66"/>
        <v>0</v>
      </c>
      <c r="T684" s="15">
        <f t="shared" si="65"/>
        <v>2625.25</v>
      </c>
      <c r="U684">
        <f t="shared" si="6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 s="12">
        <f t="shared" si="61"/>
        <v>42634.900046296301</v>
      </c>
      <c r="Q685" s="12">
        <f t="shared" si="62"/>
        <v>42674.900046296301</v>
      </c>
      <c r="R685" s="15">
        <f t="shared" si="63"/>
        <v>2016</v>
      </c>
      <c r="S685" s="21">
        <f t="shared" si="66"/>
        <v>0</v>
      </c>
      <c r="T685" s="15">
        <f t="shared" si="65"/>
        <v>3480</v>
      </c>
      <c r="U685">
        <f t="shared" si="6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 s="12">
        <f t="shared" si="61"/>
        <v>41809.473275462966</v>
      </c>
      <c r="Q686" s="12">
        <f t="shared" si="62"/>
        <v>41845.125</v>
      </c>
      <c r="R686" s="15">
        <f t="shared" si="63"/>
        <v>2014</v>
      </c>
      <c r="S686" s="21">
        <f t="shared" si="66"/>
        <v>0</v>
      </c>
      <c r="T686" s="15">
        <f t="shared" si="65"/>
        <v>77.3</v>
      </c>
      <c r="U686">
        <f t="shared" si="6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 s="12">
        <f t="shared" si="61"/>
        <v>41971.866574074069</v>
      </c>
      <c r="Q687" s="12">
        <f t="shared" si="62"/>
        <v>42016.866574074069</v>
      </c>
      <c r="R687" s="15">
        <f t="shared" si="63"/>
        <v>2014</v>
      </c>
      <c r="S687" s="21">
        <f t="shared" si="66"/>
        <v>5</v>
      </c>
      <c r="T687" s="15">
        <f t="shared" si="65"/>
        <v>1042.9000000000001</v>
      </c>
      <c r="U687">
        <f t="shared" si="6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 s="12">
        <f t="shared" si="61"/>
        <v>42189.673263888893</v>
      </c>
      <c r="Q688" s="12">
        <f t="shared" si="62"/>
        <v>42219.673263888893</v>
      </c>
      <c r="R688" s="15">
        <f t="shared" si="63"/>
        <v>2015</v>
      </c>
      <c r="S688" s="21">
        <f t="shared" si="66"/>
        <v>0</v>
      </c>
      <c r="T688" s="15">
        <f t="shared" si="65"/>
        <v>0</v>
      </c>
      <c r="U688">
        <f t="shared" si="6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 s="12">
        <f t="shared" si="61"/>
        <v>42711.750613425931</v>
      </c>
      <c r="Q689" s="12">
        <f t="shared" si="62"/>
        <v>42771.750613425931</v>
      </c>
      <c r="R689" s="15">
        <f t="shared" si="63"/>
        <v>2016</v>
      </c>
      <c r="S689" s="21">
        <f t="shared" si="66"/>
        <v>0</v>
      </c>
      <c r="T689" s="15">
        <f t="shared" si="65"/>
        <v>1731.67</v>
      </c>
      <c r="U689">
        <f t="shared" si="6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 s="12">
        <f t="shared" si="61"/>
        <v>42262.104780092588</v>
      </c>
      <c r="Q690" s="12">
        <f t="shared" si="62"/>
        <v>42292.104780092588</v>
      </c>
      <c r="R690" s="15">
        <f t="shared" si="63"/>
        <v>2015</v>
      </c>
      <c r="S690" s="21">
        <f t="shared" si="66"/>
        <v>1</v>
      </c>
      <c r="T690" s="15">
        <f t="shared" si="65"/>
        <v>288.14</v>
      </c>
      <c r="U690">
        <f t="shared" si="6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 s="12">
        <f t="shared" si="61"/>
        <v>42675.66778935185</v>
      </c>
      <c r="Q691" s="12">
        <f t="shared" si="62"/>
        <v>42712.207638888889</v>
      </c>
      <c r="R691" s="15">
        <f t="shared" si="63"/>
        <v>2016</v>
      </c>
      <c r="S691" s="21">
        <f t="shared" si="66"/>
        <v>0</v>
      </c>
      <c r="T691" s="15">
        <f t="shared" si="65"/>
        <v>30.79</v>
      </c>
      <c r="U691">
        <f t="shared" si="6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 s="12">
        <f t="shared" si="61"/>
        <v>42579.634733796294</v>
      </c>
      <c r="Q692" s="12">
        <f t="shared" si="62"/>
        <v>42622.25</v>
      </c>
      <c r="R692" s="15">
        <f t="shared" si="63"/>
        <v>2016</v>
      </c>
      <c r="S692" s="21">
        <f t="shared" si="66"/>
        <v>1</v>
      </c>
      <c r="T692" s="15">
        <f t="shared" si="65"/>
        <v>304.06</v>
      </c>
      <c r="U692">
        <f t="shared" si="6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 s="12">
        <f t="shared" si="61"/>
        <v>42158.028310185182</v>
      </c>
      <c r="Q693" s="12">
        <f t="shared" si="62"/>
        <v>42186.028310185182</v>
      </c>
      <c r="R693" s="15">
        <f t="shared" si="63"/>
        <v>2015</v>
      </c>
      <c r="S693" s="21">
        <f t="shared" si="66"/>
        <v>0</v>
      </c>
      <c r="T693" s="15">
        <f t="shared" si="65"/>
        <v>1033.5</v>
      </c>
      <c r="U693">
        <f t="shared" si="64"/>
        <v>2015</v>
      </c>
    </row>
    <row r="694" spans="1:21" ht="43.5" x14ac:dyDescent="0.35">
      <c r="A694">
        <v>693</v>
      </c>
      <c r="B694" s="3" t="s">
        <v>694</v>
      </c>
      <c r="C694" s="3" t="s">
        <v>4803</v>
      </c>
      <c r="D694" s="6">
        <v>100000</v>
      </c>
      <c r="E694" s="8">
        <v>10300</v>
      </c>
      <c r="F694" t="s">
        <v>8220</v>
      </c>
      <c r="G694" t="s">
        <v>8223</v>
      </c>
      <c r="H694" t="s">
        <v>8245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s="10" t="s">
        <v>8273</v>
      </c>
      <c r="O694" t="s">
        <v>8275</v>
      </c>
      <c r="P694" s="12">
        <f t="shared" si="61"/>
        <v>42094.808182870373</v>
      </c>
      <c r="Q694" s="12">
        <f t="shared" si="62"/>
        <v>42124.808182870373</v>
      </c>
      <c r="R694" s="15">
        <f t="shared" si="63"/>
        <v>2015</v>
      </c>
      <c r="S694" s="21">
        <f t="shared" si="66"/>
        <v>0</v>
      </c>
      <c r="T694" s="15">
        <f t="shared" si="65"/>
        <v>34.799999999999997</v>
      </c>
      <c r="U694">
        <f t="shared" si="64"/>
        <v>2015</v>
      </c>
    </row>
    <row r="695" spans="1:21" ht="43.5" x14ac:dyDescent="0.35">
      <c r="A695">
        <v>692</v>
      </c>
      <c r="B695" s="3" t="s">
        <v>693</v>
      </c>
      <c r="C695" s="3" t="s">
        <v>4802</v>
      </c>
      <c r="D695" s="6">
        <v>20000</v>
      </c>
      <c r="E695" s="8">
        <v>10300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s="10" t="s">
        <v>8273</v>
      </c>
      <c r="O695" t="s">
        <v>8275</v>
      </c>
      <c r="P695" s="12">
        <f t="shared" si="61"/>
        <v>42696.37572916667</v>
      </c>
      <c r="Q695" s="12">
        <f t="shared" si="62"/>
        <v>42726.37572916667</v>
      </c>
      <c r="R695" s="15">
        <f t="shared" si="63"/>
        <v>2016</v>
      </c>
      <c r="S695" s="21">
        <f t="shared" si="66"/>
        <v>1</v>
      </c>
      <c r="T695" s="15">
        <f t="shared" si="65"/>
        <v>51.24</v>
      </c>
      <c r="U695">
        <f t="shared" si="64"/>
        <v>2016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 s="12">
        <f t="shared" si="61"/>
        <v>42737.663877314815</v>
      </c>
      <c r="Q696" s="12">
        <f t="shared" si="62"/>
        <v>42767.663877314815</v>
      </c>
      <c r="R696" s="15">
        <f t="shared" si="63"/>
        <v>2017</v>
      </c>
      <c r="S696" s="21">
        <f t="shared" si="66"/>
        <v>0</v>
      </c>
      <c r="T696" s="15">
        <f t="shared" si="65"/>
        <v>1471.29</v>
      </c>
      <c r="U696">
        <f t="shared" si="6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 s="12">
        <f t="shared" si="61"/>
        <v>41913.521064814813</v>
      </c>
      <c r="Q697" s="12">
        <f t="shared" si="62"/>
        <v>41943.521064814813</v>
      </c>
      <c r="R697" s="15">
        <f t="shared" si="63"/>
        <v>2014</v>
      </c>
      <c r="S697" s="21">
        <f t="shared" si="66"/>
        <v>0</v>
      </c>
      <c r="T697" s="15">
        <f t="shared" si="65"/>
        <v>1470.14</v>
      </c>
      <c r="U697">
        <f t="shared" si="6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 s="12">
        <f t="shared" si="61"/>
        <v>41815.927106481482</v>
      </c>
      <c r="Q698" s="12">
        <f t="shared" si="62"/>
        <v>41845.927106481482</v>
      </c>
      <c r="R698" s="15">
        <f t="shared" si="63"/>
        <v>2014</v>
      </c>
      <c r="S698" s="21">
        <f t="shared" si="66"/>
        <v>0</v>
      </c>
      <c r="T698" s="15">
        <f t="shared" si="65"/>
        <v>10290</v>
      </c>
      <c r="U698">
        <f t="shared" si="6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 s="12">
        <f t="shared" si="61"/>
        <v>42388.523020833338</v>
      </c>
      <c r="Q699" s="12">
        <f t="shared" si="62"/>
        <v>42403.523020833338</v>
      </c>
      <c r="R699" s="15">
        <f t="shared" si="63"/>
        <v>2016</v>
      </c>
      <c r="S699" s="21">
        <f t="shared" si="66"/>
        <v>2</v>
      </c>
      <c r="T699" s="15">
        <f t="shared" si="65"/>
        <v>90.04</v>
      </c>
      <c r="U699">
        <f t="shared" si="64"/>
        <v>2016</v>
      </c>
    </row>
    <row r="700" spans="1:21" ht="43.5" x14ac:dyDescent="0.35">
      <c r="A700">
        <v>699</v>
      </c>
      <c r="B700" s="3" t="s">
        <v>700</v>
      </c>
      <c r="C700" s="3" t="s">
        <v>4809</v>
      </c>
      <c r="D700" s="6">
        <v>130000</v>
      </c>
      <c r="E700" s="8">
        <v>10235</v>
      </c>
      <c r="F700" t="s">
        <v>8220</v>
      </c>
      <c r="G700" t="s">
        <v>8223</v>
      </c>
      <c r="H700" t="s">
        <v>8245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s="10" t="s">
        <v>8273</v>
      </c>
      <c r="O700" t="s">
        <v>8275</v>
      </c>
      <c r="P700" s="12">
        <f t="shared" si="61"/>
        <v>41563.485509259262</v>
      </c>
      <c r="Q700" s="12">
        <f t="shared" si="62"/>
        <v>41600.666666666664</v>
      </c>
      <c r="R700" s="15">
        <f t="shared" si="63"/>
        <v>2013</v>
      </c>
      <c r="S700" s="21">
        <f t="shared" si="66"/>
        <v>0</v>
      </c>
      <c r="T700" s="15">
        <f t="shared" si="65"/>
        <v>11.5</v>
      </c>
      <c r="U700">
        <f t="shared" si="64"/>
        <v>2013</v>
      </c>
    </row>
    <row r="701" spans="1:21" ht="43.5" x14ac:dyDescent="0.35">
      <c r="A701">
        <v>698</v>
      </c>
      <c r="B701" s="3" t="s">
        <v>699</v>
      </c>
      <c r="C701" s="3" t="s">
        <v>4808</v>
      </c>
      <c r="D701" s="6">
        <v>100000</v>
      </c>
      <c r="E701" s="8">
        <v>10235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s="10" t="s">
        <v>8273</v>
      </c>
      <c r="O701" t="s">
        <v>8275</v>
      </c>
      <c r="P701" s="12">
        <f t="shared" si="61"/>
        <v>41866.931076388886</v>
      </c>
      <c r="Q701" s="12">
        <f t="shared" si="62"/>
        <v>41900.083333333336</v>
      </c>
      <c r="R701" s="15">
        <f t="shared" si="63"/>
        <v>2014</v>
      </c>
      <c r="S701" s="21">
        <f t="shared" si="66"/>
        <v>0</v>
      </c>
      <c r="T701" s="15">
        <f t="shared" si="65"/>
        <v>352.93</v>
      </c>
      <c r="U701">
        <f t="shared" si="64"/>
        <v>2014</v>
      </c>
    </row>
    <row r="702" spans="1:21" ht="43.5" x14ac:dyDescent="0.35">
      <c r="A702">
        <v>701</v>
      </c>
      <c r="B702" s="3" t="s">
        <v>702</v>
      </c>
      <c r="C702" s="3" t="s">
        <v>4811</v>
      </c>
      <c r="D702" s="6">
        <v>23000</v>
      </c>
      <c r="E702" s="8">
        <v>10210</v>
      </c>
      <c r="F702" t="s">
        <v>8220</v>
      </c>
      <c r="G702" t="s">
        <v>8224</v>
      </c>
      <c r="H702" t="s">
        <v>8246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s="10" t="s">
        <v>8273</v>
      </c>
      <c r="O702" t="s">
        <v>8275</v>
      </c>
      <c r="P702" s="12">
        <f t="shared" si="61"/>
        <v>41813.662962962961</v>
      </c>
      <c r="Q702" s="12">
        <f t="shared" si="62"/>
        <v>41843.662962962961</v>
      </c>
      <c r="R702" s="15">
        <f t="shared" si="63"/>
        <v>2014</v>
      </c>
      <c r="S702" s="21">
        <f t="shared" si="66"/>
        <v>0</v>
      </c>
      <c r="T702" s="15">
        <f t="shared" si="65"/>
        <v>486.19</v>
      </c>
      <c r="U702">
        <f t="shared" si="64"/>
        <v>2014</v>
      </c>
    </row>
    <row r="703" spans="1:21" ht="58" x14ac:dyDescent="0.35">
      <c r="A703">
        <v>700</v>
      </c>
      <c r="B703" s="3" t="s">
        <v>701</v>
      </c>
      <c r="C703" s="3" t="s">
        <v>4810</v>
      </c>
      <c r="D703" s="6">
        <v>15000</v>
      </c>
      <c r="E703" s="8">
        <v>10210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s="10" t="s">
        <v>8273</v>
      </c>
      <c r="O703" t="s">
        <v>8275</v>
      </c>
      <c r="P703" s="12">
        <f t="shared" si="61"/>
        <v>42715.688437500001</v>
      </c>
      <c r="Q703" s="12">
        <f t="shared" si="62"/>
        <v>42745.688437500001</v>
      </c>
      <c r="R703" s="15">
        <f t="shared" si="63"/>
        <v>2016</v>
      </c>
      <c r="S703" s="21">
        <f t="shared" si="66"/>
        <v>1</v>
      </c>
      <c r="T703" s="15">
        <f t="shared" si="65"/>
        <v>329.35</v>
      </c>
      <c r="U703">
        <f t="shared" si="64"/>
        <v>2016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 s="12">
        <f t="shared" si="61"/>
        <v>42668.726701388892</v>
      </c>
      <c r="Q704" s="12">
        <f t="shared" si="62"/>
        <v>42698.768368055549</v>
      </c>
      <c r="R704" s="15">
        <f t="shared" si="63"/>
        <v>2016</v>
      </c>
      <c r="S704" s="21">
        <f t="shared" si="66"/>
        <v>1</v>
      </c>
      <c r="T704" s="15">
        <f t="shared" si="65"/>
        <v>275.68</v>
      </c>
      <c r="U704">
        <f t="shared" si="6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 s="12">
        <f t="shared" si="61"/>
        <v>42711.950798611113</v>
      </c>
      <c r="Q705" s="12">
        <f t="shared" si="62"/>
        <v>42766.98055555555</v>
      </c>
      <c r="R705" s="15">
        <f t="shared" si="63"/>
        <v>2016</v>
      </c>
      <c r="S705" s="21">
        <f t="shared" si="66"/>
        <v>1</v>
      </c>
      <c r="T705" s="15">
        <f t="shared" si="65"/>
        <v>1454.57</v>
      </c>
      <c r="U705">
        <f t="shared" si="6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 s="12">
        <f t="shared" ref="P706:P769" si="67">(((J706/60)/60)/24)+DATE(1970,1,1)</f>
        <v>42726.192916666667</v>
      </c>
      <c r="Q706" s="12">
        <f t="shared" ref="Q706:Q769" si="68">(((I706/60)/60)/24)+DATE(1970,1,1)</f>
        <v>42786.192916666667</v>
      </c>
      <c r="R706" s="15">
        <f t="shared" ref="R706:R769" si="69">YEAR(P706)</f>
        <v>2016</v>
      </c>
      <c r="S706" s="21">
        <f t="shared" si="66"/>
        <v>0</v>
      </c>
      <c r="T706" s="15">
        <f t="shared" si="65"/>
        <v>2543.25</v>
      </c>
      <c r="U706">
        <f t="shared" si="6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 s="12">
        <f t="shared" si="67"/>
        <v>42726.491643518515</v>
      </c>
      <c r="Q707" s="12">
        <f t="shared" si="68"/>
        <v>42756.491643518515</v>
      </c>
      <c r="R707" s="15">
        <f t="shared" si="69"/>
        <v>2016</v>
      </c>
      <c r="S707" s="21">
        <f t="shared" si="66"/>
        <v>0</v>
      </c>
      <c r="T707" s="15">
        <f t="shared" si="65"/>
        <v>2031.2</v>
      </c>
      <c r="U707">
        <f t="shared" ref="U707:U770" si="70">YEAR(P707)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 s="12">
        <f t="shared" si="67"/>
        <v>42676.995173611111</v>
      </c>
      <c r="Q708" s="12">
        <f t="shared" si="68"/>
        <v>42718.777083333334</v>
      </c>
      <c r="R708" s="15">
        <f t="shared" si="69"/>
        <v>2016</v>
      </c>
      <c r="S708" s="21">
        <f t="shared" si="66"/>
        <v>0</v>
      </c>
      <c r="T708" s="15">
        <f t="shared" ref="T708:T771" si="71">IFERROR(ROUND(E708/L708,2),0)</f>
        <v>0</v>
      </c>
      <c r="U708">
        <f t="shared" si="70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 s="12">
        <f t="shared" si="67"/>
        <v>42696.663506944446</v>
      </c>
      <c r="Q709" s="12">
        <f t="shared" si="68"/>
        <v>42736.663506944446</v>
      </c>
      <c r="R709" s="15">
        <f t="shared" si="69"/>
        <v>2016</v>
      </c>
      <c r="S709" s="21">
        <f t="shared" si="66"/>
        <v>0</v>
      </c>
      <c r="T709" s="15">
        <f t="shared" si="71"/>
        <v>22.22</v>
      </c>
      <c r="U709">
        <f t="shared" si="70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 s="12">
        <f t="shared" si="67"/>
        <v>41835.581018518518</v>
      </c>
      <c r="Q710" s="12">
        <f t="shared" si="68"/>
        <v>41895.581018518518</v>
      </c>
      <c r="R710" s="15">
        <f t="shared" si="69"/>
        <v>2014</v>
      </c>
      <c r="S710" s="21">
        <f t="shared" si="66"/>
        <v>0</v>
      </c>
      <c r="T710" s="15">
        <f t="shared" si="71"/>
        <v>27.42</v>
      </c>
      <c r="U710">
        <f t="shared" si="70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 s="12">
        <f t="shared" si="67"/>
        <v>41948.041192129633</v>
      </c>
      <c r="Q711" s="12">
        <f t="shared" si="68"/>
        <v>41978.041192129633</v>
      </c>
      <c r="R711" s="15">
        <f t="shared" si="69"/>
        <v>2014</v>
      </c>
      <c r="S711" s="21">
        <f t="shared" si="66"/>
        <v>1</v>
      </c>
      <c r="T711" s="15">
        <f t="shared" si="71"/>
        <v>5057.5</v>
      </c>
      <c r="U711">
        <f t="shared" si="70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 s="12">
        <f t="shared" si="67"/>
        <v>41837.984976851854</v>
      </c>
      <c r="Q712" s="12">
        <f t="shared" si="68"/>
        <v>41871.030555555553</v>
      </c>
      <c r="R712" s="15">
        <f t="shared" si="69"/>
        <v>2014</v>
      </c>
      <c r="S712" s="21">
        <f t="shared" si="66"/>
        <v>8</v>
      </c>
      <c r="T712" s="15">
        <f t="shared" si="71"/>
        <v>0</v>
      </c>
      <c r="U712">
        <f t="shared" si="70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 s="12">
        <f t="shared" si="67"/>
        <v>42678.459120370375</v>
      </c>
      <c r="Q713" s="12">
        <f t="shared" si="68"/>
        <v>42718.500787037032</v>
      </c>
      <c r="R713" s="15">
        <f t="shared" si="69"/>
        <v>2016</v>
      </c>
      <c r="S713" s="21">
        <f t="shared" si="66"/>
        <v>0</v>
      </c>
      <c r="T713" s="15">
        <f t="shared" si="71"/>
        <v>29.86</v>
      </c>
      <c r="U713">
        <f t="shared" si="70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 s="12">
        <f t="shared" si="67"/>
        <v>42384.680925925932</v>
      </c>
      <c r="Q714" s="12">
        <f t="shared" si="68"/>
        <v>42414.680925925932</v>
      </c>
      <c r="R714" s="15">
        <f t="shared" si="69"/>
        <v>2016</v>
      </c>
      <c r="S714" s="21">
        <f t="shared" si="66"/>
        <v>0</v>
      </c>
      <c r="T714" s="15">
        <f t="shared" si="71"/>
        <v>2522</v>
      </c>
      <c r="U714">
        <f t="shared" si="70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 s="12">
        <f t="shared" si="67"/>
        <v>42496.529305555552</v>
      </c>
      <c r="Q715" s="12">
        <f t="shared" si="68"/>
        <v>42526.529305555552</v>
      </c>
      <c r="R715" s="15">
        <f t="shared" si="69"/>
        <v>2016</v>
      </c>
      <c r="S715" s="21">
        <f t="shared" si="66"/>
        <v>0</v>
      </c>
      <c r="T715" s="15">
        <f t="shared" si="71"/>
        <v>10085</v>
      </c>
      <c r="U715">
        <f t="shared" si="70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 s="12">
        <f t="shared" si="67"/>
        <v>42734.787986111114</v>
      </c>
      <c r="Q716" s="12">
        <f t="shared" si="68"/>
        <v>42794.787986111114</v>
      </c>
      <c r="R716" s="15">
        <f t="shared" si="69"/>
        <v>2016</v>
      </c>
      <c r="S716" s="21">
        <f t="shared" si="66"/>
        <v>1</v>
      </c>
      <c r="T716" s="15">
        <f t="shared" si="71"/>
        <v>360.18</v>
      </c>
      <c r="U716">
        <f t="shared" si="70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 s="12">
        <f t="shared" si="67"/>
        <v>42273.090740740736</v>
      </c>
      <c r="Q717" s="12">
        <f t="shared" si="68"/>
        <v>42313.132407407407</v>
      </c>
      <c r="R717" s="15">
        <f t="shared" si="69"/>
        <v>2015</v>
      </c>
      <c r="S717" s="21">
        <f t="shared" si="66"/>
        <v>0</v>
      </c>
      <c r="T717" s="15">
        <f t="shared" si="71"/>
        <v>840.08</v>
      </c>
      <c r="U717">
        <f t="shared" si="70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 s="12">
        <f t="shared" si="67"/>
        <v>41940.658645833333</v>
      </c>
      <c r="Q718" s="12">
        <f t="shared" si="68"/>
        <v>41974</v>
      </c>
      <c r="R718" s="15">
        <f t="shared" si="69"/>
        <v>2014</v>
      </c>
      <c r="S718" s="21">
        <f t="shared" si="66"/>
        <v>1</v>
      </c>
      <c r="T718" s="15">
        <f t="shared" si="71"/>
        <v>629.44000000000005</v>
      </c>
      <c r="U718">
        <f t="shared" si="70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 s="12">
        <f t="shared" si="67"/>
        <v>41857.854189814818</v>
      </c>
      <c r="Q719" s="12">
        <f t="shared" si="68"/>
        <v>41887.854189814818</v>
      </c>
      <c r="R719" s="15">
        <f t="shared" si="69"/>
        <v>2014</v>
      </c>
      <c r="S719" s="21">
        <f t="shared" si="66"/>
        <v>0</v>
      </c>
      <c r="T719" s="15">
        <f t="shared" si="71"/>
        <v>2516.88</v>
      </c>
      <c r="U719">
        <f t="shared" si="70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 s="12">
        <f t="shared" si="67"/>
        <v>42752.845451388886</v>
      </c>
      <c r="Q720" s="12">
        <f t="shared" si="68"/>
        <v>42784.249305555553</v>
      </c>
      <c r="R720" s="15">
        <f t="shared" si="69"/>
        <v>2017</v>
      </c>
      <c r="S720" s="21">
        <f t="shared" si="66"/>
        <v>1</v>
      </c>
      <c r="T720" s="15">
        <f t="shared" si="71"/>
        <v>2516.25</v>
      </c>
      <c r="U720">
        <f t="shared" si="70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 s="12">
        <f t="shared" si="67"/>
        <v>42409.040231481486</v>
      </c>
      <c r="Q721" s="12">
        <f t="shared" si="68"/>
        <v>42423.040231481486</v>
      </c>
      <c r="R721" s="15">
        <f t="shared" si="69"/>
        <v>2016</v>
      </c>
      <c r="S721" s="21">
        <f t="shared" si="66"/>
        <v>1</v>
      </c>
      <c r="T721" s="15">
        <f t="shared" si="71"/>
        <v>1004.6</v>
      </c>
      <c r="U721">
        <f t="shared" si="70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 s="12">
        <f t="shared" si="67"/>
        <v>40909.649201388893</v>
      </c>
      <c r="Q722" s="12">
        <f t="shared" si="68"/>
        <v>40937.649201388893</v>
      </c>
      <c r="R722" s="15">
        <f t="shared" si="69"/>
        <v>2012</v>
      </c>
      <c r="S722" s="21">
        <f t="shared" si="66"/>
        <v>5</v>
      </c>
      <c r="T722" s="15">
        <f t="shared" si="71"/>
        <v>245</v>
      </c>
      <c r="U722">
        <f t="shared" si="70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 s="12">
        <f t="shared" si="67"/>
        <v>41807.571840277778</v>
      </c>
      <c r="Q723" s="12">
        <f t="shared" si="68"/>
        <v>41852.571840277778</v>
      </c>
      <c r="R723" s="15">
        <f t="shared" si="69"/>
        <v>2014</v>
      </c>
      <c r="S723" s="21">
        <f t="shared" si="66"/>
        <v>1</v>
      </c>
      <c r="T723" s="15">
        <f t="shared" si="71"/>
        <v>84.39</v>
      </c>
      <c r="U723">
        <f t="shared" si="70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 s="12">
        <f t="shared" si="67"/>
        <v>40977.805300925924</v>
      </c>
      <c r="Q724" s="12">
        <f t="shared" si="68"/>
        <v>41007.76363425926</v>
      </c>
      <c r="R724" s="15">
        <f t="shared" si="69"/>
        <v>2012</v>
      </c>
      <c r="S724" s="21">
        <f t="shared" si="66"/>
        <v>0</v>
      </c>
      <c r="T724" s="15">
        <f t="shared" si="71"/>
        <v>65.63</v>
      </c>
      <c r="U724">
        <f t="shared" si="70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 s="12">
        <f t="shared" si="67"/>
        <v>42184.816539351858</v>
      </c>
      <c r="Q725" s="12">
        <f t="shared" si="68"/>
        <v>42215.165972222225</v>
      </c>
      <c r="R725" s="15">
        <f t="shared" si="69"/>
        <v>2015</v>
      </c>
      <c r="S725" s="21">
        <f t="shared" si="66"/>
        <v>2</v>
      </c>
      <c r="T725" s="15">
        <f t="shared" si="71"/>
        <v>100.31</v>
      </c>
      <c r="U725">
        <f t="shared" si="70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 s="12">
        <f t="shared" si="67"/>
        <v>40694.638460648144</v>
      </c>
      <c r="Q726" s="12">
        <f t="shared" si="68"/>
        <v>40724.638460648144</v>
      </c>
      <c r="R726" s="15">
        <f t="shared" si="69"/>
        <v>2011</v>
      </c>
      <c r="S726" s="21">
        <f t="shared" si="66"/>
        <v>1</v>
      </c>
      <c r="T726" s="15">
        <f t="shared" si="71"/>
        <v>70.12</v>
      </c>
      <c r="U726">
        <f t="shared" si="70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 s="12">
        <f t="shared" si="67"/>
        <v>42321.626296296294</v>
      </c>
      <c r="Q727" s="12">
        <f t="shared" si="68"/>
        <v>42351.626296296294</v>
      </c>
      <c r="R727" s="15">
        <f t="shared" si="69"/>
        <v>2015</v>
      </c>
      <c r="S727" s="21">
        <f t="shared" si="66"/>
        <v>1</v>
      </c>
      <c r="T727" s="15">
        <f t="shared" si="71"/>
        <v>71.62</v>
      </c>
      <c r="U727">
        <f t="shared" si="70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 s="12">
        <f t="shared" si="67"/>
        <v>41346.042673611111</v>
      </c>
      <c r="Q728" s="12">
        <f t="shared" si="68"/>
        <v>41376.042673611111</v>
      </c>
      <c r="R728" s="15">
        <f t="shared" si="69"/>
        <v>2013</v>
      </c>
      <c r="S728" s="21">
        <f t="shared" si="66"/>
        <v>4</v>
      </c>
      <c r="T728" s="15">
        <f t="shared" si="71"/>
        <v>286.43</v>
      </c>
      <c r="U728">
        <f t="shared" si="70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 s="12">
        <f t="shared" si="67"/>
        <v>41247.020243055551</v>
      </c>
      <c r="Q729" s="12">
        <f t="shared" si="68"/>
        <v>41288.888888888891</v>
      </c>
      <c r="R729" s="15">
        <f t="shared" si="69"/>
        <v>2012</v>
      </c>
      <c r="S729" s="21">
        <f t="shared" si="66"/>
        <v>3</v>
      </c>
      <c r="T729" s="15">
        <f t="shared" si="71"/>
        <v>67.23</v>
      </c>
      <c r="U729">
        <f t="shared" si="70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 s="12">
        <f t="shared" si="67"/>
        <v>40731.837465277778</v>
      </c>
      <c r="Q730" s="12">
        <f t="shared" si="68"/>
        <v>40776.837465277778</v>
      </c>
      <c r="R730" s="15">
        <f t="shared" si="69"/>
        <v>2011</v>
      </c>
      <c r="S730" s="21">
        <f t="shared" ref="S730:S793" si="72">ROUND(E730/D730,0)</f>
        <v>1</v>
      </c>
      <c r="T730" s="15">
        <f t="shared" si="71"/>
        <v>77.02</v>
      </c>
      <c r="U730">
        <f t="shared" si="70"/>
        <v>2011</v>
      </c>
    </row>
    <row r="731" spans="1:21" ht="29" x14ac:dyDescent="0.35">
      <c r="A731">
        <v>730</v>
      </c>
      <c r="B731" s="3" t="s">
        <v>731</v>
      </c>
      <c r="C731" s="3" t="s">
        <v>4840</v>
      </c>
      <c r="D731" s="6">
        <v>20000</v>
      </c>
      <c r="E731" s="8">
        <v>10000</v>
      </c>
      <c r="F731" t="s">
        <v>8218</v>
      </c>
      <c r="G731" t="s">
        <v>8223</v>
      </c>
      <c r="H731" t="s">
        <v>8245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s="10" t="s">
        <v>8276</v>
      </c>
      <c r="O731" t="s">
        <v>8277</v>
      </c>
      <c r="P731" s="12">
        <f t="shared" si="67"/>
        <v>40854.745266203703</v>
      </c>
      <c r="Q731" s="12">
        <f t="shared" si="68"/>
        <v>40884.745266203703</v>
      </c>
      <c r="R731" s="15">
        <f t="shared" si="69"/>
        <v>2011</v>
      </c>
      <c r="S731" s="21">
        <f t="shared" si="72"/>
        <v>1</v>
      </c>
      <c r="T731" s="15">
        <f t="shared" si="71"/>
        <v>37.74</v>
      </c>
      <c r="U731">
        <f t="shared" si="70"/>
        <v>2011</v>
      </c>
    </row>
    <row r="732" spans="1:21" ht="43.5" x14ac:dyDescent="0.35">
      <c r="A732">
        <v>729</v>
      </c>
      <c r="B732" s="3" t="s">
        <v>730</v>
      </c>
      <c r="C732" s="3" t="s">
        <v>4839</v>
      </c>
      <c r="D732" s="6">
        <v>4000</v>
      </c>
      <c r="E732" s="8">
        <v>10000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s="10" t="s">
        <v>8276</v>
      </c>
      <c r="O732" t="s">
        <v>8277</v>
      </c>
      <c r="P732" s="12">
        <f t="shared" si="67"/>
        <v>41111.185891203706</v>
      </c>
      <c r="Q732" s="12">
        <f t="shared" si="68"/>
        <v>41171.185891203706</v>
      </c>
      <c r="R732" s="15">
        <f t="shared" si="69"/>
        <v>2012</v>
      </c>
      <c r="S732" s="21">
        <f t="shared" si="72"/>
        <v>3</v>
      </c>
      <c r="T732" s="15">
        <f t="shared" si="71"/>
        <v>83.33</v>
      </c>
      <c r="U732">
        <f t="shared" si="70"/>
        <v>2012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 s="12">
        <f t="shared" si="67"/>
        <v>40879.795682870368</v>
      </c>
      <c r="Q733" s="12">
        <f t="shared" si="68"/>
        <v>40930.25</v>
      </c>
      <c r="R733" s="15">
        <f t="shared" si="69"/>
        <v>2011</v>
      </c>
      <c r="S733" s="21">
        <f t="shared" si="72"/>
        <v>2</v>
      </c>
      <c r="T733" s="15">
        <f t="shared" si="71"/>
        <v>139.08000000000001</v>
      </c>
      <c r="U733">
        <f t="shared" si="70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 s="12">
        <f t="shared" si="67"/>
        <v>41486.424317129626</v>
      </c>
      <c r="Q734" s="12">
        <f t="shared" si="68"/>
        <v>41546.424317129626</v>
      </c>
      <c r="R734" s="15">
        <f t="shared" si="69"/>
        <v>2013</v>
      </c>
      <c r="S734" s="21">
        <f t="shared" si="72"/>
        <v>246</v>
      </c>
      <c r="T734" s="15">
        <f t="shared" si="71"/>
        <v>756.31</v>
      </c>
      <c r="U734">
        <f t="shared" si="70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 s="12">
        <f t="shared" si="67"/>
        <v>41598.420046296298</v>
      </c>
      <c r="Q735" s="12">
        <f t="shared" si="68"/>
        <v>41628.420046296298</v>
      </c>
      <c r="R735" s="15">
        <f t="shared" si="69"/>
        <v>2013</v>
      </c>
      <c r="S735" s="21">
        <f t="shared" si="72"/>
        <v>4</v>
      </c>
      <c r="T735" s="15">
        <f t="shared" si="71"/>
        <v>57.99</v>
      </c>
      <c r="U735">
        <f t="shared" si="70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 s="12">
        <f t="shared" si="67"/>
        <v>42102.164583333331</v>
      </c>
      <c r="Q736" s="12">
        <f t="shared" si="68"/>
        <v>42133.208333333328</v>
      </c>
      <c r="R736" s="15">
        <f t="shared" si="69"/>
        <v>2015</v>
      </c>
      <c r="S736" s="21">
        <f t="shared" si="72"/>
        <v>1</v>
      </c>
      <c r="T736" s="15">
        <f t="shared" si="71"/>
        <v>171.49</v>
      </c>
      <c r="U736">
        <f t="shared" si="70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 s="12">
        <f t="shared" si="67"/>
        <v>41946.029467592591</v>
      </c>
      <c r="Q737" s="12">
        <f t="shared" si="68"/>
        <v>41977.027083333334</v>
      </c>
      <c r="R737" s="15">
        <f t="shared" si="69"/>
        <v>2014</v>
      </c>
      <c r="S737" s="21">
        <f t="shared" si="72"/>
        <v>0</v>
      </c>
      <c r="T737" s="15">
        <f t="shared" si="71"/>
        <v>42.47</v>
      </c>
      <c r="U737">
        <f t="shared" si="70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 s="12">
        <f t="shared" si="67"/>
        <v>41579.734259259261</v>
      </c>
      <c r="Q738" s="12">
        <f t="shared" si="68"/>
        <v>41599.207638888889</v>
      </c>
      <c r="R738" s="15">
        <f t="shared" si="69"/>
        <v>2013</v>
      </c>
      <c r="S738" s="21">
        <f t="shared" si="72"/>
        <v>3</v>
      </c>
      <c r="T738" s="15">
        <f t="shared" si="71"/>
        <v>89.81</v>
      </c>
      <c r="U738">
        <f t="shared" si="70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 s="12">
        <f t="shared" si="67"/>
        <v>41667.275312500002</v>
      </c>
      <c r="Q739" s="12">
        <f t="shared" si="68"/>
        <v>41684.833333333336</v>
      </c>
      <c r="R739" s="15">
        <f t="shared" si="69"/>
        <v>2014</v>
      </c>
      <c r="S739" s="21">
        <f t="shared" si="72"/>
        <v>2</v>
      </c>
      <c r="T739" s="15">
        <f t="shared" si="71"/>
        <v>88.38</v>
      </c>
      <c r="U739">
        <f t="shared" si="70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 s="12">
        <f t="shared" si="67"/>
        <v>41943.604097222218</v>
      </c>
      <c r="Q740" s="12">
        <f t="shared" si="68"/>
        <v>41974.207638888889</v>
      </c>
      <c r="R740" s="15">
        <f t="shared" si="69"/>
        <v>2014</v>
      </c>
      <c r="S740" s="21">
        <f t="shared" si="72"/>
        <v>6</v>
      </c>
      <c r="T740" s="15">
        <f t="shared" si="71"/>
        <v>232.59</v>
      </c>
      <c r="U740">
        <f t="shared" si="70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 s="12">
        <f t="shared" si="67"/>
        <v>41829.502650462964</v>
      </c>
      <c r="Q741" s="12">
        <f t="shared" si="68"/>
        <v>41862.502650462964</v>
      </c>
      <c r="R741" s="15">
        <f t="shared" si="69"/>
        <v>2014</v>
      </c>
      <c r="S741" s="21">
        <f t="shared" si="72"/>
        <v>2</v>
      </c>
      <c r="T741" s="15">
        <f t="shared" si="71"/>
        <v>68.53</v>
      </c>
      <c r="U741">
        <f t="shared" si="70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 s="12">
        <f t="shared" si="67"/>
        <v>42162.146782407406</v>
      </c>
      <c r="Q742" s="12">
        <f t="shared" si="68"/>
        <v>42176.146782407406</v>
      </c>
      <c r="R742" s="15">
        <f t="shared" si="69"/>
        <v>2015</v>
      </c>
      <c r="S742" s="21">
        <f t="shared" si="72"/>
        <v>3</v>
      </c>
      <c r="T742" s="15">
        <f t="shared" si="71"/>
        <v>500</v>
      </c>
      <c r="U742">
        <f t="shared" si="70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 s="12">
        <f t="shared" si="67"/>
        <v>41401.648217592592</v>
      </c>
      <c r="Q743" s="12">
        <f t="shared" si="68"/>
        <v>41436.648217592592</v>
      </c>
      <c r="R743" s="15">
        <f t="shared" si="69"/>
        <v>2013</v>
      </c>
      <c r="S743" s="21">
        <f t="shared" si="72"/>
        <v>1</v>
      </c>
      <c r="T743" s="15">
        <f t="shared" si="71"/>
        <v>100.92</v>
      </c>
      <c r="U743">
        <f t="shared" si="70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 s="12">
        <f t="shared" si="67"/>
        <v>41689.917962962965</v>
      </c>
      <c r="Q744" s="12">
        <f t="shared" si="68"/>
        <v>41719.876296296294</v>
      </c>
      <c r="R744" s="15">
        <f t="shared" si="69"/>
        <v>2014</v>
      </c>
      <c r="S744" s="21">
        <f t="shared" si="72"/>
        <v>7</v>
      </c>
      <c r="T744" s="15">
        <f t="shared" si="71"/>
        <v>412.04</v>
      </c>
      <c r="U744">
        <f t="shared" si="70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 s="12">
        <f t="shared" si="67"/>
        <v>40990.709317129629</v>
      </c>
      <c r="Q745" s="12">
        <f t="shared" si="68"/>
        <v>41015.875</v>
      </c>
      <c r="R745" s="15">
        <f t="shared" si="69"/>
        <v>2012</v>
      </c>
      <c r="S745" s="21">
        <f t="shared" si="72"/>
        <v>17</v>
      </c>
      <c r="T745" s="15">
        <f t="shared" si="71"/>
        <v>630.66999999999996</v>
      </c>
      <c r="U745">
        <f t="shared" si="70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 s="12">
        <f t="shared" si="67"/>
        <v>41226.95721064815</v>
      </c>
      <c r="Q746" s="12">
        <f t="shared" si="68"/>
        <v>41256.95721064815</v>
      </c>
      <c r="R746" s="15">
        <f t="shared" si="69"/>
        <v>2012</v>
      </c>
      <c r="S746" s="21">
        <f t="shared" si="72"/>
        <v>2</v>
      </c>
      <c r="T746" s="15">
        <f t="shared" si="71"/>
        <v>152.35</v>
      </c>
      <c r="U746">
        <f t="shared" si="70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 s="12">
        <f t="shared" si="67"/>
        <v>41367.572280092594</v>
      </c>
      <c r="Q747" s="12">
        <f t="shared" si="68"/>
        <v>41397.572280092594</v>
      </c>
      <c r="R747" s="15">
        <f t="shared" si="69"/>
        <v>2013</v>
      </c>
      <c r="S747" s="21">
        <f t="shared" si="72"/>
        <v>4</v>
      </c>
      <c r="T747" s="15">
        <f t="shared" si="71"/>
        <v>127.37</v>
      </c>
      <c r="U747">
        <f t="shared" si="70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 s="12">
        <f t="shared" si="67"/>
        <v>41157.042928240742</v>
      </c>
      <c r="Q748" s="12">
        <f t="shared" si="68"/>
        <v>41175.165972222225</v>
      </c>
      <c r="R748" s="15">
        <f t="shared" si="69"/>
        <v>2012</v>
      </c>
      <c r="S748" s="21">
        <f t="shared" si="72"/>
        <v>3</v>
      </c>
      <c r="T748" s="15">
        <f t="shared" si="71"/>
        <v>97.1</v>
      </c>
      <c r="U748">
        <f t="shared" si="70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 s="12">
        <f t="shared" si="67"/>
        <v>41988.548831018517</v>
      </c>
      <c r="Q749" s="12">
        <f t="shared" si="68"/>
        <v>42019.454166666663</v>
      </c>
      <c r="R749" s="15">
        <f t="shared" si="69"/>
        <v>2014</v>
      </c>
      <c r="S749" s="21">
        <f t="shared" si="72"/>
        <v>1</v>
      </c>
      <c r="T749" s="15">
        <f t="shared" si="71"/>
        <v>170.82</v>
      </c>
      <c r="U749">
        <f t="shared" si="70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 s="12">
        <f t="shared" si="67"/>
        <v>41831.846828703703</v>
      </c>
      <c r="Q750" s="12">
        <f t="shared" si="68"/>
        <v>41861.846828703703</v>
      </c>
      <c r="R750" s="15">
        <f t="shared" si="69"/>
        <v>2014</v>
      </c>
      <c r="S750" s="21">
        <f t="shared" si="72"/>
        <v>5</v>
      </c>
      <c r="T750" s="15">
        <f t="shared" si="71"/>
        <v>213.34</v>
      </c>
      <c r="U750">
        <f t="shared" si="70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 s="12">
        <f t="shared" si="67"/>
        <v>42733.94131944445</v>
      </c>
      <c r="Q751" s="12">
        <f t="shared" si="68"/>
        <v>42763.94131944445</v>
      </c>
      <c r="R751" s="15">
        <f t="shared" si="69"/>
        <v>2016</v>
      </c>
      <c r="S751" s="21">
        <f t="shared" si="72"/>
        <v>1</v>
      </c>
      <c r="T751" s="15">
        <f t="shared" si="71"/>
        <v>85.18</v>
      </c>
      <c r="U751">
        <f t="shared" si="70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 s="12">
        <f t="shared" si="67"/>
        <v>41299.878148148149</v>
      </c>
      <c r="Q752" s="12">
        <f t="shared" si="68"/>
        <v>41329.878148148149</v>
      </c>
      <c r="R752" s="15">
        <f t="shared" si="69"/>
        <v>2013</v>
      </c>
      <c r="S752" s="21">
        <f t="shared" si="72"/>
        <v>2</v>
      </c>
      <c r="T752" s="15">
        <f t="shared" si="71"/>
        <v>158.34</v>
      </c>
      <c r="U752">
        <f t="shared" si="70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 s="12">
        <f t="shared" si="67"/>
        <v>40713.630497685182</v>
      </c>
      <c r="Q753" s="12">
        <f t="shared" si="68"/>
        <v>40759.630497685182</v>
      </c>
      <c r="R753" s="15">
        <f t="shared" si="69"/>
        <v>2011</v>
      </c>
      <c r="S753" s="21">
        <f t="shared" si="72"/>
        <v>3</v>
      </c>
      <c r="T753" s="15">
        <f t="shared" si="71"/>
        <v>150.04</v>
      </c>
      <c r="U753">
        <f t="shared" si="70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 s="12">
        <f t="shared" si="67"/>
        <v>42639.421493055561</v>
      </c>
      <c r="Q754" s="12">
        <f t="shared" si="68"/>
        <v>42659.458333333328</v>
      </c>
      <c r="R754" s="15">
        <f t="shared" si="69"/>
        <v>2016</v>
      </c>
      <c r="S754" s="21">
        <f t="shared" si="72"/>
        <v>2</v>
      </c>
      <c r="T754" s="15">
        <f t="shared" si="71"/>
        <v>88.6</v>
      </c>
      <c r="U754">
        <f t="shared" si="70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 s="12">
        <f t="shared" si="67"/>
        <v>42019.590173611112</v>
      </c>
      <c r="Q755" s="12">
        <f t="shared" si="68"/>
        <v>42049.590173611112</v>
      </c>
      <c r="R755" s="15">
        <f t="shared" si="69"/>
        <v>2015</v>
      </c>
      <c r="S755" s="21">
        <f t="shared" si="72"/>
        <v>1</v>
      </c>
      <c r="T755" s="15">
        <f t="shared" si="71"/>
        <v>354.92</v>
      </c>
      <c r="U755">
        <f t="shared" si="70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 s="12">
        <f t="shared" si="67"/>
        <v>41249.749085648145</v>
      </c>
      <c r="Q756" s="12">
        <f t="shared" si="68"/>
        <v>41279.749085648145</v>
      </c>
      <c r="R756" s="15">
        <f t="shared" si="69"/>
        <v>2012</v>
      </c>
      <c r="S756" s="21">
        <f t="shared" si="72"/>
        <v>5</v>
      </c>
      <c r="T756" s="15">
        <f t="shared" si="71"/>
        <v>188.33</v>
      </c>
      <c r="U756">
        <f t="shared" si="70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 s="12">
        <f t="shared" si="67"/>
        <v>41383.605057870373</v>
      </c>
      <c r="Q757" s="12">
        <f t="shared" si="68"/>
        <v>41414.02847222222</v>
      </c>
      <c r="R757" s="15">
        <f t="shared" si="69"/>
        <v>2013</v>
      </c>
      <c r="S757" s="21">
        <f t="shared" si="72"/>
        <v>4</v>
      </c>
      <c r="T757" s="15">
        <f t="shared" si="71"/>
        <v>135.34</v>
      </c>
      <c r="U757">
        <f t="shared" si="70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 s="12">
        <f t="shared" si="67"/>
        <v>40590.766886574071</v>
      </c>
      <c r="Q758" s="12">
        <f t="shared" si="68"/>
        <v>40651.725219907406</v>
      </c>
      <c r="R758" s="15">
        <f t="shared" si="69"/>
        <v>2011</v>
      </c>
      <c r="S758" s="21">
        <f t="shared" si="72"/>
        <v>13</v>
      </c>
      <c r="T758" s="15">
        <f t="shared" si="71"/>
        <v>416.82</v>
      </c>
      <c r="U758">
        <f t="shared" si="70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 s="12">
        <f t="shared" si="67"/>
        <v>41235.054560185185</v>
      </c>
      <c r="Q759" s="12">
        <f t="shared" si="68"/>
        <v>41249.054560185185</v>
      </c>
      <c r="R759" s="15">
        <f t="shared" si="69"/>
        <v>2012</v>
      </c>
      <c r="S759" s="21">
        <f t="shared" si="72"/>
        <v>37</v>
      </c>
      <c r="T759" s="15">
        <f t="shared" si="71"/>
        <v>507.61</v>
      </c>
      <c r="U759">
        <f t="shared" si="70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 s="12">
        <f t="shared" si="67"/>
        <v>40429.836435185185</v>
      </c>
      <c r="Q760" s="12">
        <f t="shared" si="68"/>
        <v>40459.836435185185</v>
      </c>
      <c r="R760" s="15">
        <f t="shared" si="69"/>
        <v>2010</v>
      </c>
      <c r="S760" s="21">
        <f t="shared" si="72"/>
        <v>4</v>
      </c>
      <c r="T760" s="15">
        <f t="shared" si="71"/>
        <v>480.53</v>
      </c>
      <c r="U760">
        <f t="shared" si="70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 s="12">
        <f t="shared" si="67"/>
        <v>41789.330312500002</v>
      </c>
      <c r="Q761" s="12">
        <f t="shared" si="68"/>
        <v>41829.330312500002</v>
      </c>
      <c r="R761" s="15">
        <f t="shared" si="69"/>
        <v>2014</v>
      </c>
      <c r="S761" s="21">
        <f t="shared" si="72"/>
        <v>2</v>
      </c>
      <c r="T761" s="15">
        <f t="shared" si="71"/>
        <v>92.16</v>
      </c>
      <c r="U761">
        <f t="shared" si="70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 s="12">
        <f t="shared" si="67"/>
        <v>42670.764039351852</v>
      </c>
      <c r="Q762" s="12">
        <f t="shared" si="68"/>
        <v>42700.805706018517</v>
      </c>
      <c r="R762" s="15">
        <f t="shared" si="69"/>
        <v>2016</v>
      </c>
      <c r="S762" s="21">
        <f t="shared" si="72"/>
        <v>4</v>
      </c>
      <c r="T762" s="15">
        <f t="shared" si="71"/>
        <v>0</v>
      </c>
      <c r="U762">
        <f t="shared" si="70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 s="12">
        <f t="shared" si="67"/>
        <v>41642.751458333332</v>
      </c>
      <c r="Q763" s="12">
        <f t="shared" si="68"/>
        <v>41672.751458333332</v>
      </c>
      <c r="R763" s="15">
        <f t="shared" si="69"/>
        <v>2014</v>
      </c>
      <c r="S763" s="21">
        <f t="shared" si="72"/>
        <v>2</v>
      </c>
      <c r="T763" s="15">
        <f t="shared" si="71"/>
        <v>1518.5</v>
      </c>
      <c r="U763">
        <f t="shared" si="70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 s="12">
        <f t="shared" si="67"/>
        <v>42690.858449074076</v>
      </c>
      <c r="Q764" s="12">
        <f t="shared" si="68"/>
        <v>42708.25</v>
      </c>
      <c r="R764" s="15">
        <f t="shared" si="69"/>
        <v>2016</v>
      </c>
      <c r="S764" s="21">
        <f t="shared" si="72"/>
        <v>3</v>
      </c>
      <c r="T764" s="15">
        <f t="shared" si="71"/>
        <v>0</v>
      </c>
      <c r="U764">
        <f t="shared" si="70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 s="12">
        <f t="shared" si="67"/>
        <v>41471.446851851848</v>
      </c>
      <c r="Q765" s="12">
        <f t="shared" si="68"/>
        <v>41501.446851851848</v>
      </c>
      <c r="R765" s="15">
        <f t="shared" si="69"/>
        <v>2013</v>
      </c>
      <c r="S765" s="21">
        <f t="shared" si="72"/>
        <v>2</v>
      </c>
      <c r="T765" s="15">
        <f t="shared" si="71"/>
        <v>9044</v>
      </c>
      <c r="U765">
        <f t="shared" si="70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 s="12">
        <f t="shared" si="67"/>
        <v>42227.173159722224</v>
      </c>
      <c r="Q766" s="12">
        <f t="shared" si="68"/>
        <v>42257.173159722224</v>
      </c>
      <c r="R766" s="15">
        <f t="shared" si="69"/>
        <v>2015</v>
      </c>
      <c r="S766" s="21">
        <f t="shared" si="72"/>
        <v>2</v>
      </c>
      <c r="T766" s="15">
        <f t="shared" si="71"/>
        <v>0</v>
      </c>
      <c r="U766">
        <f t="shared" si="70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 s="12">
        <f t="shared" si="67"/>
        <v>41901.542638888888</v>
      </c>
      <c r="Q767" s="12">
        <f t="shared" si="68"/>
        <v>41931.542638888888</v>
      </c>
      <c r="R767" s="15">
        <f t="shared" si="69"/>
        <v>2014</v>
      </c>
      <c r="S767" s="21">
        <f t="shared" si="72"/>
        <v>1</v>
      </c>
      <c r="T767" s="15">
        <f t="shared" si="71"/>
        <v>204.89</v>
      </c>
      <c r="U767">
        <f t="shared" si="70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 s="12">
        <f t="shared" si="67"/>
        <v>42021.783368055556</v>
      </c>
      <c r="Q768" s="12">
        <f t="shared" si="68"/>
        <v>42051.783368055556</v>
      </c>
      <c r="R768" s="15">
        <f t="shared" si="69"/>
        <v>2015</v>
      </c>
      <c r="S768" s="21">
        <f t="shared" si="72"/>
        <v>2</v>
      </c>
      <c r="T768" s="15">
        <f t="shared" si="71"/>
        <v>0</v>
      </c>
      <c r="U768">
        <f t="shared" si="70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 s="12">
        <f t="shared" si="67"/>
        <v>42115.143634259264</v>
      </c>
      <c r="Q769" s="12">
        <f t="shared" si="68"/>
        <v>42145.143634259264</v>
      </c>
      <c r="R769" s="15">
        <f t="shared" si="69"/>
        <v>2015</v>
      </c>
      <c r="S769" s="21">
        <f t="shared" si="72"/>
        <v>2</v>
      </c>
      <c r="T769" s="15">
        <f t="shared" si="71"/>
        <v>2945.67</v>
      </c>
      <c r="U769">
        <f t="shared" si="70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 s="12">
        <f t="shared" ref="P770:P833" si="73">(((J770/60)/60)/24)+DATE(1970,1,1)</f>
        <v>41594.207060185188</v>
      </c>
      <c r="Q770" s="12">
        <f t="shared" ref="Q770:Q833" si="74">(((I770/60)/60)/24)+DATE(1970,1,1)</f>
        <v>41624.207060185188</v>
      </c>
      <c r="R770" s="15">
        <f t="shared" ref="R770:R833" si="75">YEAR(P770)</f>
        <v>2013</v>
      </c>
      <c r="S770" s="21">
        <f t="shared" si="72"/>
        <v>4</v>
      </c>
      <c r="T770" s="15">
        <f t="shared" si="71"/>
        <v>0</v>
      </c>
      <c r="U770">
        <f t="shared" si="70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 s="12">
        <f t="shared" si="73"/>
        <v>41604.996458333335</v>
      </c>
      <c r="Q771" s="12">
        <f t="shared" si="74"/>
        <v>41634.996458333335</v>
      </c>
      <c r="R771" s="15">
        <f t="shared" si="75"/>
        <v>2013</v>
      </c>
      <c r="S771" s="21">
        <f t="shared" si="72"/>
        <v>2</v>
      </c>
      <c r="T771" s="15">
        <f t="shared" si="71"/>
        <v>169.75</v>
      </c>
      <c r="U771">
        <f t="shared" ref="U771:U834" si="76">YEAR(P771)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 s="12">
        <f t="shared" si="73"/>
        <v>41289.999641203707</v>
      </c>
      <c r="Q772" s="12">
        <f t="shared" si="74"/>
        <v>41329.999641203707</v>
      </c>
      <c r="R772" s="15">
        <f t="shared" si="75"/>
        <v>2013</v>
      </c>
      <c r="S772" s="21">
        <f t="shared" si="72"/>
        <v>1</v>
      </c>
      <c r="T772" s="15">
        <f t="shared" ref="T772:T835" si="77">IFERROR(ROUND(E772/L772,2),0)</f>
        <v>0</v>
      </c>
      <c r="U772">
        <f t="shared" si="76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 s="12">
        <f t="shared" si="73"/>
        <v>42349.824097222227</v>
      </c>
      <c r="Q773" s="12">
        <f t="shared" si="74"/>
        <v>42399.824097222227</v>
      </c>
      <c r="R773" s="15">
        <f t="shared" si="75"/>
        <v>2015</v>
      </c>
      <c r="S773" s="21">
        <f t="shared" si="72"/>
        <v>0</v>
      </c>
      <c r="T773" s="15">
        <f t="shared" si="77"/>
        <v>8807</v>
      </c>
      <c r="U773">
        <f t="shared" si="76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 s="12">
        <f t="shared" si="73"/>
        <v>40068.056932870371</v>
      </c>
      <c r="Q774" s="12">
        <f t="shared" si="74"/>
        <v>40118.165972222225</v>
      </c>
      <c r="R774" s="15">
        <f t="shared" si="75"/>
        <v>2009</v>
      </c>
      <c r="S774" s="21">
        <f t="shared" si="72"/>
        <v>6</v>
      </c>
      <c r="T774" s="15">
        <f t="shared" si="77"/>
        <v>8792.02</v>
      </c>
      <c r="U774">
        <f t="shared" si="76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 s="12">
        <f t="shared" si="73"/>
        <v>42100.735937499994</v>
      </c>
      <c r="Q775" s="12">
        <f t="shared" si="74"/>
        <v>42134.959027777775</v>
      </c>
      <c r="R775" s="15">
        <f t="shared" si="75"/>
        <v>2015</v>
      </c>
      <c r="S775" s="21">
        <f t="shared" si="72"/>
        <v>2</v>
      </c>
      <c r="T775" s="15">
        <f t="shared" si="77"/>
        <v>4390</v>
      </c>
      <c r="U775">
        <f t="shared" si="76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 s="12">
        <f t="shared" si="73"/>
        <v>41663.780300925922</v>
      </c>
      <c r="Q776" s="12">
        <f t="shared" si="74"/>
        <v>41693.780300925922</v>
      </c>
      <c r="R776" s="15">
        <f t="shared" si="75"/>
        <v>2014</v>
      </c>
      <c r="S776" s="21">
        <f t="shared" si="72"/>
        <v>18</v>
      </c>
      <c r="T776" s="15">
        <f t="shared" si="77"/>
        <v>972.22</v>
      </c>
      <c r="U776">
        <f t="shared" si="76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 s="12">
        <f t="shared" si="73"/>
        <v>40863.060127314813</v>
      </c>
      <c r="Q777" s="12">
        <f t="shared" si="74"/>
        <v>40893.060127314813</v>
      </c>
      <c r="R777" s="15">
        <f t="shared" si="75"/>
        <v>2011</v>
      </c>
      <c r="S777" s="21">
        <f t="shared" si="72"/>
        <v>1</v>
      </c>
      <c r="T777" s="15">
        <f t="shared" si="77"/>
        <v>1748</v>
      </c>
      <c r="U777">
        <f t="shared" si="76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 s="12">
        <f t="shared" si="73"/>
        <v>42250.685706018514</v>
      </c>
      <c r="Q778" s="12">
        <f t="shared" si="74"/>
        <v>42288.208333333328</v>
      </c>
      <c r="R778" s="15">
        <f t="shared" si="75"/>
        <v>2015</v>
      </c>
      <c r="S778" s="21">
        <f t="shared" si="72"/>
        <v>1</v>
      </c>
      <c r="T778" s="15">
        <f t="shared" si="77"/>
        <v>153.32</v>
      </c>
      <c r="U778">
        <f t="shared" si="76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 s="12">
        <f t="shared" si="73"/>
        <v>41456.981215277774</v>
      </c>
      <c r="Q779" s="12">
        <f t="shared" si="74"/>
        <v>41486.981215277774</v>
      </c>
      <c r="R779" s="15">
        <f t="shared" si="75"/>
        <v>2013</v>
      </c>
      <c r="S779" s="21">
        <f t="shared" si="72"/>
        <v>3</v>
      </c>
      <c r="T779" s="15">
        <f t="shared" si="77"/>
        <v>2911.67</v>
      </c>
      <c r="U779">
        <f t="shared" si="76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 s="12">
        <f t="shared" si="73"/>
        <v>41729.702314814815</v>
      </c>
      <c r="Q780" s="12">
        <f t="shared" si="74"/>
        <v>41759.702314814815</v>
      </c>
      <c r="R780" s="15">
        <f t="shared" si="75"/>
        <v>2014</v>
      </c>
      <c r="S780" s="21">
        <f t="shared" si="72"/>
        <v>17</v>
      </c>
      <c r="T780" s="15">
        <f t="shared" si="77"/>
        <v>8730</v>
      </c>
      <c r="U780">
        <f t="shared" si="76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 s="12">
        <f t="shared" si="73"/>
        <v>40436.68408564815</v>
      </c>
      <c r="Q781" s="12">
        <f t="shared" si="74"/>
        <v>40466.166666666664</v>
      </c>
      <c r="R781" s="15">
        <f t="shared" si="75"/>
        <v>2010</v>
      </c>
      <c r="S781" s="21">
        <f t="shared" si="72"/>
        <v>1</v>
      </c>
      <c r="T781" s="15">
        <f t="shared" si="77"/>
        <v>1454.17</v>
      </c>
      <c r="U781">
        <f t="shared" si="76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 s="12">
        <f t="shared" si="73"/>
        <v>40636.673900462964</v>
      </c>
      <c r="Q782" s="12">
        <f t="shared" si="74"/>
        <v>40666.673900462964</v>
      </c>
      <c r="R782" s="15">
        <f t="shared" si="75"/>
        <v>2011</v>
      </c>
      <c r="S782" s="21">
        <f t="shared" si="72"/>
        <v>9</v>
      </c>
      <c r="T782" s="15">
        <f t="shared" si="77"/>
        <v>323.04000000000002</v>
      </c>
      <c r="U782">
        <f t="shared" si="76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 s="12">
        <f t="shared" si="73"/>
        <v>41403.000856481485</v>
      </c>
      <c r="Q783" s="12">
        <f t="shared" si="74"/>
        <v>41433.000856481485</v>
      </c>
      <c r="R783" s="15">
        <f t="shared" si="75"/>
        <v>2013</v>
      </c>
      <c r="S783" s="21">
        <f t="shared" si="72"/>
        <v>11</v>
      </c>
      <c r="T783" s="15">
        <f t="shared" si="77"/>
        <v>348.46</v>
      </c>
      <c r="U783">
        <f t="shared" si="76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 s="12">
        <f t="shared" si="73"/>
        <v>41116.758125</v>
      </c>
      <c r="Q784" s="12">
        <f t="shared" si="74"/>
        <v>41146.758125</v>
      </c>
      <c r="R784" s="15">
        <f t="shared" si="75"/>
        <v>2012</v>
      </c>
      <c r="S784" s="21">
        <f t="shared" si="72"/>
        <v>12</v>
      </c>
      <c r="T784" s="15">
        <f t="shared" si="77"/>
        <v>620.36</v>
      </c>
      <c r="U784">
        <f t="shared" si="76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 s="12">
        <f t="shared" si="73"/>
        <v>40987.773715277777</v>
      </c>
      <c r="Q785" s="12">
        <f t="shared" si="74"/>
        <v>41026.916666666664</v>
      </c>
      <c r="R785" s="15">
        <f t="shared" si="75"/>
        <v>2012</v>
      </c>
      <c r="S785" s="21">
        <f t="shared" si="72"/>
        <v>6</v>
      </c>
      <c r="T785" s="15">
        <f t="shared" si="77"/>
        <v>247.6</v>
      </c>
      <c r="U785">
        <f t="shared" si="76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 s="12">
        <f t="shared" si="73"/>
        <v>41675.149525462963</v>
      </c>
      <c r="Q786" s="12">
        <f t="shared" si="74"/>
        <v>41715.107858796298</v>
      </c>
      <c r="R786" s="15">
        <f t="shared" si="75"/>
        <v>2014</v>
      </c>
      <c r="S786" s="21">
        <f t="shared" si="72"/>
        <v>9</v>
      </c>
      <c r="T786" s="15">
        <f t="shared" si="77"/>
        <v>864</v>
      </c>
      <c r="U786">
        <f t="shared" si="76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 s="12">
        <f t="shared" si="73"/>
        <v>41303.593923611108</v>
      </c>
      <c r="Q787" s="12">
        <f t="shared" si="74"/>
        <v>41333.593923611108</v>
      </c>
      <c r="R787" s="15">
        <f t="shared" si="75"/>
        <v>2013</v>
      </c>
      <c r="S787" s="21">
        <f t="shared" si="72"/>
        <v>17</v>
      </c>
      <c r="T787" s="15">
        <f t="shared" si="77"/>
        <v>297.79000000000002</v>
      </c>
      <c r="U787">
        <f t="shared" si="76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 s="12">
        <f t="shared" si="73"/>
        <v>40983.055949074071</v>
      </c>
      <c r="Q788" s="12">
        <f t="shared" si="74"/>
        <v>41040.657638888886</v>
      </c>
      <c r="R788" s="15">
        <f t="shared" si="75"/>
        <v>2012</v>
      </c>
      <c r="S788" s="21">
        <f t="shared" si="72"/>
        <v>2</v>
      </c>
      <c r="T788" s="15">
        <f t="shared" si="77"/>
        <v>196.18</v>
      </c>
      <c r="U788">
        <f t="shared" si="76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 s="12">
        <f t="shared" si="73"/>
        <v>41549.627615740741</v>
      </c>
      <c r="Q789" s="12">
        <f t="shared" si="74"/>
        <v>41579.627615740741</v>
      </c>
      <c r="R789" s="15">
        <f t="shared" si="75"/>
        <v>2013</v>
      </c>
      <c r="S789" s="21">
        <f t="shared" si="72"/>
        <v>7</v>
      </c>
      <c r="T789" s="15">
        <f t="shared" si="77"/>
        <v>507.06</v>
      </c>
      <c r="U789">
        <f t="shared" si="76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 s="12">
        <f t="shared" si="73"/>
        <v>41059.006805555553</v>
      </c>
      <c r="Q790" s="12">
        <f t="shared" si="74"/>
        <v>41097.165972222225</v>
      </c>
      <c r="R790" s="15">
        <f t="shared" si="75"/>
        <v>2012</v>
      </c>
      <c r="S790" s="21">
        <f t="shared" si="72"/>
        <v>9</v>
      </c>
      <c r="T790" s="15">
        <f t="shared" si="77"/>
        <v>252.53</v>
      </c>
      <c r="U790">
        <f t="shared" si="76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 s="12">
        <f t="shared" si="73"/>
        <v>41277.186111111114</v>
      </c>
      <c r="Q791" s="12">
        <f t="shared" si="74"/>
        <v>41295.332638888889</v>
      </c>
      <c r="R791" s="15">
        <f t="shared" si="75"/>
        <v>2013</v>
      </c>
      <c r="S791" s="21">
        <f t="shared" si="72"/>
        <v>5</v>
      </c>
      <c r="T791" s="15">
        <f t="shared" si="77"/>
        <v>612.92999999999995</v>
      </c>
      <c r="U791">
        <f t="shared" si="76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 s="12">
        <f t="shared" si="73"/>
        <v>41276.047905092593</v>
      </c>
      <c r="Q792" s="12">
        <f t="shared" si="74"/>
        <v>41306.047905092593</v>
      </c>
      <c r="R792" s="15">
        <f t="shared" si="75"/>
        <v>2013</v>
      </c>
      <c r="S792" s="21">
        <f t="shared" si="72"/>
        <v>1</v>
      </c>
      <c r="T792" s="15">
        <f t="shared" si="77"/>
        <v>54.92</v>
      </c>
      <c r="U792">
        <f t="shared" si="76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 s="12">
        <f t="shared" si="73"/>
        <v>41557.780624999999</v>
      </c>
      <c r="Q793" s="12">
        <f t="shared" si="74"/>
        <v>41591.249305555553</v>
      </c>
      <c r="R793" s="15">
        <f t="shared" si="75"/>
        <v>2013</v>
      </c>
      <c r="S793" s="21">
        <f t="shared" si="72"/>
        <v>1</v>
      </c>
      <c r="T793" s="15">
        <f t="shared" si="77"/>
        <v>66.709999999999994</v>
      </c>
      <c r="U793">
        <f t="shared" si="76"/>
        <v>2013</v>
      </c>
    </row>
    <row r="794" spans="1:21" ht="43.5" x14ac:dyDescent="0.35">
      <c r="A794">
        <v>793</v>
      </c>
      <c r="B794" s="3" t="s">
        <v>794</v>
      </c>
      <c r="C794" s="3" t="s">
        <v>4903</v>
      </c>
      <c r="D794" s="6">
        <v>2750</v>
      </c>
      <c r="E794" s="8">
        <v>8537</v>
      </c>
      <c r="F794" t="s">
        <v>8218</v>
      </c>
      <c r="G794" t="s">
        <v>8223</v>
      </c>
      <c r="H794" t="s">
        <v>8245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s="10" t="s">
        <v>8279</v>
      </c>
      <c r="O794" t="s">
        <v>8280</v>
      </c>
      <c r="P794" s="12">
        <f t="shared" si="73"/>
        <v>41442.741249999999</v>
      </c>
      <c r="Q794" s="12">
        <f t="shared" si="74"/>
        <v>41458.207638888889</v>
      </c>
      <c r="R794" s="15">
        <f t="shared" si="75"/>
        <v>2013</v>
      </c>
      <c r="S794" s="21">
        <f t="shared" ref="S794:S857" si="78">ROUND(E794/D794,0)</f>
        <v>3</v>
      </c>
      <c r="T794" s="15">
        <f t="shared" si="77"/>
        <v>266.77999999999997</v>
      </c>
      <c r="U794">
        <f t="shared" si="76"/>
        <v>2013</v>
      </c>
    </row>
    <row r="795" spans="1:21" ht="29" x14ac:dyDescent="0.35">
      <c r="A795">
        <v>792</v>
      </c>
      <c r="B795" s="3" t="s">
        <v>793</v>
      </c>
      <c r="C795" s="3" t="s">
        <v>4902</v>
      </c>
      <c r="D795" s="6">
        <v>2500</v>
      </c>
      <c r="E795" s="8">
        <v>8537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s="10" t="s">
        <v>8279</v>
      </c>
      <c r="O795" t="s">
        <v>8280</v>
      </c>
      <c r="P795" s="12">
        <f t="shared" si="73"/>
        <v>41555.873645833337</v>
      </c>
      <c r="Q795" s="12">
        <f t="shared" si="74"/>
        <v>41585.915312500001</v>
      </c>
      <c r="R795" s="15">
        <f t="shared" si="75"/>
        <v>2013</v>
      </c>
      <c r="S795" s="21">
        <f t="shared" si="78"/>
        <v>3</v>
      </c>
      <c r="T795" s="15">
        <f t="shared" si="77"/>
        <v>142.28</v>
      </c>
      <c r="U795">
        <f t="shared" si="76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 s="12">
        <f t="shared" si="73"/>
        <v>40736.115011574075</v>
      </c>
      <c r="Q796" s="12">
        <f t="shared" si="74"/>
        <v>40791.712500000001</v>
      </c>
      <c r="R796" s="15">
        <f t="shared" si="75"/>
        <v>2011</v>
      </c>
      <c r="S796" s="21">
        <f t="shared" si="78"/>
        <v>1</v>
      </c>
      <c r="T796" s="15">
        <f t="shared" si="77"/>
        <v>160.91999999999999</v>
      </c>
      <c r="U796">
        <f t="shared" si="76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 s="12">
        <f t="shared" si="73"/>
        <v>40963.613032407404</v>
      </c>
      <c r="Q797" s="12">
        <f t="shared" si="74"/>
        <v>41006.207638888889</v>
      </c>
      <c r="R797" s="15">
        <f t="shared" si="75"/>
        <v>2012</v>
      </c>
      <c r="S797" s="21">
        <f t="shared" si="78"/>
        <v>1</v>
      </c>
      <c r="T797" s="15">
        <f t="shared" si="77"/>
        <v>46.3</v>
      </c>
      <c r="U797">
        <f t="shared" si="76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 s="12">
        <f t="shared" si="73"/>
        <v>41502.882928240739</v>
      </c>
      <c r="Q798" s="12">
        <f t="shared" si="74"/>
        <v>41532.881944444445</v>
      </c>
      <c r="R798" s="15">
        <f t="shared" si="75"/>
        <v>2013</v>
      </c>
      <c r="S798" s="21">
        <f t="shared" si="78"/>
        <v>1</v>
      </c>
      <c r="T798" s="15">
        <f t="shared" si="77"/>
        <v>94.12</v>
      </c>
      <c r="U798">
        <f t="shared" si="76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 s="12">
        <f t="shared" si="73"/>
        <v>40996.994074074071</v>
      </c>
      <c r="Q799" s="12">
        <f t="shared" si="74"/>
        <v>41028.166666666664</v>
      </c>
      <c r="R799" s="15">
        <f t="shared" si="75"/>
        <v>2012</v>
      </c>
      <c r="S799" s="21">
        <f t="shared" si="78"/>
        <v>3</v>
      </c>
      <c r="T799" s="15">
        <f t="shared" si="77"/>
        <v>118.97</v>
      </c>
      <c r="U799">
        <f t="shared" si="76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 s="12">
        <f t="shared" si="73"/>
        <v>41882.590127314819</v>
      </c>
      <c r="Q800" s="12">
        <f t="shared" si="74"/>
        <v>41912.590127314819</v>
      </c>
      <c r="R800" s="15">
        <f t="shared" si="75"/>
        <v>2014</v>
      </c>
      <c r="S800" s="21">
        <f t="shared" si="78"/>
        <v>2</v>
      </c>
      <c r="T800" s="15">
        <f t="shared" si="77"/>
        <v>96.84</v>
      </c>
      <c r="U800">
        <f t="shared" si="76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 s="12">
        <f t="shared" si="73"/>
        <v>40996.667199074072</v>
      </c>
      <c r="Q801" s="12">
        <f t="shared" si="74"/>
        <v>41026.667199074072</v>
      </c>
      <c r="R801" s="15">
        <f t="shared" si="75"/>
        <v>2012</v>
      </c>
      <c r="S801" s="21">
        <f t="shared" si="78"/>
        <v>2</v>
      </c>
      <c r="T801" s="15">
        <f t="shared" si="77"/>
        <v>300.04000000000002</v>
      </c>
      <c r="U801">
        <f t="shared" si="76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 s="12">
        <f t="shared" si="73"/>
        <v>41863.433495370373</v>
      </c>
      <c r="Q802" s="12">
        <f t="shared" si="74"/>
        <v>41893.433495370373</v>
      </c>
      <c r="R802" s="15">
        <f t="shared" si="75"/>
        <v>2014</v>
      </c>
      <c r="S802" s="21">
        <f t="shared" si="78"/>
        <v>6</v>
      </c>
      <c r="T802" s="15">
        <f t="shared" si="77"/>
        <v>149.97999999999999</v>
      </c>
      <c r="U802">
        <f t="shared" si="76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 s="12">
        <f t="shared" si="73"/>
        <v>40695.795370370368</v>
      </c>
      <c r="Q803" s="12">
        <f t="shared" si="74"/>
        <v>40725.795370370368</v>
      </c>
      <c r="R803" s="15">
        <f t="shared" si="75"/>
        <v>2011</v>
      </c>
      <c r="S803" s="21">
        <f t="shared" si="78"/>
        <v>4</v>
      </c>
      <c r="T803" s="15">
        <f t="shared" si="77"/>
        <v>163.82</v>
      </c>
      <c r="U803">
        <f t="shared" si="76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 s="12">
        <f t="shared" si="73"/>
        <v>41123.022268518522</v>
      </c>
      <c r="Q804" s="12">
        <f t="shared" si="74"/>
        <v>41169.170138888891</v>
      </c>
      <c r="R804" s="15">
        <f t="shared" si="75"/>
        <v>2012</v>
      </c>
      <c r="S804" s="21">
        <f t="shared" si="78"/>
        <v>1</v>
      </c>
      <c r="T804" s="15">
        <f t="shared" si="77"/>
        <v>111.32</v>
      </c>
      <c r="U804">
        <f t="shared" si="76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 s="12">
        <f t="shared" si="73"/>
        <v>40665.949976851851</v>
      </c>
      <c r="Q805" s="12">
        <f t="shared" si="74"/>
        <v>40692.041666666664</v>
      </c>
      <c r="R805" s="15">
        <f t="shared" si="75"/>
        <v>2011</v>
      </c>
      <c r="S805" s="21">
        <f t="shared" si="78"/>
        <v>4</v>
      </c>
      <c r="T805" s="15">
        <f t="shared" si="77"/>
        <v>219.68</v>
      </c>
      <c r="U805">
        <f t="shared" si="76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 s="12">
        <f t="shared" si="73"/>
        <v>40730.105625000004</v>
      </c>
      <c r="Q806" s="12">
        <f t="shared" si="74"/>
        <v>40747.165972222225</v>
      </c>
      <c r="R806" s="15">
        <f t="shared" si="75"/>
        <v>2011</v>
      </c>
      <c r="S806" s="21">
        <f t="shared" si="78"/>
        <v>2</v>
      </c>
      <c r="T806" s="15">
        <f t="shared" si="77"/>
        <v>462.22</v>
      </c>
      <c r="U806">
        <f t="shared" si="76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 s="12">
        <f t="shared" si="73"/>
        <v>40690.823055555556</v>
      </c>
      <c r="Q807" s="12">
        <f t="shared" si="74"/>
        <v>40740.958333333336</v>
      </c>
      <c r="R807" s="15">
        <f t="shared" si="75"/>
        <v>2011</v>
      </c>
      <c r="S807" s="21">
        <f t="shared" si="78"/>
        <v>3</v>
      </c>
      <c r="T807" s="15">
        <f t="shared" si="77"/>
        <v>153.97999999999999</v>
      </c>
      <c r="U807">
        <f t="shared" si="76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 s="12">
        <f t="shared" si="73"/>
        <v>40763.691423611112</v>
      </c>
      <c r="Q808" s="12">
        <f t="shared" si="74"/>
        <v>40793.691423611112</v>
      </c>
      <c r="R808" s="15">
        <f t="shared" si="75"/>
        <v>2011</v>
      </c>
      <c r="S808" s="21">
        <f t="shared" si="78"/>
        <v>1</v>
      </c>
      <c r="T808" s="15">
        <f t="shared" si="77"/>
        <v>116.99</v>
      </c>
      <c r="U808">
        <f t="shared" si="76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 s="12">
        <f t="shared" si="73"/>
        <v>42759.628599537042</v>
      </c>
      <c r="Q809" s="12">
        <f t="shared" si="74"/>
        <v>42795.083333333328</v>
      </c>
      <c r="R809" s="15">
        <f t="shared" si="75"/>
        <v>2017</v>
      </c>
      <c r="S809" s="21">
        <f t="shared" si="78"/>
        <v>2</v>
      </c>
      <c r="T809" s="15">
        <f t="shared" si="77"/>
        <v>145.63</v>
      </c>
      <c r="U809">
        <f t="shared" si="76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 s="12">
        <f t="shared" si="73"/>
        <v>41962.100532407407</v>
      </c>
      <c r="Q810" s="12">
        <f t="shared" si="74"/>
        <v>41995.207638888889</v>
      </c>
      <c r="R810" s="15">
        <f t="shared" si="75"/>
        <v>2014</v>
      </c>
      <c r="S810" s="21">
        <f t="shared" si="78"/>
        <v>2</v>
      </c>
      <c r="T810" s="15">
        <f t="shared" si="77"/>
        <v>193.02</v>
      </c>
      <c r="U810">
        <f t="shared" si="76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 s="12">
        <f t="shared" si="73"/>
        <v>41628.833680555559</v>
      </c>
      <c r="Q811" s="12">
        <f t="shared" si="74"/>
        <v>41658.833680555559</v>
      </c>
      <c r="R811" s="15">
        <f t="shared" si="75"/>
        <v>2013</v>
      </c>
      <c r="S811" s="21">
        <f t="shared" si="78"/>
        <v>2</v>
      </c>
      <c r="T811" s="15">
        <f t="shared" si="77"/>
        <v>159.08000000000001</v>
      </c>
      <c r="U811">
        <f t="shared" si="76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 s="12">
        <f t="shared" si="73"/>
        <v>41123.056273148148</v>
      </c>
      <c r="Q812" s="12">
        <f t="shared" si="74"/>
        <v>41153.056273148148</v>
      </c>
      <c r="R812" s="15">
        <f t="shared" si="75"/>
        <v>2012</v>
      </c>
      <c r="S812" s="21">
        <f t="shared" si="78"/>
        <v>6</v>
      </c>
      <c r="T812" s="15">
        <f t="shared" si="77"/>
        <v>305.77999999999997</v>
      </c>
      <c r="U812">
        <f t="shared" si="76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 s="12">
        <f t="shared" si="73"/>
        <v>41443.643541666665</v>
      </c>
      <c r="Q813" s="12">
        <f t="shared" si="74"/>
        <v>41465.702777777777</v>
      </c>
      <c r="R813" s="15">
        <f t="shared" si="75"/>
        <v>2013</v>
      </c>
      <c r="S813" s="21">
        <f t="shared" si="78"/>
        <v>8</v>
      </c>
      <c r="T813" s="15">
        <f t="shared" si="77"/>
        <v>686.75</v>
      </c>
      <c r="U813">
        <f t="shared" si="76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 s="12">
        <f t="shared" si="73"/>
        <v>41282.017962962964</v>
      </c>
      <c r="Q814" s="12">
        <f t="shared" si="74"/>
        <v>41334.581944444442</v>
      </c>
      <c r="R814" s="15">
        <f t="shared" si="75"/>
        <v>2013</v>
      </c>
      <c r="S814" s="21">
        <f t="shared" si="78"/>
        <v>14</v>
      </c>
      <c r="T814" s="15">
        <f t="shared" si="77"/>
        <v>249.39</v>
      </c>
      <c r="U814">
        <f t="shared" si="76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 s="12">
        <f t="shared" si="73"/>
        <v>41080.960243055553</v>
      </c>
      <c r="Q815" s="12">
        <f t="shared" si="74"/>
        <v>41110.960243055553</v>
      </c>
      <c r="R815" s="15">
        <f t="shared" si="75"/>
        <v>2012</v>
      </c>
      <c r="S815" s="21">
        <f t="shared" si="78"/>
        <v>5</v>
      </c>
      <c r="T815" s="15">
        <f t="shared" si="77"/>
        <v>85.7</v>
      </c>
      <c r="U815">
        <f t="shared" si="76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 s="12">
        <f t="shared" si="73"/>
        <v>40679.743067129632</v>
      </c>
      <c r="Q816" s="12">
        <f t="shared" si="74"/>
        <v>40694.75277777778</v>
      </c>
      <c r="R816" s="15">
        <f t="shared" si="75"/>
        <v>2011</v>
      </c>
      <c r="S816" s="21">
        <f t="shared" si="78"/>
        <v>8</v>
      </c>
      <c r="T816" s="15">
        <f t="shared" si="77"/>
        <v>293.27</v>
      </c>
      <c r="U816">
        <f t="shared" si="76"/>
        <v>2011</v>
      </c>
    </row>
    <row r="817" spans="1:21" ht="29" x14ac:dyDescent="0.35">
      <c r="A817">
        <v>816</v>
      </c>
      <c r="B817" s="3" t="s">
        <v>817</v>
      </c>
      <c r="C817" s="3" t="s">
        <v>4926</v>
      </c>
      <c r="D817" s="6">
        <v>7000</v>
      </c>
      <c r="E817" s="8">
        <v>8211</v>
      </c>
      <c r="F817" t="s">
        <v>8218</v>
      </c>
      <c r="G817" t="s">
        <v>8223</v>
      </c>
      <c r="H817" t="s">
        <v>8245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s="10" t="s">
        <v>8279</v>
      </c>
      <c r="O817" t="s">
        <v>8280</v>
      </c>
      <c r="P817" s="12">
        <f t="shared" si="73"/>
        <v>41341.870868055557</v>
      </c>
      <c r="Q817" s="12">
        <f t="shared" si="74"/>
        <v>41373.270833333336</v>
      </c>
      <c r="R817" s="15">
        <f t="shared" si="75"/>
        <v>2013</v>
      </c>
      <c r="S817" s="21">
        <f t="shared" si="78"/>
        <v>1</v>
      </c>
      <c r="T817" s="15">
        <f t="shared" si="77"/>
        <v>40.049999999999997</v>
      </c>
      <c r="U817">
        <f t="shared" si="76"/>
        <v>2013</v>
      </c>
    </row>
    <row r="818" spans="1:21" ht="29" x14ac:dyDescent="0.35">
      <c r="A818">
        <v>815</v>
      </c>
      <c r="B818" s="3" t="s">
        <v>816</v>
      </c>
      <c r="C818" s="3" t="s">
        <v>4925</v>
      </c>
      <c r="D818" s="6">
        <v>4000</v>
      </c>
      <c r="E818" s="8">
        <v>8211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s="10" t="s">
        <v>8279</v>
      </c>
      <c r="O818" t="s">
        <v>8280</v>
      </c>
      <c r="P818" s="12">
        <f t="shared" si="73"/>
        <v>41914.917858796296</v>
      </c>
      <c r="Q818" s="12">
        <f t="shared" si="74"/>
        <v>41944.917858796296</v>
      </c>
      <c r="R818" s="15">
        <f t="shared" si="75"/>
        <v>2014</v>
      </c>
      <c r="S818" s="21">
        <f t="shared" si="78"/>
        <v>2</v>
      </c>
      <c r="T818" s="15">
        <f t="shared" si="77"/>
        <v>190.95</v>
      </c>
      <c r="U818">
        <f t="shared" si="76"/>
        <v>2014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 s="12">
        <f t="shared" si="73"/>
        <v>40925.599664351852</v>
      </c>
      <c r="Q819" s="12">
        <f t="shared" si="74"/>
        <v>40979.207638888889</v>
      </c>
      <c r="R819" s="15">
        <f t="shared" si="75"/>
        <v>2012</v>
      </c>
      <c r="S819" s="21">
        <f t="shared" si="78"/>
        <v>5</v>
      </c>
      <c r="T819" s="15">
        <f t="shared" si="77"/>
        <v>356.83</v>
      </c>
      <c r="U819">
        <f t="shared" si="76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 s="12">
        <f t="shared" si="73"/>
        <v>41120.882881944446</v>
      </c>
      <c r="Q820" s="12">
        <f t="shared" si="74"/>
        <v>41128.709027777775</v>
      </c>
      <c r="R820" s="15">
        <f t="shared" si="75"/>
        <v>2012</v>
      </c>
      <c r="S820" s="21">
        <f t="shared" si="78"/>
        <v>23</v>
      </c>
      <c r="T820" s="15">
        <f t="shared" si="77"/>
        <v>431.11</v>
      </c>
      <c r="U820">
        <f t="shared" si="76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 s="12">
        <f t="shared" si="73"/>
        <v>41619.998310185183</v>
      </c>
      <c r="Q821" s="12">
        <f t="shared" si="74"/>
        <v>41629.197222222225</v>
      </c>
      <c r="R821" s="15">
        <f t="shared" si="75"/>
        <v>2013</v>
      </c>
      <c r="S821" s="21">
        <f t="shared" si="78"/>
        <v>20</v>
      </c>
      <c r="T821" s="15">
        <f t="shared" si="77"/>
        <v>585</v>
      </c>
      <c r="U821">
        <f t="shared" si="76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 s="12">
        <f t="shared" si="73"/>
        <v>41768.841921296298</v>
      </c>
      <c r="Q822" s="12">
        <f t="shared" si="74"/>
        <v>41799.208333333336</v>
      </c>
      <c r="R822" s="15">
        <f t="shared" si="75"/>
        <v>2014</v>
      </c>
      <c r="S822" s="21">
        <f t="shared" si="78"/>
        <v>4</v>
      </c>
      <c r="T822" s="15">
        <f t="shared" si="77"/>
        <v>215.08</v>
      </c>
      <c r="U822">
        <f t="shared" si="76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 s="12">
        <f t="shared" si="73"/>
        <v>42093.922048611115</v>
      </c>
      <c r="Q823" s="12">
        <f t="shared" si="74"/>
        <v>42128.167361111111</v>
      </c>
      <c r="R823" s="15">
        <f t="shared" si="75"/>
        <v>2015</v>
      </c>
      <c r="S823" s="21">
        <f t="shared" si="78"/>
        <v>0</v>
      </c>
      <c r="T823" s="15">
        <f t="shared" si="77"/>
        <v>104.69</v>
      </c>
      <c r="U823">
        <f t="shared" si="76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 s="12">
        <f t="shared" si="73"/>
        <v>41157.947337962964</v>
      </c>
      <c r="Q824" s="12">
        <f t="shared" si="74"/>
        <v>41187.947337962964</v>
      </c>
      <c r="R824" s="15">
        <f t="shared" si="75"/>
        <v>2012</v>
      </c>
      <c r="S824" s="21">
        <f t="shared" si="78"/>
        <v>3</v>
      </c>
      <c r="T824" s="15">
        <f t="shared" si="77"/>
        <v>118.26</v>
      </c>
      <c r="U824">
        <f t="shared" si="76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 s="12">
        <f t="shared" si="73"/>
        <v>42055.972824074073</v>
      </c>
      <c r="Q825" s="12">
        <f t="shared" si="74"/>
        <v>42085.931157407409</v>
      </c>
      <c r="R825" s="15">
        <f t="shared" si="75"/>
        <v>2015</v>
      </c>
      <c r="S825" s="21">
        <f t="shared" si="78"/>
        <v>10</v>
      </c>
      <c r="T825" s="15">
        <f t="shared" si="77"/>
        <v>247.03</v>
      </c>
      <c r="U825">
        <f t="shared" si="76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 s="12">
        <f t="shared" si="73"/>
        <v>40250.242106481484</v>
      </c>
      <c r="Q826" s="12">
        <f t="shared" si="74"/>
        <v>40286.290972222225</v>
      </c>
      <c r="R826" s="15">
        <f t="shared" si="75"/>
        <v>2010</v>
      </c>
      <c r="S826" s="21">
        <f t="shared" si="78"/>
        <v>5</v>
      </c>
      <c r="T826" s="15">
        <f t="shared" si="77"/>
        <v>150.66999999999999</v>
      </c>
      <c r="U826">
        <f t="shared" si="76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 s="12">
        <f t="shared" si="73"/>
        <v>41186.306527777779</v>
      </c>
      <c r="Q827" s="12">
        <f t="shared" si="74"/>
        <v>41211.306527777779</v>
      </c>
      <c r="R827" s="15">
        <f t="shared" si="75"/>
        <v>2012</v>
      </c>
      <c r="S827" s="21">
        <f t="shared" si="78"/>
        <v>1</v>
      </c>
      <c r="T827" s="15">
        <f t="shared" si="77"/>
        <v>82.02</v>
      </c>
      <c r="U827">
        <f t="shared" si="76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 s="12">
        <f t="shared" si="73"/>
        <v>40973.038541666669</v>
      </c>
      <c r="Q828" s="12">
        <f t="shared" si="74"/>
        <v>40993.996874999997</v>
      </c>
      <c r="R828" s="15">
        <f t="shared" si="75"/>
        <v>2012</v>
      </c>
      <c r="S828" s="21">
        <f t="shared" si="78"/>
        <v>1</v>
      </c>
      <c r="T828" s="15">
        <f t="shared" si="77"/>
        <v>165.59</v>
      </c>
      <c r="U828">
        <f t="shared" si="76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 s="12">
        <f t="shared" si="73"/>
        <v>40927.473460648151</v>
      </c>
      <c r="Q829" s="12">
        <f t="shared" si="74"/>
        <v>40953.825694444444</v>
      </c>
      <c r="R829" s="15">
        <f t="shared" si="75"/>
        <v>2012</v>
      </c>
      <c r="S829" s="21">
        <f t="shared" si="78"/>
        <v>27</v>
      </c>
      <c r="T829" s="15">
        <f t="shared" si="77"/>
        <v>737.27</v>
      </c>
      <c r="U829">
        <f t="shared" si="76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 s="12">
        <f t="shared" si="73"/>
        <v>41073.050717592596</v>
      </c>
      <c r="Q830" s="12">
        <f t="shared" si="74"/>
        <v>41085.683333333334</v>
      </c>
      <c r="R830" s="15">
        <f t="shared" si="75"/>
        <v>2012</v>
      </c>
      <c r="S830" s="21">
        <f t="shared" si="78"/>
        <v>6</v>
      </c>
      <c r="T830" s="15">
        <f t="shared" si="77"/>
        <v>213.39</v>
      </c>
      <c r="U830">
        <f t="shared" si="76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 s="12">
        <f t="shared" si="73"/>
        <v>42504.801388888889</v>
      </c>
      <c r="Q831" s="12">
        <f t="shared" si="74"/>
        <v>42564.801388888889</v>
      </c>
      <c r="R831" s="15">
        <f t="shared" si="75"/>
        <v>2016</v>
      </c>
      <c r="S831" s="21">
        <f t="shared" si="78"/>
        <v>16</v>
      </c>
      <c r="T831" s="15">
        <f t="shared" si="77"/>
        <v>506.56</v>
      </c>
      <c r="U831">
        <f t="shared" si="76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 s="12">
        <f t="shared" si="73"/>
        <v>41325.525752314818</v>
      </c>
      <c r="Q832" s="12">
        <f t="shared" si="74"/>
        <v>41355.484085648146</v>
      </c>
      <c r="R832" s="15">
        <f t="shared" si="75"/>
        <v>2013</v>
      </c>
      <c r="S832" s="21">
        <f t="shared" si="78"/>
        <v>4</v>
      </c>
      <c r="T832" s="15">
        <f t="shared" si="77"/>
        <v>253.06</v>
      </c>
      <c r="U832">
        <f t="shared" si="76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 s="12">
        <f t="shared" si="73"/>
        <v>40996.646921296298</v>
      </c>
      <c r="Q833" s="12">
        <f t="shared" si="74"/>
        <v>41026.646921296298</v>
      </c>
      <c r="R833" s="15">
        <f t="shared" si="75"/>
        <v>2012</v>
      </c>
      <c r="S833" s="21">
        <f t="shared" si="78"/>
        <v>5</v>
      </c>
      <c r="T833" s="15">
        <f t="shared" si="77"/>
        <v>404.75</v>
      </c>
      <c r="U833">
        <f t="shared" si="76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 s="12">
        <f t="shared" ref="P834:P897" si="79">(((J834/60)/60)/24)+DATE(1970,1,1)</f>
        <v>40869.675173611111</v>
      </c>
      <c r="Q834" s="12">
        <f t="shared" ref="Q834:Q897" si="80">(((I834/60)/60)/24)+DATE(1970,1,1)</f>
        <v>40929.342361111114</v>
      </c>
      <c r="R834" s="15">
        <f t="shared" ref="R834:R897" si="81">YEAR(P834)</f>
        <v>2011</v>
      </c>
      <c r="S834" s="21">
        <f t="shared" si="78"/>
        <v>1</v>
      </c>
      <c r="T834" s="15">
        <f t="shared" si="77"/>
        <v>52.54</v>
      </c>
      <c r="U834">
        <f t="shared" si="76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 s="12">
        <f t="shared" si="79"/>
        <v>41718.878182870372</v>
      </c>
      <c r="Q835" s="12">
        <f t="shared" si="80"/>
        <v>41748.878182870372</v>
      </c>
      <c r="R835" s="15">
        <f t="shared" si="81"/>
        <v>2014</v>
      </c>
      <c r="S835" s="21">
        <f t="shared" si="78"/>
        <v>1</v>
      </c>
      <c r="T835" s="15">
        <f t="shared" si="77"/>
        <v>197.17</v>
      </c>
      <c r="U835">
        <f t="shared" ref="U835:U898" si="82">YEAR(P835)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 s="12">
        <f t="shared" si="79"/>
        <v>41422.822824074072</v>
      </c>
      <c r="Q836" s="12">
        <f t="shared" si="80"/>
        <v>41456.165972222225</v>
      </c>
      <c r="R836" s="15">
        <f t="shared" si="81"/>
        <v>2013</v>
      </c>
      <c r="S836" s="21">
        <f t="shared" si="78"/>
        <v>1</v>
      </c>
      <c r="T836" s="15">
        <f t="shared" ref="T836:T899" si="83">IFERROR(ROUND(E836/L836,2),0)</f>
        <v>107.74</v>
      </c>
      <c r="U836">
        <f t="shared" si="82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 s="12">
        <f t="shared" si="79"/>
        <v>41005.45784722222</v>
      </c>
      <c r="Q837" s="12">
        <f t="shared" si="80"/>
        <v>41048.125</v>
      </c>
      <c r="R837" s="15">
        <f t="shared" si="81"/>
        <v>2012</v>
      </c>
      <c r="S837" s="21">
        <f t="shared" si="78"/>
        <v>4</v>
      </c>
      <c r="T837" s="15">
        <f t="shared" si="83"/>
        <v>201.93</v>
      </c>
      <c r="U837">
        <f t="shared" si="82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 s="12">
        <f t="shared" si="79"/>
        <v>41524.056921296295</v>
      </c>
      <c r="Q838" s="12">
        <f t="shared" si="80"/>
        <v>41554.056921296295</v>
      </c>
      <c r="R838" s="15">
        <f t="shared" si="81"/>
        <v>2013</v>
      </c>
      <c r="S838" s="21">
        <f t="shared" si="78"/>
        <v>2</v>
      </c>
      <c r="T838" s="15">
        <f t="shared" si="83"/>
        <v>175.57</v>
      </c>
      <c r="U838">
        <f t="shared" si="82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 s="12">
        <f t="shared" si="79"/>
        <v>41730.998402777775</v>
      </c>
      <c r="Q839" s="12">
        <f t="shared" si="80"/>
        <v>41760.998402777775</v>
      </c>
      <c r="R839" s="15">
        <f t="shared" si="81"/>
        <v>2014</v>
      </c>
      <c r="S839" s="21">
        <f t="shared" si="78"/>
        <v>3</v>
      </c>
      <c r="T839" s="15">
        <f t="shared" si="83"/>
        <v>130.16999999999999</v>
      </c>
      <c r="U839">
        <f t="shared" si="82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 s="12">
        <f t="shared" si="79"/>
        <v>40895.897974537038</v>
      </c>
      <c r="Q840" s="12">
        <f t="shared" si="80"/>
        <v>40925.897974537038</v>
      </c>
      <c r="R840" s="15">
        <f t="shared" si="81"/>
        <v>2011</v>
      </c>
      <c r="S840" s="21">
        <f t="shared" si="78"/>
        <v>4</v>
      </c>
      <c r="T840" s="15">
        <f t="shared" si="83"/>
        <v>132.19999999999999</v>
      </c>
      <c r="U840">
        <f t="shared" si="82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 s="12">
        <f t="shared" si="79"/>
        <v>41144.763379629629</v>
      </c>
      <c r="Q841" s="12">
        <f t="shared" si="80"/>
        <v>41174.763379629629</v>
      </c>
      <c r="R841" s="15">
        <f t="shared" si="81"/>
        <v>2012</v>
      </c>
      <c r="S841" s="21">
        <f t="shared" si="78"/>
        <v>2</v>
      </c>
      <c r="T841" s="15">
        <f t="shared" si="83"/>
        <v>83.94</v>
      </c>
      <c r="U841">
        <f t="shared" si="82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 s="12">
        <f t="shared" si="79"/>
        <v>42607.226701388892</v>
      </c>
      <c r="Q842" s="12">
        <f t="shared" si="80"/>
        <v>42637.226701388892</v>
      </c>
      <c r="R842" s="15">
        <f t="shared" si="81"/>
        <v>2016</v>
      </c>
      <c r="S842" s="21">
        <f t="shared" si="78"/>
        <v>1</v>
      </c>
      <c r="T842" s="15">
        <f t="shared" si="83"/>
        <v>42.38</v>
      </c>
      <c r="U842">
        <f t="shared" si="82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 s="12">
        <f t="shared" si="79"/>
        <v>41923.838692129626</v>
      </c>
      <c r="Q843" s="12">
        <f t="shared" si="80"/>
        <v>41953.88035879629</v>
      </c>
      <c r="R843" s="15">
        <f t="shared" si="81"/>
        <v>2014</v>
      </c>
      <c r="S843" s="21">
        <f t="shared" si="78"/>
        <v>2</v>
      </c>
      <c r="T843" s="15">
        <f t="shared" si="83"/>
        <v>85.48</v>
      </c>
      <c r="U843">
        <f t="shared" si="82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 s="12">
        <f t="shared" si="79"/>
        <v>41526.592395833337</v>
      </c>
      <c r="Q844" s="12">
        <f t="shared" si="80"/>
        <v>41561.165972222225</v>
      </c>
      <c r="R844" s="15">
        <f t="shared" si="81"/>
        <v>2013</v>
      </c>
      <c r="S844" s="21">
        <f t="shared" si="78"/>
        <v>3</v>
      </c>
      <c r="T844" s="15">
        <f t="shared" si="83"/>
        <v>205.79</v>
      </c>
      <c r="U844">
        <f t="shared" si="82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 s="12">
        <f t="shared" si="79"/>
        <v>42695.257870370369</v>
      </c>
      <c r="Q845" s="12">
        <f t="shared" si="80"/>
        <v>42712.333333333328</v>
      </c>
      <c r="R845" s="15">
        <f t="shared" si="81"/>
        <v>2016</v>
      </c>
      <c r="S845" s="21">
        <f t="shared" si="78"/>
        <v>3</v>
      </c>
      <c r="T845" s="15">
        <f t="shared" si="83"/>
        <v>63.1</v>
      </c>
      <c r="U845">
        <f t="shared" si="82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 s="12">
        <f t="shared" si="79"/>
        <v>41905.684629629628</v>
      </c>
      <c r="Q846" s="12">
        <f t="shared" si="80"/>
        <v>41944.207638888889</v>
      </c>
      <c r="R846" s="15">
        <f t="shared" si="81"/>
        <v>2014</v>
      </c>
      <c r="S846" s="21">
        <f t="shared" si="78"/>
        <v>3</v>
      </c>
      <c r="T846" s="15">
        <f t="shared" si="83"/>
        <v>50.38</v>
      </c>
      <c r="U846">
        <f t="shared" si="82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 s="12">
        <f t="shared" si="79"/>
        <v>42578.205972222218</v>
      </c>
      <c r="Q847" s="12">
        <f t="shared" si="80"/>
        <v>42618.165972222225</v>
      </c>
      <c r="R847" s="15">
        <f t="shared" si="81"/>
        <v>2016</v>
      </c>
      <c r="S847" s="21">
        <f t="shared" si="78"/>
        <v>2</v>
      </c>
      <c r="T847" s="15">
        <f t="shared" si="83"/>
        <v>45.23</v>
      </c>
      <c r="U847">
        <f t="shared" si="82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 s="12">
        <f t="shared" si="79"/>
        <v>41694.391840277778</v>
      </c>
      <c r="Q848" s="12">
        <f t="shared" si="80"/>
        <v>41708.583333333336</v>
      </c>
      <c r="R848" s="15">
        <f t="shared" si="81"/>
        <v>2014</v>
      </c>
      <c r="S848" s="21">
        <f t="shared" si="78"/>
        <v>7</v>
      </c>
      <c r="T848" s="15">
        <f t="shared" si="83"/>
        <v>170.23</v>
      </c>
      <c r="U848">
        <f t="shared" si="82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 s="12">
        <f t="shared" si="79"/>
        <v>42165.79833333334</v>
      </c>
      <c r="Q849" s="12">
        <f t="shared" si="80"/>
        <v>42195.79833333334</v>
      </c>
      <c r="R849" s="15">
        <f t="shared" si="81"/>
        <v>2015</v>
      </c>
      <c r="S849" s="21">
        <f t="shared" si="78"/>
        <v>800</v>
      </c>
      <c r="T849" s="15">
        <f t="shared" si="83"/>
        <v>8000</v>
      </c>
      <c r="U849">
        <f t="shared" si="82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 s="12">
        <f t="shared" si="79"/>
        <v>42078.792048611111</v>
      </c>
      <c r="Q850" s="12">
        <f t="shared" si="80"/>
        <v>42108.792048611111</v>
      </c>
      <c r="R850" s="15">
        <f t="shared" si="81"/>
        <v>2015</v>
      </c>
      <c r="S850" s="21">
        <f t="shared" si="78"/>
        <v>27</v>
      </c>
      <c r="T850" s="15">
        <f t="shared" si="83"/>
        <v>498.81</v>
      </c>
      <c r="U850">
        <f t="shared" si="82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 s="12">
        <f t="shared" si="79"/>
        <v>42051.148888888885</v>
      </c>
      <c r="Q851" s="12">
        <f t="shared" si="80"/>
        <v>42079.107222222221</v>
      </c>
      <c r="R851" s="15">
        <f t="shared" si="81"/>
        <v>2015</v>
      </c>
      <c r="S851" s="21">
        <f t="shared" si="78"/>
        <v>2</v>
      </c>
      <c r="T851" s="15">
        <f t="shared" si="83"/>
        <v>69.06</v>
      </c>
      <c r="U851">
        <f t="shared" si="82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 s="12">
        <f t="shared" si="79"/>
        <v>42452.827743055561</v>
      </c>
      <c r="Q852" s="12">
        <f t="shared" si="80"/>
        <v>42485.207638888889</v>
      </c>
      <c r="R852" s="15">
        <f t="shared" si="81"/>
        <v>2016</v>
      </c>
      <c r="S852" s="21">
        <f t="shared" si="78"/>
        <v>2</v>
      </c>
      <c r="T852" s="15">
        <f t="shared" si="83"/>
        <v>59.65</v>
      </c>
      <c r="U852">
        <f t="shared" si="82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 s="12">
        <f t="shared" si="79"/>
        <v>42522.880243055552</v>
      </c>
      <c r="Q853" s="12">
        <f t="shared" si="80"/>
        <v>42582.822916666672</v>
      </c>
      <c r="R853" s="15">
        <f t="shared" si="81"/>
        <v>2016</v>
      </c>
      <c r="S853" s="21">
        <f t="shared" si="78"/>
        <v>4</v>
      </c>
      <c r="T853" s="15">
        <f t="shared" si="83"/>
        <v>113.11</v>
      </c>
      <c r="U853">
        <f t="shared" si="82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 s="12">
        <f t="shared" si="79"/>
        <v>42656.805497685185</v>
      </c>
      <c r="Q854" s="12">
        <f t="shared" si="80"/>
        <v>42667.875</v>
      </c>
      <c r="R854" s="15">
        <f t="shared" si="81"/>
        <v>2016</v>
      </c>
      <c r="S854" s="21">
        <f t="shared" si="78"/>
        <v>2</v>
      </c>
      <c r="T854" s="15">
        <f t="shared" si="83"/>
        <v>127.5</v>
      </c>
      <c r="U854">
        <f t="shared" si="82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 s="12">
        <f t="shared" si="79"/>
        <v>42021.832280092596</v>
      </c>
      <c r="Q855" s="12">
        <f t="shared" si="80"/>
        <v>42051.832280092596</v>
      </c>
      <c r="R855" s="15">
        <f t="shared" si="81"/>
        <v>2015</v>
      </c>
      <c r="S855" s="21">
        <f t="shared" si="78"/>
        <v>26</v>
      </c>
      <c r="T855" s="15">
        <f t="shared" si="83"/>
        <v>790.5</v>
      </c>
      <c r="U855">
        <f t="shared" si="82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 s="12">
        <f t="shared" si="79"/>
        <v>42702.212337962963</v>
      </c>
      <c r="Q856" s="12">
        <f t="shared" si="80"/>
        <v>42732.212337962963</v>
      </c>
      <c r="R856" s="15">
        <f t="shared" si="81"/>
        <v>2016</v>
      </c>
      <c r="S856" s="21">
        <f t="shared" si="78"/>
        <v>0</v>
      </c>
      <c r="T856" s="15">
        <f t="shared" si="83"/>
        <v>15.79</v>
      </c>
      <c r="U856">
        <f t="shared" si="82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 s="12">
        <f t="shared" si="79"/>
        <v>42545.125196759262</v>
      </c>
      <c r="Q857" s="12">
        <f t="shared" si="80"/>
        <v>42575.125196759262</v>
      </c>
      <c r="R857" s="15">
        <f t="shared" si="81"/>
        <v>2016</v>
      </c>
      <c r="S857" s="21">
        <f t="shared" si="78"/>
        <v>5</v>
      </c>
      <c r="T857" s="15">
        <f t="shared" si="83"/>
        <v>167.57</v>
      </c>
      <c r="U857">
        <f t="shared" si="82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 s="12">
        <f t="shared" si="79"/>
        <v>42609.311990740738</v>
      </c>
      <c r="Q858" s="12">
        <f t="shared" si="80"/>
        <v>42668.791666666672</v>
      </c>
      <c r="R858" s="15">
        <f t="shared" si="81"/>
        <v>2016</v>
      </c>
      <c r="S858" s="21">
        <f t="shared" ref="S858:S921" si="84">ROUND(E858/D858,0)</f>
        <v>31</v>
      </c>
      <c r="T858" s="15">
        <f t="shared" si="83"/>
        <v>281.18</v>
      </c>
      <c r="U858">
        <f t="shared" si="82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 s="12">
        <f t="shared" si="79"/>
        <v>42291.581377314811</v>
      </c>
      <c r="Q859" s="12">
        <f t="shared" si="80"/>
        <v>42333.623043981483</v>
      </c>
      <c r="R859" s="15">
        <f t="shared" si="81"/>
        <v>2015</v>
      </c>
      <c r="S859" s="21">
        <f t="shared" si="84"/>
        <v>7</v>
      </c>
      <c r="T859" s="15">
        <f t="shared" si="83"/>
        <v>327.5</v>
      </c>
      <c r="U859">
        <f t="shared" si="82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 s="12">
        <f t="shared" si="79"/>
        <v>42079.745578703703</v>
      </c>
      <c r="Q860" s="12">
        <f t="shared" si="80"/>
        <v>42109.957638888889</v>
      </c>
      <c r="R860" s="15">
        <f t="shared" si="81"/>
        <v>2015</v>
      </c>
      <c r="S860" s="21">
        <f t="shared" si="84"/>
        <v>7</v>
      </c>
      <c r="T860" s="15">
        <f t="shared" si="83"/>
        <v>103.14</v>
      </c>
      <c r="U860">
        <f t="shared" si="82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 s="12">
        <f t="shared" si="79"/>
        <v>42128.820231481484</v>
      </c>
      <c r="Q861" s="12">
        <f t="shared" si="80"/>
        <v>42159</v>
      </c>
      <c r="R861" s="15">
        <f t="shared" si="81"/>
        <v>2015</v>
      </c>
      <c r="S861" s="21">
        <f t="shared" si="84"/>
        <v>2</v>
      </c>
      <c r="T861" s="15">
        <f t="shared" si="83"/>
        <v>79.94</v>
      </c>
      <c r="U861">
        <f t="shared" si="82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 s="12">
        <f t="shared" si="79"/>
        <v>41570.482789351852</v>
      </c>
      <c r="Q862" s="12">
        <f t="shared" si="80"/>
        <v>41600.524456018517</v>
      </c>
      <c r="R862" s="15">
        <f t="shared" si="81"/>
        <v>2013</v>
      </c>
      <c r="S862" s="21">
        <f t="shared" si="84"/>
        <v>1</v>
      </c>
      <c r="T862" s="15">
        <f t="shared" si="83"/>
        <v>163.19</v>
      </c>
      <c r="U862">
        <f t="shared" si="82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 s="12">
        <f t="shared" si="79"/>
        <v>42599.965324074074</v>
      </c>
      <c r="Q863" s="12">
        <f t="shared" si="80"/>
        <v>42629.965324074074</v>
      </c>
      <c r="R863" s="15">
        <f t="shared" si="81"/>
        <v>2016</v>
      </c>
      <c r="S863" s="21">
        <f t="shared" si="84"/>
        <v>2</v>
      </c>
      <c r="T863" s="15">
        <f t="shared" si="83"/>
        <v>3905</v>
      </c>
      <c r="U863">
        <f t="shared" si="82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 s="12">
        <f t="shared" si="79"/>
        <v>41559.5549537037</v>
      </c>
      <c r="Q864" s="12">
        <f t="shared" si="80"/>
        <v>41589.596620370372</v>
      </c>
      <c r="R864" s="15">
        <f t="shared" si="81"/>
        <v>2013</v>
      </c>
      <c r="S864" s="21">
        <f t="shared" si="84"/>
        <v>0</v>
      </c>
      <c r="T864" s="15">
        <f t="shared" si="83"/>
        <v>1948.75</v>
      </c>
      <c r="U864">
        <f t="shared" si="82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 s="12">
        <f t="shared" si="79"/>
        <v>40921.117662037039</v>
      </c>
      <c r="Q865" s="12">
        <f t="shared" si="80"/>
        <v>40951.117662037039</v>
      </c>
      <c r="R865" s="15">
        <f t="shared" si="81"/>
        <v>2012</v>
      </c>
      <c r="S865" s="21">
        <f t="shared" si="84"/>
        <v>4</v>
      </c>
      <c r="T865" s="15">
        <f t="shared" si="83"/>
        <v>1558.6</v>
      </c>
      <c r="U865">
        <f t="shared" si="82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 s="12">
        <f t="shared" si="79"/>
        <v>41541.106921296298</v>
      </c>
      <c r="Q866" s="12">
        <f t="shared" si="80"/>
        <v>41563.415972222225</v>
      </c>
      <c r="R866" s="15">
        <f t="shared" si="81"/>
        <v>2013</v>
      </c>
      <c r="S866" s="21">
        <f t="shared" si="84"/>
        <v>1</v>
      </c>
      <c r="T866" s="15">
        <f t="shared" si="83"/>
        <v>98.61</v>
      </c>
      <c r="U866">
        <f t="shared" si="82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 s="12">
        <f t="shared" si="79"/>
        <v>41230.77311342593</v>
      </c>
      <c r="Q867" s="12">
        <f t="shared" si="80"/>
        <v>41290.77311342593</v>
      </c>
      <c r="R867" s="15">
        <f t="shared" si="81"/>
        <v>2012</v>
      </c>
      <c r="S867" s="21">
        <f t="shared" si="84"/>
        <v>4</v>
      </c>
      <c r="T867" s="15">
        <f t="shared" si="83"/>
        <v>3892.5</v>
      </c>
      <c r="U867">
        <f t="shared" si="82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 s="12">
        <f t="shared" si="79"/>
        <v>42025.637939814813</v>
      </c>
      <c r="Q868" s="12">
        <f t="shared" si="80"/>
        <v>42063.631944444445</v>
      </c>
      <c r="R868" s="15">
        <f t="shared" si="81"/>
        <v>2015</v>
      </c>
      <c r="S868" s="21">
        <f t="shared" si="84"/>
        <v>2</v>
      </c>
      <c r="T868" s="15">
        <f t="shared" si="83"/>
        <v>705.82</v>
      </c>
      <c r="U868">
        <f t="shared" si="82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 s="12">
        <f t="shared" si="79"/>
        <v>40088.105393518519</v>
      </c>
      <c r="Q869" s="12">
        <f t="shared" si="80"/>
        <v>40148.207638888889</v>
      </c>
      <c r="R869" s="15">
        <f t="shared" si="81"/>
        <v>2009</v>
      </c>
      <c r="S869" s="21">
        <f t="shared" si="84"/>
        <v>2</v>
      </c>
      <c r="T869" s="15">
        <f t="shared" si="83"/>
        <v>704.55</v>
      </c>
      <c r="U869">
        <f t="shared" si="82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 s="12">
        <f t="shared" si="79"/>
        <v>41616.027754629627</v>
      </c>
      <c r="Q870" s="12">
        <f t="shared" si="80"/>
        <v>41646.027754629627</v>
      </c>
      <c r="R870" s="15">
        <f t="shared" si="81"/>
        <v>2013</v>
      </c>
      <c r="S870" s="21">
        <f t="shared" si="84"/>
        <v>0</v>
      </c>
      <c r="T870" s="15">
        <f t="shared" si="83"/>
        <v>7733</v>
      </c>
      <c r="U870">
        <f t="shared" si="82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 s="12">
        <f t="shared" si="79"/>
        <v>41342.845567129632</v>
      </c>
      <c r="Q871" s="12">
        <f t="shared" si="80"/>
        <v>41372.803900462961</v>
      </c>
      <c r="R871" s="15">
        <f t="shared" si="81"/>
        <v>2013</v>
      </c>
      <c r="S871" s="21">
        <f t="shared" si="84"/>
        <v>1</v>
      </c>
      <c r="T871" s="15">
        <f t="shared" si="83"/>
        <v>2570.4299999999998</v>
      </c>
      <c r="U871">
        <f t="shared" si="82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 s="12">
        <f t="shared" si="79"/>
        <v>41488.022256944445</v>
      </c>
      <c r="Q872" s="12">
        <f t="shared" si="80"/>
        <v>41518.022256944445</v>
      </c>
      <c r="R872" s="15">
        <f t="shared" si="81"/>
        <v>2013</v>
      </c>
      <c r="S872" s="21">
        <f t="shared" si="84"/>
        <v>0</v>
      </c>
      <c r="T872" s="15">
        <f t="shared" si="83"/>
        <v>1540.39</v>
      </c>
      <c r="U872">
        <f t="shared" si="82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 s="12">
        <f t="shared" si="79"/>
        <v>41577.561284722222</v>
      </c>
      <c r="Q873" s="12">
        <f t="shared" si="80"/>
        <v>41607.602951388886</v>
      </c>
      <c r="R873" s="15">
        <f t="shared" si="81"/>
        <v>2013</v>
      </c>
      <c r="S873" s="21">
        <f t="shared" si="84"/>
        <v>1</v>
      </c>
      <c r="T873" s="15">
        <f t="shared" si="83"/>
        <v>640.41999999999996</v>
      </c>
      <c r="U873">
        <f t="shared" si="82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 s="12">
        <f t="shared" si="79"/>
        <v>40567.825543981482</v>
      </c>
      <c r="Q874" s="12">
        <f t="shared" si="80"/>
        <v>40612.825543981482</v>
      </c>
      <c r="R874" s="15">
        <f t="shared" si="81"/>
        <v>2011</v>
      </c>
      <c r="S874" s="21">
        <f t="shared" si="84"/>
        <v>1</v>
      </c>
      <c r="T874" s="15">
        <f t="shared" si="83"/>
        <v>3835</v>
      </c>
      <c r="U874">
        <f t="shared" si="82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 s="12">
        <f t="shared" si="79"/>
        <v>41184.167129629634</v>
      </c>
      <c r="Q875" s="12">
        <f t="shared" si="80"/>
        <v>41224.208796296298</v>
      </c>
      <c r="R875" s="15">
        <f t="shared" si="81"/>
        <v>2012</v>
      </c>
      <c r="S875" s="21">
        <f t="shared" si="84"/>
        <v>2</v>
      </c>
      <c r="T875" s="15">
        <f t="shared" si="83"/>
        <v>1533</v>
      </c>
      <c r="U875">
        <f t="shared" si="82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 s="12">
        <f t="shared" si="79"/>
        <v>41368.583726851852</v>
      </c>
      <c r="Q876" s="12">
        <f t="shared" si="80"/>
        <v>41398.583726851852</v>
      </c>
      <c r="R876" s="15">
        <f t="shared" si="81"/>
        <v>2013</v>
      </c>
      <c r="S876" s="21">
        <f t="shared" si="84"/>
        <v>3</v>
      </c>
      <c r="T876" s="15">
        <f t="shared" si="83"/>
        <v>364.52</v>
      </c>
      <c r="U876">
        <f t="shared" si="82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 s="12">
        <f t="shared" si="79"/>
        <v>42248.723738425921</v>
      </c>
      <c r="Q877" s="12">
        <f t="shared" si="80"/>
        <v>42268.723738425921</v>
      </c>
      <c r="R877" s="15">
        <f t="shared" si="81"/>
        <v>2015</v>
      </c>
      <c r="S877" s="21">
        <f t="shared" si="84"/>
        <v>2</v>
      </c>
      <c r="T877" s="15">
        <f t="shared" si="83"/>
        <v>0</v>
      </c>
      <c r="U877">
        <f t="shared" si="82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 s="12">
        <f t="shared" si="79"/>
        <v>41276.496840277774</v>
      </c>
      <c r="Q878" s="12">
        <f t="shared" si="80"/>
        <v>41309.496840277774</v>
      </c>
      <c r="R878" s="15">
        <f t="shared" si="81"/>
        <v>2013</v>
      </c>
      <c r="S878" s="21">
        <f t="shared" si="84"/>
        <v>2</v>
      </c>
      <c r="T878" s="15">
        <f t="shared" si="83"/>
        <v>169.33</v>
      </c>
      <c r="U878">
        <f t="shared" si="82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 s="12">
        <f t="shared" si="79"/>
        <v>41597.788888888892</v>
      </c>
      <c r="Q879" s="12">
        <f t="shared" si="80"/>
        <v>41627.788888888892</v>
      </c>
      <c r="R879" s="15">
        <f t="shared" si="81"/>
        <v>2013</v>
      </c>
      <c r="S879" s="21">
        <f t="shared" si="84"/>
        <v>4</v>
      </c>
      <c r="T879" s="15">
        <f t="shared" si="83"/>
        <v>262.66000000000003</v>
      </c>
      <c r="U879">
        <f t="shared" si="82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 s="12">
        <f t="shared" si="79"/>
        <v>40505.232916666668</v>
      </c>
      <c r="Q880" s="12">
        <f t="shared" si="80"/>
        <v>40535.232916666668</v>
      </c>
      <c r="R880" s="15">
        <f t="shared" si="81"/>
        <v>2010</v>
      </c>
      <c r="S880" s="21">
        <f t="shared" si="84"/>
        <v>2</v>
      </c>
      <c r="T880" s="15">
        <f t="shared" si="83"/>
        <v>3797.72</v>
      </c>
      <c r="U880">
        <f t="shared" si="82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 s="12">
        <f t="shared" si="79"/>
        <v>41037.829918981479</v>
      </c>
      <c r="Q881" s="12">
        <f t="shared" si="80"/>
        <v>41058.829918981479</v>
      </c>
      <c r="R881" s="15">
        <f t="shared" si="81"/>
        <v>2012</v>
      </c>
      <c r="S881" s="21">
        <f t="shared" si="84"/>
        <v>4</v>
      </c>
      <c r="T881" s="15">
        <f t="shared" si="83"/>
        <v>252.53</v>
      </c>
      <c r="U881">
        <f t="shared" si="82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 s="12">
        <f t="shared" si="79"/>
        <v>41179.32104166667</v>
      </c>
      <c r="Q882" s="12">
        <f t="shared" si="80"/>
        <v>41212.32104166667</v>
      </c>
      <c r="R882" s="15">
        <f t="shared" si="81"/>
        <v>2012</v>
      </c>
      <c r="S882" s="21">
        <f t="shared" si="84"/>
        <v>2</v>
      </c>
      <c r="T882" s="15">
        <f t="shared" si="83"/>
        <v>944.88</v>
      </c>
      <c r="U882">
        <f t="shared" si="82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 s="12">
        <f t="shared" si="79"/>
        <v>40877.25099537037</v>
      </c>
      <c r="Q883" s="12">
        <f t="shared" si="80"/>
        <v>40922.25099537037</v>
      </c>
      <c r="R883" s="15">
        <f t="shared" si="81"/>
        <v>2011</v>
      </c>
      <c r="S883" s="21">
        <f t="shared" si="84"/>
        <v>2</v>
      </c>
      <c r="T883" s="15">
        <f t="shared" si="83"/>
        <v>7555</v>
      </c>
      <c r="U883">
        <f t="shared" si="82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 s="12">
        <f t="shared" si="79"/>
        <v>40759.860532407409</v>
      </c>
      <c r="Q884" s="12">
        <f t="shared" si="80"/>
        <v>40792.860532407409</v>
      </c>
      <c r="R884" s="15">
        <f t="shared" si="81"/>
        <v>2011</v>
      </c>
      <c r="S884" s="21">
        <f t="shared" si="84"/>
        <v>5</v>
      </c>
      <c r="T884" s="15">
        <f t="shared" si="83"/>
        <v>538.57000000000005</v>
      </c>
      <c r="U884">
        <f t="shared" si="82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 s="12">
        <f t="shared" si="79"/>
        <v>42371.935590277775</v>
      </c>
      <c r="Q885" s="12">
        <f t="shared" si="80"/>
        <v>42431.935590277775</v>
      </c>
      <c r="R885" s="15">
        <f t="shared" si="81"/>
        <v>2016</v>
      </c>
      <c r="S885" s="21">
        <f t="shared" si="84"/>
        <v>2</v>
      </c>
      <c r="T885" s="15">
        <f t="shared" si="83"/>
        <v>313.75</v>
      </c>
      <c r="U885">
        <f t="shared" si="82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 s="12">
        <f t="shared" si="79"/>
        <v>40981.802615740737</v>
      </c>
      <c r="Q886" s="12">
        <f t="shared" si="80"/>
        <v>41041.104861111111</v>
      </c>
      <c r="R886" s="15">
        <f t="shared" si="81"/>
        <v>2012</v>
      </c>
      <c r="S886" s="21">
        <f t="shared" si="84"/>
        <v>4</v>
      </c>
      <c r="T886" s="15">
        <f t="shared" si="83"/>
        <v>3763.5</v>
      </c>
      <c r="U886">
        <f t="shared" si="82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 s="12">
        <f t="shared" si="79"/>
        <v>42713.941099537042</v>
      </c>
      <c r="Q887" s="12">
        <f t="shared" si="80"/>
        <v>42734.941099537042</v>
      </c>
      <c r="R887" s="15">
        <f t="shared" si="81"/>
        <v>2016</v>
      </c>
      <c r="S887" s="21">
        <f t="shared" si="84"/>
        <v>8</v>
      </c>
      <c r="T887" s="15">
        <f t="shared" si="83"/>
        <v>358.34</v>
      </c>
      <c r="U887">
        <f t="shared" si="82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 s="12">
        <f t="shared" si="79"/>
        <v>42603.870520833334</v>
      </c>
      <c r="Q888" s="12">
        <f t="shared" si="80"/>
        <v>42628.870520833334</v>
      </c>
      <c r="R888" s="15">
        <f t="shared" si="81"/>
        <v>2016</v>
      </c>
      <c r="S888" s="21">
        <f t="shared" si="84"/>
        <v>15</v>
      </c>
      <c r="T888" s="15">
        <f t="shared" si="83"/>
        <v>1074.29</v>
      </c>
      <c r="U888">
        <f t="shared" si="82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 s="12">
        <f t="shared" si="79"/>
        <v>41026.958969907406</v>
      </c>
      <c r="Q889" s="12">
        <f t="shared" si="80"/>
        <v>41056.958969907406</v>
      </c>
      <c r="R889" s="15">
        <f t="shared" si="81"/>
        <v>2012</v>
      </c>
      <c r="S889" s="21">
        <f t="shared" si="84"/>
        <v>8</v>
      </c>
      <c r="T889" s="15">
        <f t="shared" si="83"/>
        <v>0</v>
      </c>
      <c r="U889">
        <f t="shared" si="82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 s="12">
        <f t="shared" si="79"/>
        <v>40751.753298611111</v>
      </c>
      <c r="Q890" s="12">
        <f t="shared" si="80"/>
        <v>40787.25</v>
      </c>
      <c r="R890" s="15">
        <f t="shared" si="81"/>
        <v>2011</v>
      </c>
      <c r="S890" s="21">
        <f t="shared" si="84"/>
        <v>8</v>
      </c>
      <c r="T890" s="15">
        <f t="shared" si="83"/>
        <v>1875</v>
      </c>
      <c r="U890">
        <f t="shared" si="82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 s="12">
        <f t="shared" si="79"/>
        <v>41887.784062500003</v>
      </c>
      <c r="Q891" s="12">
        <f t="shared" si="80"/>
        <v>41917.784062500003</v>
      </c>
      <c r="R891" s="15">
        <f t="shared" si="81"/>
        <v>2014</v>
      </c>
      <c r="S891" s="21">
        <f t="shared" si="84"/>
        <v>0</v>
      </c>
      <c r="T891" s="15">
        <f t="shared" si="83"/>
        <v>234.22</v>
      </c>
      <c r="U891">
        <f t="shared" si="82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 s="12">
        <f t="shared" si="79"/>
        <v>41569.698831018519</v>
      </c>
      <c r="Q892" s="12">
        <f t="shared" si="80"/>
        <v>41599.740497685183</v>
      </c>
      <c r="R892" s="15">
        <f t="shared" si="81"/>
        <v>2013</v>
      </c>
      <c r="S892" s="21">
        <f t="shared" si="84"/>
        <v>2</v>
      </c>
      <c r="T892" s="15">
        <f t="shared" si="83"/>
        <v>1861.29</v>
      </c>
      <c r="U892">
        <f t="shared" si="82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 s="12">
        <f t="shared" si="79"/>
        <v>41842.031597222223</v>
      </c>
      <c r="Q893" s="12">
        <f t="shared" si="80"/>
        <v>41872.031597222223</v>
      </c>
      <c r="R893" s="15">
        <f t="shared" si="81"/>
        <v>2014</v>
      </c>
      <c r="S893" s="21">
        <f t="shared" si="84"/>
        <v>1</v>
      </c>
      <c r="T893" s="15">
        <f t="shared" si="83"/>
        <v>825.94</v>
      </c>
      <c r="U893">
        <f t="shared" si="82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 s="12">
        <f t="shared" si="79"/>
        <v>40304.20003472222</v>
      </c>
      <c r="Q894" s="12">
        <f t="shared" si="80"/>
        <v>40391.166666666664</v>
      </c>
      <c r="R894" s="15">
        <f t="shared" si="81"/>
        <v>2010</v>
      </c>
      <c r="S894" s="21">
        <f t="shared" si="84"/>
        <v>1</v>
      </c>
      <c r="T894" s="15">
        <f t="shared" si="83"/>
        <v>436.18</v>
      </c>
      <c r="U894">
        <f t="shared" si="82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 s="12">
        <f t="shared" si="79"/>
        <v>42065.897719907407</v>
      </c>
      <c r="Q895" s="12">
        <f t="shared" si="80"/>
        <v>42095.856053240743</v>
      </c>
      <c r="R895" s="15">
        <f t="shared" si="81"/>
        <v>2015</v>
      </c>
      <c r="S895" s="21">
        <f t="shared" si="84"/>
        <v>4</v>
      </c>
      <c r="T895" s="15">
        <f t="shared" si="83"/>
        <v>1482.4</v>
      </c>
      <c r="U895">
        <f t="shared" si="82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 s="12">
        <f t="shared" si="79"/>
        <v>42496.981597222228</v>
      </c>
      <c r="Q896" s="12">
        <f t="shared" si="80"/>
        <v>42526.981597222228</v>
      </c>
      <c r="R896" s="15">
        <f t="shared" si="81"/>
        <v>2016</v>
      </c>
      <c r="S896" s="21">
        <f t="shared" si="84"/>
        <v>0</v>
      </c>
      <c r="T896" s="15">
        <f t="shared" si="83"/>
        <v>139.57</v>
      </c>
      <c r="U896">
        <f t="shared" si="82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 s="12">
        <f t="shared" si="79"/>
        <v>40431.127650462964</v>
      </c>
      <c r="Q897" s="12">
        <f t="shared" si="80"/>
        <v>40476.127650462964</v>
      </c>
      <c r="R897" s="15">
        <f t="shared" si="81"/>
        <v>2010</v>
      </c>
      <c r="S897" s="21">
        <f t="shared" si="84"/>
        <v>1</v>
      </c>
      <c r="T897" s="15">
        <f t="shared" si="83"/>
        <v>1054.72</v>
      </c>
      <c r="U897">
        <f t="shared" si="82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 s="12">
        <f t="shared" ref="P898:P961" si="85">(((J898/60)/60)/24)+DATE(1970,1,1)</f>
        <v>42218.872986111113</v>
      </c>
      <c r="Q898" s="12">
        <f t="shared" ref="Q898:Q961" si="86">(((I898/60)/60)/24)+DATE(1970,1,1)</f>
        <v>42244.166666666672</v>
      </c>
      <c r="R898" s="15">
        <f t="shared" ref="R898:R961" si="87">YEAR(P898)</f>
        <v>2015</v>
      </c>
      <c r="S898" s="21">
        <f t="shared" si="84"/>
        <v>1</v>
      </c>
      <c r="T898" s="15">
        <f t="shared" si="83"/>
        <v>102.29</v>
      </c>
      <c r="U898">
        <f t="shared" si="82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 s="12">
        <f t="shared" si="85"/>
        <v>41211.688750000001</v>
      </c>
      <c r="Q899" s="12">
        <f t="shared" si="86"/>
        <v>41241.730416666665</v>
      </c>
      <c r="R899" s="15">
        <f t="shared" si="87"/>
        <v>2012</v>
      </c>
      <c r="S899" s="21">
        <f t="shared" si="84"/>
        <v>2</v>
      </c>
      <c r="T899" s="15">
        <f t="shared" si="83"/>
        <v>0</v>
      </c>
      <c r="U899">
        <f t="shared" ref="U899:U962" si="88">YEAR(P899)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 s="12">
        <f t="shared" si="85"/>
        <v>40878.758217592593</v>
      </c>
      <c r="Q900" s="12">
        <f t="shared" si="86"/>
        <v>40923.758217592593</v>
      </c>
      <c r="R900" s="15">
        <f t="shared" si="87"/>
        <v>2011</v>
      </c>
      <c r="S900" s="21">
        <f t="shared" si="84"/>
        <v>3</v>
      </c>
      <c r="T900" s="15">
        <f t="shared" ref="T900:T963" si="89">IFERROR(ROUND(E900/L900,2),0)</f>
        <v>3670</v>
      </c>
      <c r="U900">
        <f t="shared" si="88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 s="12">
        <f t="shared" si="85"/>
        <v>40646.099097222221</v>
      </c>
      <c r="Q901" s="12">
        <f t="shared" si="86"/>
        <v>40691.099097222221</v>
      </c>
      <c r="R901" s="15">
        <f t="shared" si="87"/>
        <v>2011</v>
      </c>
      <c r="S901" s="21">
        <f t="shared" si="84"/>
        <v>10</v>
      </c>
      <c r="T901" s="15">
        <f t="shared" si="89"/>
        <v>917</v>
      </c>
      <c r="U901">
        <f t="shared" si="88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 s="12">
        <f t="shared" si="85"/>
        <v>42429.84956018519</v>
      </c>
      <c r="Q902" s="12">
        <f t="shared" si="86"/>
        <v>42459.807893518519</v>
      </c>
      <c r="R902" s="15">
        <f t="shared" si="87"/>
        <v>2016</v>
      </c>
      <c r="S902" s="21">
        <f t="shared" si="84"/>
        <v>1</v>
      </c>
      <c r="T902" s="15">
        <f t="shared" si="89"/>
        <v>3663.44</v>
      </c>
      <c r="U902">
        <f t="shared" si="88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 s="12">
        <f t="shared" si="85"/>
        <v>40291.81150462963</v>
      </c>
      <c r="Q903" s="12">
        <f t="shared" si="86"/>
        <v>40337.799305555556</v>
      </c>
      <c r="R903" s="15">
        <f t="shared" si="87"/>
        <v>2010</v>
      </c>
      <c r="S903" s="21">
        <f t="shared" si="84"/>
        <v>1</v>
      </c>
      <c r="T903" s="15">
        <f t="shared" si="89"/>
        <v>0</v>
      </c>
      <c r="U903">
        <f t="shared" si="88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 s="12">
        <f t="shared" si="85"/>
        <v>41829.965532407405</v>
      </c>
      <c r="Q904" s="12">
        <f t="shared" si="86"/>
        <v>41881.645833333336</v>
      </c>
      <c r="R904" s="15">
        <f t="shared" si="87"/>
        <v>2014</v>
      </c>
      <c r="S904" s="21">
        <f t="shared" si="84"/>
        <v>0</v>
      </c>
      <c r="T904" s="15">
        <f t="shared" si="89"/>
        <v>2408.67</v>
      </c>
      <c r="U904">
        <f t="shared" si="88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 s="12">
        <f t="shared" si="85"/>
        <v>41149.796064814815</v>
      </c>
      <c r="Q905" s="12">
        <f t="shared" si="86"/>
        <v>41175.100694444445</v>
      </c>
      <c r="R905" s="15">
        <f t="shared" si="87"/>
        <v>2012</v>
      </c>
      <c r="S905" s="21">
        <f t="shared" si="84"/>
        <v>1</v>
      </c>
      <c r="T905" s="15">
        <f t="shared" si="89"/>
        <v>1805</v>
      </c>
      <c r="U905">
        <f t="shared" si="88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 s="12">
        <f t="shared" si="85"/>
        <v>42342.080289351856</v>
      </c>
      <c r="Q906" s="12">
        <f t="shared" si="86"/>
        <v>42372.080289351856</v>
      </c>
      <c r="R906" s="15">
        <f t="shared" si="87"/>
        <v>2015</v>
      </c>
      <c r="S906" s="21">
        <f t="shared" si="84"/>
        <v>0</v>
      </c>
      <c r="T906" s="15">
        <f t="shared" si="89"/>
        <v>2406.33</v>
      </c>
      <c r="U906">
        <f t="shared" si="88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 s="12">
        <f t="shared" si="85"/>
        <v>40507.239884259259</v>
      </c>
      <c r="Q907" s="12">
        <f t="shared" si="86"/>
        <v>40567.239884259259</v>
      </c>
      <c r="R907" s="15">
        <f t="shared" si="87"/>
        <v>2010</v>
      </c>
      <c r="S907" s="21">
        <f t="shared" si="84"/>
        <v>1</v>
      </c>
      <c r="T907" s="15">
        <f t="shared" si="89"/>
        <v>1201</v>
      </c>
      <c r="U907">
        <f t="shared" si="88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 s="12">
        <f t="shared" si="85"/>
        <v>41681.189699074072</v>
      </c>
      <c r="Q908" s="12">
        <f t="shared" si="86"/>
        <v>41711.148032407407</v>
      </c>
      <c r="R908" s="15">
        <f t="shared" si="87"/>
        <v>2014</v>
      </c>
      <c r="S908" s="21">
        <f t="shared" si="84"/>
        <v>0</v>
      </c>
      <c r="T908" s="15">
        <f t="shared" si="89"/>
        <v>0</v>
      </c>
      <c r="U908">
        <f t="shared" si="88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 s="12">
        <f t="shared" si="85"/>
        <v>40767.192395833335</v>
      </c>
      <c r="Q909" s="12">
        <f t="shared" si="86"/>
        <v>40797.192395833335</v>
      </c>
      <c r="R909" s="15">
        <f t="shared" si="87"/>
        <v>2011</v>
      </c>
      <c r="S909" s="21">
        <f t="shared" si="84"/>
        <v>2</v>
      </c>
      <c r="T909" s="15">
        <f t="shared" si="89"/>
        <v>0</v>
      </c>
      <c r="U909">
        <f t="shared" si="88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 s="12">
        <f t="shared" si="85"/>
        <v>40340.801562499997</v>
      </c>
      <c r="Q910" s="12">
        <f t="shared" si="86"/>
        <v>40386.207638888889</v>
      </c>
      <c r="R910" s="15">
        <f t="shared" si="87"/>
        <v>2010</v>
      </c>
      <c r="S910" s="21">
        <f t="shared" si="84"/>
        <v>3</v>
      </c>
      <c r="T910" s="15">
        <f t="shared" si="89"/>
        <v>0</v>
      </c>
      <c r="U910">
        <f t="shared" si="88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 s="12">
        <f t="shared" si="85"/>
        <v>41081.69027777778</v>
      </c>
      <c r="Q911" s="12">
        <f t="shared" si="86"/>
        <v>41113.166666666664</v>
      </c>
      <c r="R911" s="15">
        <f t="shared" si="87"/>
        <v>2012</v>
      </c>
      <c r="S911" s="21">
        <f t="shared" si="84"/>
        <v>0</v>
      </c>
      <c r="T911" s="15">
        <f t="shared" si="89"/>
        <v>895.02</v>
      </c>
      <c r="U911">
        <f t="shared" si="88"/>
        <v>2012</v>
      </c>
    </row>
    <row r="912" spans="1:21" ht="43.5" x14ac:dyDescent="0.35">
      <c r="A912">
        <v>911</v>
      </c>
      <c r="B912" s="3" t="s">
        <v>912</v>
      </c>
      <c r="C912" s="3" t="s">
        <v>5021</v>
      </c>
      <c r="D912" s="6">
        <v>100000</v>
      </c>
      <c r="E912" s="8">
        <v>7140</v>
      </c>
      <c r="F912" t="s">
        <v>8220</v>
      </c>
      <c r="G912" t="s">
        <v>8223</v>
      </c>
      <c r="H912" t="s">
        <v>8245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s="10" t="s">
        <v>8279</v>
      </c>
      <c r="O912" t="s">
        <v>8282</v>
      </c>
      <c r="P912" s="12">
        <f t="shared" si="85"/>
        <v>41642.005150462966</v>
      </c>
      <c r="Q912" s="12">
        <f t="shared" si="86"/>
        <v>41663.005150462966</v>
      </c>
      <c r="R912" s="15">
        <f t="shared" si="87"/>
        <v>2014</v>
      </c>
      <c r="S912" s="21">
        <f t="shared" si="84"/>
        <v>0</v>
      </c>
      <c r="T912" s="15">
        <f t="shared" si="89"/>
        <v>0</v>
      </c>
      <c r="U912">
        <f t="shared" si="88"/>
        <v>2014</v>
      </c>
    </row>
    <row r="913" spans="1:21" ht="43.5" x14ac:dyDescent="0.35">
      <c r="A913">
        <v>910</v>
      </c>
      <c r="B913" s="3" t="s">
        <v>911</v>
      </c>
      <c r="C913" s="3" t="s">
        <v>5020</v>
      </c>
      <c r="D913" s="6">
        <v>550</v>
      </c>
      <c r="E913" s="8">
        <v>7140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s="10" t="s">
        <v>8279</v>
      </c>
      <c r="O913" t="s">
        <v>8282</v>
      </c>
      <c r="P913" s="12">
        <f t="shared" si="85"/>
        <v>42737.545358796298</v>
      </c>
      <c r="Q913" s="12">
        <f t="shared" si="86"/>
        <v>42797.545358796298</v>
      </c>
      <c r="R913" s="15">
        <f t="shared" si="87"/>
        <v>2017</v>
      </c>
      <c r="S913" s="21">
        <f t="shared" si="84"/>
        <v>13</v>
      </c>
      <c r="T913" s="15">
        <f t="shared" si="89"/>
        <v>1428</v>
      </c>
      <c r="U913">
        <f t="shared" si="88"/>
        <v>2017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 s="12">
        <f t="shared" si="85"/>
        <v>41194.109340277777</v>
      </c>
      <c r="Q914" s="12">
        <f t="shared" si="86"/>
        <v>41254.151006944441</v>
      </c>
      <c r="R914" s="15">
        <f t="shared" si="87"/>
        <v>2012</v>
      </c>
      <c r="S914" s="21">
        <f t="shared" si="84"/>
        <v>2</v>
      </c>
      <c r="T914" s="15">
        <f t="shared" si="89"/>
        <v>3531</v>
      </c>
      <c r="U914">
        <f t="shared" si="88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 s="12">
        <f t="shared" si="85"/>
        <v>41004.139108796298</v>
      </c>
      <c r="Q915" s="12">
        <f t="shared" si="86"/>
        <v>41034.139108796298</v>
      </c>
      <c r="R915" s="15">
        <f t="shared" si="87"/>
        <v>2012</v>
      </c>
      <c r="S915" s="21">
        <f t="shared" si="84"/>
        <v>0</v>
      </c>
      <c r="T915" s="15">
        <f t="shared" si="89"/>
        <v>293.89999999999998</v>
      </c>
      <c r="U915">
        <f t="shared" si="88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 s="12">
        <f t="shared" si="85"/>
        <v>41116.763275462967</v>
      </c>
      <c r="Q916" s="12">
        <f t="shared" si="86"/>
        <v>41146.763275462967</v>
      </c>
      <c r="R916" s="15">
        <f t="shared" si="87"/>
        <v>2012</v>
      </c>
      <c r="S916" s="21">
        <f t="shared" si="84"/>
        <v>5</v>
      </c>
      <c r="T916" s="15">
        <f t="shared" si="89"/>
        <v>0</v>
      </c>
      <c r="U916">
        <f t="shared" si="88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 s="12">
        <f t="shared" si="85"/>
        <v>40937.679560185185</v>
      </c>
      <c r="Q917" s="12">
        <f t="shared" si="86"/>
        <v>40969.207638888889</v>
      </c>
      <c r="R917" s="15">
        <f t="shared" si="87"/>
        <v>2012</v>
      </c>
      <c r="S917" s="21">
        <f t="shared" si="84"/>
        <v>1</v>
      </c>
      <c r="T917" s="15">
        <f t="shared" si="89"/>
        <v>782.22</v>
      </c>
      <c r="U917">
        <f t="shared" si="88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 s="12">
        <f t="shared" si="85"/>
        <v>40434.853402777779</v>
      </c>
      <c r="Q918" s="12">
        <f t="shared" si="86"/>
        <v>40473.208333333336</v>
      </c>
      <c r="R918" s="15">
        <f t="shared" si="87"/>
        <v>2010</v>
      </c>
      <c r="S918" s="21">
        <f t="shared" si="84"/>
        <v>2</v>
      </c>
      <c r="T918" s="15">
        <f t="shared" si="89"/>
        <v>0</v>
      </c>
      <c r="U918">
        <f t="shared" si="88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 s="12">
        <f t="shared" si="85"/>
        <v>41802.94363425926</v>
      </c>
      <c r="Q919" s="12">
        <f t="shared" si="86"/>
        <v>41834.104166666664</v>
      </c>
      <c r="R919" s="15">
        <f t="shared" si="87"/>
        <v>2014</v>
      </c>
      <c r="S919" s="21">
        <f t="shared" si="84"/>
        <v>1</v>
      </c>
      <c r="T919" s="15">
        <f t="shared" si="89"/>
        <v>7015</v>
      </c>
      <c r="U919">
        <f t="shared" si="88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 s="12">
        <f t="shared" si="85"/>
        <v>41944.916215277779</v>
      </c>
      <c r="Q920" s="12">
        <f t="shared" si="86"/>
        <v>41974.957881944443</v>
      </c>
      <c r="R920" s="15">
        <f t="shared" si="87"/>
        <v>2014</v>
      </c>
      <c r="S920" s="21">
        <f t="shared" si="84"/>
        <v>2</v>
      </c>
      <c r="T920" s="15">
        <f t="shared" si="89"/>
        <v>701.1</v>
      </c>
      <c r="U920">
        <f t="shared" si="88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 s="12">
        <f t="shared" si="85"/>
        <v>41227.641724537039</v>
      </c>
      <c r="Q921" s="12">
        <f t="shared" si="86"/>
        <v>41262.641724537039</v>
      </c>
      <c r="R921" s="15">
        <f t="shared" si="87"/>
        <v>2012</v>
      </c>
      <c r="S921" s="21">
        <f t="shared" si="84"/>
        <v>0</v>
      </c>
      <c r="T921" s="15">
        <f t="shared" si="89"/>
        <v>7003</v>
      </c>
      <c r="U921">
        <f t="shared" si="88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 s="12">
        <f t="shared" si="85"/>
        <v>41562.67155092593</v>
      </c>
      <c r="Q922" s="12">
        <f t="shared" si="86"/>
        <v>41592.713217592594</v>
      </c>
      <c r="R922" s="15">
        <f t="shared" si="87"/>
        <v>2013</v>
      </c>
      <c r="S922" s="21">
        <f t="shared" ref="S922:S985" si="90">ROUND(E922/D922,0)</f>
        <v>1</v>
      </c>
      <c r="T922" s="15">
        <f t="shared" si="89"/>
        <v>0</v>
      </c>
      <c r="U922">
        <f t="shared" si="88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 s="12">
        <f t="shared" si="85"/>
        <v>40847.171018518515</v>
      </c>
      <c r="Q923" s="12">
        <f t="shared" si="86"/>
        <v>40889.212685185186</v>
      </c>
      <c r="R923" s="15">
        <f t="shared" si="87"/>
        <v>2011</v>
      </c>
      <c r="S923" s="21">
        <f t="shared" si="90"/>
        <v>0</v>
      </c>
      <c r="T923" s="15">
        <f t="shared" si="89"/>
        <v>348.1</v>
      </c>
      <c r="U923">
        <f t="shared" si="88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 s="12">
        <f t="shared" si="85"/>
        <v>41878.530011574076</v>
      </c>
      <c r="Q924" s="12">
        <f t="shared" si="86"/>
        <v>41913.530011574076</v>
      </c>
      <c r="R924" s="15">
        <f t="shared" si="87"/>
        <v>2014</v>
      </c>
      <c r="S924" s="21">
        <f t="shared" si="90"/>
        <v>0</v>
      </c>
      <c r="T924" s="15">
        <f t="shared" si="89"/>
        <v>230.83</v>
      </c>
      <c r="U924">
        <f t="shared" si="88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 s="12">
        <f t="shared" si="85"/>
        <v>41934.959756944445</v>
      </c>
      <c r="Q925" s="12">
        <f t="shared" si="86"/>
        <v>41965.001423611116</v>
      </c>
      <c r="R925" s="15">
        <f t="shared" si="87"/>
        <v>2014</v>
      </c>
      <c r="S925" s="21">
        <f t="shared" si="90"/>
        <v>0</v>
      </c>
      <c r="T925" s="15">
        <f t="shared" si="89"/>
        <v>1150.67</v>
      </c>
      <c r="U925">
        <f t="shared" si="88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 s="12">
        <f t="shared" si="85"/>
        <v>41288.942928240744</v>
      </c>
      <c r="Q926" s="12">
        <f t="shared" si="86"/>
        <v>41318.942928240744</v>
      </c>
      <c r="R926" s="15">
        <f t="shared" si="87"/>
        <v>2013</v>
      </c>
      <c r="S926" s="21">
        <f t="shared" si="90"/>
        <v>2</v>
      </c>
      <c r="T926" s="15">
        <f t="shared" si="89"/>
        <v>457.53</v>
      </c>
      <c r="U926">
        <f t="shared" si="88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 s="12">
        <f t="shared" si="85"/>
        <v>41575.880914351852</v>
      </c>
      <c r="Q927" s="12">
        <f t="shared" si="86"/>
        <v>41605.922581018516</v>
      </c>
      <c r="R927" s="15">
        <f t="shared" si="87"/>
        <v>2013</v>
      </c>
      <c r="S927" s="21">
        <f t="shared" si="90"/>
        <v>1</v>
      </c>
      <c r="T927" s="15">
        <f t="shared" si="89"/>
        <v>1370.6</v>
      </c>
      <c r="U927">
        <f t="shared" si="88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 s="12">
        <f t="shared" si="85"/>
        <v>40338.02002314815</v>
      </c>
      <c r="Q928" s="12">
        <f t="shared" si="86"/>
        <v>40367.944444444445</v>
      </c>
      <c r="R928" s="15">
        <f t="shared" si="87"/>
        <v>2010</v>
      </c>
      <c r="S928" s="21">
        <f t="shared" si="90"/>
        <v>1</v>
      </c>
      <c r="T928" s="15">
        <f t="shared" si="89"/>
        <v>0</v>
      </c>
      <c r="U928">
        <f t="shared" si="88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 s="12">
        <f t="shared" si="85"/>
        <v>41013.822858796295</v>
      </c>
      <c r="Q929" s="12">
        <f t="shared" si="86"/>
        <v>41043.822858796295</v>
      </c>
      <c r="R929" s="15">
        <f t="shared" si="87"/>
        <v>2012</v>
      </c>
      <c r="S929" s="21">
        <f t="shared" si="90"/>
        <v>0</v>
      </c>
      <c r="T929" s="15">
        <f t="shared" si="89"/>
        <v>0</v>
      </c>
      <c r="U929">
        <f t="shared" si="88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 s="12">
        <f t="shared" si="85"/>
        <v>41180.86241898148</v>
      </c>
      <c r="Q930" s="12">
        <f t="shared" si="86"/>
        <v>41231</v>
      </c>
      <c r="R930" s="15">
        <f t="shared" si="87"/>
        <v>2012</v>
      </c>
      <c r="S930" s="21">
        <f t="shared" si="90"/>
        <v>0</v>
      </c>
      <c r="T930" s="15">
        <f t="shared" si="89"/>
        <v>241.25</v>
      </c>
      <c r="U930">
        <f t="shared" si="88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 s="12">
        <f t="shared" si="85"/>
        <v>40978.238067129627</v>
      </c>
      <c r="Q931" s="12">
        <f t="shared" si="86"/>
        <v>41008.196400462963</v>
      </c>
      <c r="R931" s="15">
        <f t="shared" si="87"/>
        <v>2012</v>
      </c>
      <c r="S931" s="21">
        <f t="shared" si="90"/>
        <v>13</v>
      </c>
      <c r="T931" s="15">
        <f t="shared" si="89"/>
        <v>0</v>
      </c>
      <c r="U931">
        <f t="shared" si="88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 s="12">
        <f t="shared" si="85"/>
        <v>40312.915578703702</v>
      </c>
      <c r="Q932" s="12">
        <f t="shared" si="86"/>
        <v>40354.897222222222</v>
      </c>
      <c r="R932" s="15">
        <f t="shared" si="87"/>
        <v>2010</v>
      </c>
      <c r="S932" s="21">
        <f t="shared" si="90"/>
        <v>7</v>
      </c>
      <c r="T932" s="15">
        <f t="shared" si="89"/>
        <v>1341</v>
      </c>
      <c r="U932">
        <f t="shared" si="88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 s="12">
        <f t="shared" si="85"/>
        <v>41680.359976851854</v>
      </c>
      <c r="Q933" s="12">
        <f t="shared" si="86"/>
        <v>41714.916666666664</v>
      </c>
      <c r="R933" s="15">
        <f t="shared" si="87"/>
        <v>2014</v>
      </c>
      <c r="S933" s="21">
        <f t="shared" si="90"/>
        <v>3</v>
      </c>
      <c r="T933" s="15">
        <f t="shared" si="89"/>
        <v>957.14</v>
      </c>
      <c r="U933">
        <f t="shared" si="88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 s="12">
        <f t="shared" si="85"/>
        <v>41310.969270833331</v>
      </c>
      <c r="Q934" s="12">
        <f t="shared" si="86"/>
        <v>41355.927604166667</v>
      </c>
      <c r="R934" s="15">
        <f t="shared" si="87"/>
        <v>2013</v>
      </c>
      <c r="S934" s="21">
        <f t="shared" si="90"/>
        <v>1</v>
      </c>
      <c r="T934" s="15">
        <f t="shared" si="89"/>
        <v>223.03</v>
      </c>
      <c r="U934">
        <f t="shared" si="88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 s="12">
        <f t="shared" si="85"/>
        <v>41711.169085648151</v>
      </c>
      <c r="Q935" s="12">
        <f t="shared" si="86"/>
        <v>41771.169085648151</v>
      </c>
      <c r="R935" s="15">
        <f t="shared" si="87"/>
        <v>2014</v>
      </c>
      <c r="S935" s="21">
        <f t="shared" si="90"/>
        <v>3</v>
      </c>
      <c r="T935" s="15">
        <f t="shared" si="89"/>
        <v>3342</v>
      </c>
      <c r="U935">
        <f t="shared" si="88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 s="12">
        <f t="shared" si="85"/>
        <v>41733.737083333333</v>
      </c>
      <c r="Q936" s="12">
        <f t="shared" si="86"/>
        <v>41763.25</v>
      </c>
      <c r="R936" s="15">
        <f t="shared" si="87"/>
        <v>2014</v>
      </c>
      <c r="S936" s="21">
        <f t="shared" si="90"/>
        <v>1</v>
      </c>
      <c r="T936" s="15">
        <f t="shared" si="89"/>
        <v>222.67</v>
      </c>
      <c r="U936">
        <f t="shared" si="88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 s="12">
        <f t="shared" si="85"/>
        <v>42368.333668981482</v>
      </c>
      <c r="Q937" s="12">
        <f t="shared" si="86"/>
        <v>42398.333668981482</v>
      </c>
      <c r="R937" s="15">
        <f t="shared" si="87"/>
        <v>2015</v>
      </c>
      <c r="S937" s="21">
        <f t="shared" si="90"/>
        <v>2</v>
      </c>
      <c r="T937" s="15">
        <f t="shared" si="89"/>
        <v>3331.5</v>
      </c>
      <c r="U937">
        <f t="shared" si="88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 s="12">
        <f t="shared" si="85"/>
        <v>40883.024178240739</v>
      </c>
      <c r="Q938" s="12">
        <f t="shared" si="86"/>
        <v>40926.833333333336</v>
      </c>
      <c r="R938" s="15">
        <f t="shared" si="87"/>
        <v>2011</v>
      </c>
      <c r="S938" s="21">
        <f t="shared" si="90"/>
        <v>5</v>
      </c>
      <c r="T938" s="15">
        <f t="shared" si="89"/>
        <v>0</v>
      </c>
      <c r="U938">
        <f t="shared" si="88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 s="12">
        <f t="shared" si="85"/>
        <v>41551.798113425924</v>
      </c>
      <c r="Q939" s="12">
        <f t="shared" si="86"/>
        <v>41581.839780092596</v>
      </c>
      <c r="R939" s="15">
        <f t="shared" si="87"/>
        <v>2013</v>
      </c>
      <c r="S939" s="21">
        <f t="shared" si="90"/>
        <v>2</v>
      </c>
      <c r="T939" s="15">
        <f t="shared" si="89"/>
        <v>3323</v>
      </c>
      <c r="U939">
        <f t="shared" si="88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 s="12">
        <f t="shared" si="85"/>
        <v>41124.479722222226</v>
      </c>
      <c r="Q940" s="12">
        <f t="shared" si="86"/>
        <v>41154.479722222226</v>
      </c>
      <c r="R940" s="15">
        <f t="shared" si="87"/>
        <v>2012</v>
      </c>
      <c r="S940" s="21">
        <f t="shared" si="90"/>
        <v>1</v>
      </c>
      <c r="T940" s="15">
        <f t="shared" si="89"/>
        <v>6645</v>
      </c>
      <c r="U940">
        <f t="shared" si="88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 s="12">
        <f t="shared" si="85"/>
        <v>41416.763171296298</v>
      </c>
      <c r="Q941" s="12">
        <f t="shared" si="86"/>
        <v>41455.831944444442</v>
      </c>
      <c r="R941" s="15">
        <f t="shared" si="87"/>
        <v>2013</v>
      </c>
      <c r="S941" s="21">
        <f t="shared" si="90"/>
        <v>2</v>
      </c>
      <c r="T941" s="15">
        <f t="shared" si="89"/>
        <v>3316.5</v>
      </c>
      <c r="U941">
        <f t="shared" si="88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 s="12">
        <f t="shared" si="85"/>
        <v>42182.008402777778</v>
      </c>
      <c r="Q942" s="12">
        <f t="shared" si="86"/>
        <v>42227.008402777778</v>
      </c>
      <c r="R942" s="15">
        <f t="shared" si="87"/>
        <v>2015</v>
      </c>
      <c r="S942" s="21">
        <f t="shared" si="90"/>
        <v>1</v>
      </c>
      <c r="T942" s="15">
        <f t="shared" si="89"/>
        <v>473.74</v>
      </c>
      <c r="U942">
        <f t="shared" si="88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 s="12">
        <f t="shared" si="85"/>
        <v>42746.096585648149</v>
      </c>
      <c r="Q943" s="12">
        <f t="shared" si="86"/>
        <v>42776.096585648149</v>
      </c>
      <c r="R943" s="15">
        <f t="shared" si="87"/>
        <v>2017</v>
      </c>
      <c r="S943" s="21">
        <f t="shared" si="90"/>
        <v>0</v>
      </c>
      <c r="T943" s="15">
        <f t="shared" si="89"/>
        <v>213.81</v>
      </c>
      <c r="U943">
        <f t="shared" si="88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 s="12">
        <f t="shared" si="85"/>
        <v>42382.843287037031</v>
      </c>
      <c r="Q944" s="12">
        <f t="shared" si="86"/>
        <v>42418.843287037031</v>
      </c>
      <c r="R944" s="15">
        <f t="shared" si="87"/>
        <v>2016</v>
      </c>
      <c r="S944" s="21">
        <f t="shared" si="90"/>
        <v>1</v>
      </c>
      <c r="T944" s="15">
        <f t="shared" si="89"/>
        <v>413.13</v>
      </c>
      <c r="U944">
        <f t="shared" si="88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 s="12">
        <f t="shared" si="85"/>
        <v>42673.66788194445</v>
      </c>
      <c r="Q945" s="12">
        <f t="shared" si="86"/>
        <v>42703.709548611107</v>
      </c>
      <c r="R945" s="15">
        <f t="shared" si="87"/>
        <v>2016</v>
      </c>
      <c r="S945" s="21">
        <f t="shared" si="90"/>
        <v>2</v>
      </c>
      <c r="T945" s="15">
        <f t="shared" si="89"/>
        <v>549.33000000000004</v>
      </c>
      <c r="U945">
        <f t="shared" si="88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 s="12">
        <f t="shared" si="85"/>
        <v>42444.583912037036</v>
      </c>
      <c r="Q946" s="12">
        <f t="shared" si="86"/>
        <v>42478.583333333328</v>
      </c>
      <c r="R946" s="15">
        <f t="shared" si="87"/>
        <v>2016</v>
      </c>
      <c r="S946" s="21">
        <f t="shared" si="90"/>
        <v>0</v>
      </c>
      <c r="T946" s="15">
        <f t="shared" si="89"/>
        <v>68.39</v>
      </c>
      <c r="U946">
        <f t="shared" si="88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 s="12">
        <f t="shared" si="85"/>
        <v>42732.872986111113</v>
      </c>
      <c r="Q947" s="12">
        <f t="shared" si="86"/>
        <v>42784.999305555553</v>
      </c>
      <c r="R947" s="15">
        <f t="shared" si="87"/>
        <v>2016</v>
      </c>
      <c r="S947" s="21">
        <f t="shared" si="90"/>
        <v>0</v>
      </c>
      <c r="T947" s="15">
        <f t="shared" si="89"/>
        <v>409.69</v>
      </c>
      <c r="U947">
        <f t="shared" si="88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 s="12">
        <f t="shared" si="85"/>
        <v>42592.750555555554</v>
      </c>
      <c r="Q948" s="12">
        <f t="shared" si="86"/>
        <v>42622.750555555554</v>
      </c>
      <c r="R948" s="15">
        <f t="shared" si="87"/>
        <v>2016</v>
      </c>
      <c r="S948" s="21">
        <f t="shared" si="90"/>
        <v>0</v>
      </c>
      <c r="T948" s="15">
        <f t="shared" si="89"/>
        <v>1308.2</v>
      </c>
      <c r="U948">
        <f t="shared" si="88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 s="12">
        <f t="shared" si="85"/>
        <v>42491.781319444446</v>
      </c>
      <c r="Q949" s="12">
        <f t="shared" si="86"/>
        <v>42551.781319444446</v>
      </c>
      <c r="R949" s="15">
        <f t="shared" si="87"/>
        <v>2016</v>
      </c>
      <c r="S949" s="21">
        <f t="shared" si="90"/>
        <v>8</v>
      </c>
      <c r="T949" s="15">
        <f t="shared" si="89"/>
        <v>0</v>
      </c>
      <c r="U949">
        <f t="shared" si="88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 s="12">
        <f t="shared" si="85"/>
        <v>42411.828287037039</v>
      </c>
      <c r="Q950" s="12">
        <f t="shared" si="86"/>
        <v>42441.828287037039</v>
      </c>
      <c r="R950" s="15">
        <f t="shared" si="87"/>
        <v>2016</v>
      </c>
      <c r="S950" s="21">
        <f t="shared" si="90"/>
        <v>2</v>
      </c>
      <c r="T950" s="15">
        <f t="shared" si="89"/>
        <v>814.38</v>
      </c>
      <c r="U950">
        <f t="shared" si="88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 s="12">
        <f t="shared" si="85"/>
        <v>42361.043703703705</v>
      </c>
      <c r="Q951" s="12">
        <f t="shared" si="86"/>
        <v>42421.043703703705</v>
      </c>
      <c r="R951" s="15">
        <f t="shared" si="87"/>
        <v>2015</v>
      </c>
      <c r="S951" s="21">
        <f t="shared" si="90"/>
        <v>0</v>
      </c>
      <c r="T951" s="15">
        <f t="shared" si="89"/>
        <v>930.14</v>
      </c>
      <c r="U951">
        <f t="shared" si="88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 s="12">
        <f t="shared" si="85"/>
        <v>42356.750706018516</v>
      </c>
      <c r="Q952" s="12">
        <f t="shared" si="86"/>
        <v>42386.750706018516</v>
      </c>
      <c r="R952" s="15">
        <f t="shared" si="87"/>
        <v>2015</v>
      </c>
      <c r="S952" s="21">
        <f t="shared" si="90"/>
        <v>1</v>
      </c>
      <c r="T952" s="15">
        <f t="shared" si="89"/>
        <v>271.08</v>
      </c>
      <c r="U952">
        <f t="shared" si="88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 s="12">
        <f t="shared" si="85"/>
        <v>42480.653611111105</v>
      </c>
      <c r="Q953" s="12">
        <f t="shared" si="86"/>
        <v>42525.653611111105</v>
      </c>
      <c r="R953" s="15">
        <f t="shared" si="87"/>
        <v>2016</v>
      </c>
      <c r="S953" s="21">
        <f t="shared" si="90"/>
        <v>0</v>
      </c>
      <c r="T953" s="15">
        <f t="shared" si="89"/>
        <v>53.76</v>
      </c>
      <c r="U953">
        <f t="shared" si="88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 s="12">
        <f t="shared" si="85"/>
        <v>42662.613564814819</v>
      </c>
      <c r="Q954" s="12">
        <f t="shared" si="86"/>
        <v>42692.655231481483</v>
      </c>
      <c r="R954" s="15">
        <f t="shared" si="87"/>
        <v>2016</v>
      </c>
      <c r="S954" s="21">
        <f t="shared" si="90"/>
        <v>0</v>
      </c>
      <c r="T954" s="15">
        <f t="shared" si="89"/>
        <v>33.159999999999997</v>
      </c>
      <c r="U954">
        <f t="shared" si="88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 s="12">
        <f t="shared" si="85"/>
        <v>41999.164340277777</v>
      </c>
      <c r="Q955" s="12">
        <f t="shared" si="86"/>
        <v>42029.164340277777</v>
      </c>
      <c r="R955" s="15">
        <f t="shared" si="87"/>
        <v>2014</v>
      </c>
      <c r="S955" s="21">
        <f t="shared" si="90"/>
        <v>0</v>
      </c>
      <c r="T955" s="15">
        <f t="shared" si="89"/>
        <v>1300</v>
      </c>
      <c r="U955">
        <f t="shared" si="88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 s="12">
        <f t="shared" si="85"/>
        <v>42194.833784722221</v>
      </c>
      <c r="Q956" s="12">
        <f t="shared" si="86"/>
        <v>42236.833784722221</v>
      </c>
      <c r="R956" s="15">
        <f t="shared" si="87"/>
        <v>2015</v>
      </c>
      <c r="S956" s="21">
        <f t="shared" si="90"/>
        <v>0</v>
      </c>
      <c r="T956" s="15">
        <f t="shared" si="89"/>
        <v>88.84</v>
      </c>
      <c r="U956">
        <f t="shared" si="88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 s="12">
        <f t="shared" si="85"/>
        <v>42586.295138888891</v>
      </c>
      <c r="Q957" s="12">
        <f t="shared" si="86"/>
        <v>42626.295138888891</v>
      </c>
      <c r="R957" s="15">
        <f t="shared" si="87"/>
        <v>2016</v>
      </c>
      <c r="S957" s="21">
        <f t="shared" si="90"/>
        <v>0</v>
      </c>
      <c r="T957" s="15">
        <f t="shared" si="89"/>
        <v>69.23</v>
      </c>
      <c r="U957">
        <f t="shared" si="88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 s="12">
        <f t="shared" si="85"/>
        <v>42060.913877314815</v>
      </c>
      <c r="Q958" s="12">
        <f t="shared" si="86"/>
        <v>42120.872210648144</v>
      </c>
      <c r="R958" s="15">
        <f t="shared" si="87"/>
        <v>2015</v>
      </c>
      <c r="S958" s="21">
        <f t="shared" si="90"/>
        <v>0</v>
      </c>
      <c r="T958" s="15">
        <f t="shared" si="89"/>
        <v>376.5</v>
      </c>
      <c r="U958">
        <f t="shared" si="88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 s="12">
        <f t="shared" si="85"/>
        <v>42660.552465277782</v>
      </c>
      <c r="Q959" s="12">
        <f t="shared" si="86"/>
        <v>42691.594131944439</v>
      </c>
      <c r="R959" s="15">
        <f t="shared" si="87"/>
        <v>2016</v>
      </c>
      <c r="S959" s="21">
        <f t="shared" si="90"/>
        <v>1</v>
      </c>
      <c r="T959" s="15">
        <f t="shared" si="89"/>
        <v>912.57</v>
      </c>
      <c r="U959">
        <f t="shared" si="88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 s="12">
        <f t="shared" si="85"/>
        <v>42082.802812499998</v>
      </c>
      <c r="Q960" s="12">
        <f t="shared" si="86"/>
        <v>42104.207638888889</v>
      </c>
      <c r="R960" s="15">
        <f t="shared" si="87"/>
        <v>2015</v>
      </c>
      <c r="S960" s="21">
        <f t="shared" si="90"/>
        <v>1</v>
      </c>
      <c r="T960" s="15">
        <f t="shared" si="89"/>
        <v>375.71</v>
      </c>
      <c r="U960">
        <f t="shared" si="88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 s="12">
        <f t="shared" si="85"/>
        <v>41993.174363425926</v>
      </c>
      <c r="Q961" s="12">
        <f t="shared" si="86"/>
        <v>42023.174363425926</v>
      </c>
      <c r="R961" s="15">
        <f t="shared" si="87"/>
        <v>2014</v>
      </c>
      <c r="S961" s="21">
        <f t="shared" si="90"/>
        <v>0</v>
      </c>
      <c r="T961" s="15">
        <f t="shared" si="89"/>
        <v>37.32</v>
      </c>
      <c r="U961">
        <f t="shared" si="88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 s="12">
        <f t="shared" ref="P962:P1025" si="91">(((J962/60)/60)/24)+DATE(1970,1,1)</f>
        <v>42766.626793981486</v>
      </c>
      <c r="Q962" s="12">
        <f t="shared" ref="Q962:Q1025" si="92">(((I962/60)/60)/24)+DATE(1970,1,1)</f>
        <v>42808.585127314815</v>
      </c>
      <c r="R962" s="15">
        <f t="shared" ref="R962:R1025" si="93">YEAR(P962)</f>
        <v>2017</v>
      </c>
      <c r="S962" s="21">
        <f t="shared" si="90"/>
        <v>0</v>
      </c>
      <c r="T962" s="15">
        <f t="shared" si="89"/>
        <v>33.909999999999997</v>
      </c>
      <c r="U962">
        <f t="shared" si="88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 s="12">
        <f t="shared" si="91"/>
        <v>42740.693692129629</v>
      </c>
      <c r="Q963" s="12">
        <f t="shared" si="92"/>
        <v>42786.791666666672</v>
      </c>
      <c r="R963" s="15">
        <f t="shared" si="93"/>
        <v>2017</v>
      </c>
      <c r="S963" s="21">
        <f t="shared" si="90"/>
        <v>0</v>
      </c>
      <c r="T963" s="15">
        <f t="shared" si="89"/>
        <v>57.94</v>
      </c>
      <c r="U963">
        <f t="shared" ref="U963:U1026" si="94">YEAR(P963)</f>
        <v>2017</v>
      </c>
    </row>
    <row r="964" spans="1:21" ht="29" x14ac:dyDescent="0.35">
      <c r="A964">
        <v>963</v>
      </c>
      <c r="B964" s="3" t="s">
        <v>964</v>
      </c>
      <c r="C964" s="3" t="s">
        <v>5073</v>
      </c>
      <c r="D964" s="6">
        <v>35000</v>
      </c>
      <c r="E964" s="8">
        <v>6360</v>
      </c>
      <c r="F964" t="s">
        <v>8220</v>
      </c>
      <c r="G964" t="s">
        <v>8223</v>
      </c>
      <c r="H964" t="s">
        <v>8245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s="10" t="s">
        <v>8273</v>
      </c>
      <c r="O964" t="s">
        <v>8275</v>
      </c>
      <c r="P964" s="12">
        <f t="shared" si="91"/>
        <v>42625.635636574079</v>
      </c>
      <c r="Q964" s="12">
        <f t="shared" si="92"/>
        <v>42660.635636574079</v>
      </c>
      <c r="R964" s="15">
        <f t="shared" si="93"/>
        <v>2016</v>
      </c>
      <c r="S964" s="21">
        <f t="shared" si="90"/>
        <v>0</v>
      </c>
      <c r="T964" s="15">
        <f t="shared" ref="T964:T1027" si="95">IFERROR(ROUND(E964/L964,2),0)</f>
        <v>706.67</v>
      </c>
      <c r="U964">
        <f t="shared" si="94"/>
        <v>2016</v>
      </c>
    </row>
    <row r="965" spans="1:21" ht="43.5" x14ac:dyDescent="0.35">
      <c r="A965">
        <v>962</v>
      </c>
      <c r="B965" s="3" t="s">
        <v>963</v>
      </c>
      <c r="C965" s="3" t="s">
        <v>5072</v>
      </c>
      <c r="D965" s="6">
        <v>2500</v>
      </c>
      <c r="E965" s="8">
        <v>6360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s="10" t="s">
        <v>8273</v>
      </c>
      <c r="O965" t="s">
        <v>8275</v>
      </c>
      <c r="P965" s="12">
        <f t="shared" si="91"/>
        <v>42373.712418981479</v>
      </c>
      <c r="Q965" s="12">
        <f t="shared" si="92"/>
        <v>42411.712418981479</v>
      </c>
      <c r="R965" s="15">
        <f t="shared" si="93"/>
        <v>2016</v>
      </c>
      <c r="S965" s="21">
        <f t="shared" si="90"/>
        <v>3</v>
      </c>
      <c r="T965" s="15">
        <f t="shared" si="95"/>
        <v>171.89</v>
      </c>
      <c r="U965">
        <f t="shared" si="94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 s="12">
        <f t="shared" si="91"/>
        <v>42208.628692129627</v>
      </c>
      <c r="Q966" s="12">
        <f t="shared" si="92"/>
        <v>42248.628692129627</v>
      </c>
      <c r="R966" s="15">
        <f t="shared" si="93"/>
        <v>2015</v>
      </c>
      <c r="S966" s="21">
        <f t="shared" si="90"/>
        <v>0</v>
      </c>
      <c r="T966" s="15">
        <f t="shared" si="95"/>
        <v>217.52</v>
      </c>
      <c r="U966">
        <f t="shared" si="94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 s="12">
        <f t="shared" si="91"/>
        <v>42637.016736111109</v>
      </c>
      <c r="Q967" s="12">
        <f t="shared" si="92"/>
        <v>42669.165972222225</v>
      </c>
      <c r="R967" s="15">
        <f t="shared" si="93"/>
        <v>2016</v>
      </c>
      <c r="S967" s="21">
        <f t="shared" si="90"/>
        <v>0</v>
      </c>
      <c r="T967" s="15">
        <f t="shared" si="95"/>
        <v>1050.29</v>
      </c>
      <c r="U967">
        <f t="shared" si="94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 s="12">
        <f t="shared" si="91"/>
        <v>42619.635787037041</v>
      </c>
      <c r="Q968" s="12">
        <f t="shared" si="92"/>
        <v>42649.635787037041</v>
      </c>
      <c r="R968" s="15">
        <f t="shared" si="93"/>
        <v>2016</v>
      </c>
      <c r="S968" s="21">
        <f t="shared" si="90"/>
        <v>1</v>
      </c>
      <c r="T968" s="15">
        <f t="shared" si="95"/>
        <v>210.03</v>
      </c>
      <c r="U968">
        <f t="shared" si="94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 s="12">
        <f t="shared" si="91"/>
        <v>42422.254328703704</v>
      </c>
      <c r="Q969" s="12">
        <f t="shared" si="92"/>
        <v>42482.21266203704</v>
      </c>
      <c r="R969" s="15">
        <f t="shared" si="93"/>
        <v>2016</v>
      </c>
      <c r="S969" s="21">
        <f t="shared" si="90"/>
        <v>0</v>
      </c>
      <c r="T969" s="15">
        <f t="shared" si="95"/>
        <v>77.78</v>
      </c>
      <c r="U969">
        <f t="shared" si="94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 s="12">
        <f t="shared" si="91"/>
        <v>41836.847615740742</v>
      </c>
      <c r="Q970" s="12">
        <f t="shared" si="92"/>
        <v>41866.847615740742</v>
      </c>
      <c r="R970" s="15">
        <f t="shared" si="93"/>
        <v>2014</v>
      </c>
      <c r="S970" s="21">
        <f t="shared" si="90"/>
        <v>1</v>
      </c>
      <c r="T970" s="15">
        <f t="shared" si="95"/>
        <v>1575</v>
      </c>
      <c r="U970">
        <f t="shared" si="94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 s="12">
        <f t="shared" si="91"/>
        <v>42742.30332175926</v>
      </c>
      <c r="Q971" s="12">
        <f t="shared" si="92"/>
        <v>42775.30332175926</v>
      </c>
      <c r="R971" s="15">
        <f t="shared" si="93"/>
        <v>2017</v>
      </c>
      <c r="S971" s="21">
        <f t="shared" si="90"/>
        <v>0</v>
      </c>
      <c r="T971" s="15">
        <f t="shared" si="95"/>
        <v>568.91</v>
      </c>
      <c r="U971">
        <f t="shared" si="9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 s="12">
        <f t="shared" si="91"/>
        <v>42721.220520833333</v>
      </c>
      <c r="Q972" s="12">
        <f t="shared" si="92"/>
        <v>42758.207638888889</v>
      </c>
      <c r="R972" s="15">
        <f t="shared" si="93"/>
        <v>2016</v>
      </c>
      <c r="S972" s="21">
        <f t="shared" si="90"/>
        <v>1</v>
      </c>
      <c r="T972" s="15">
        <f t="shared" si="95"/>
        <v>446.93</v>
      </c>
      <c r="U972">
        <f t="shared" si="9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 s="12">
        <f t="shared" si="91"/>
        <v>42111.709027777775</v>
      </c>
      <c r="Q973" s="12">
        <f t="shared" si="92"/>
        <v>42156.709027777775</v>
      </c>
      <c r="R973" s="15">
        <f t="shared" si="93"/>
        <v>2015</v>
      </c>
      <c r="S973" s="21">
        <f t="shared" si="90"/>
        <v>0</v>
      </c>
      <c r="T973" s="15">
        <f t="shared" si="95"/>
        <v>1248</v>
      </c>
      <c r="U973">
        <f t="shared" si="9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 s="12">
        <f t="shared" si="91"/>
        <v>41856.865717592591</v>
      </c>
      <c r="Q974" s="12">
        <f t="shared" si="92"/>
        <v>41886.290972222225</v>
      </c>
      <c r="R974" s="15">
        <f t="shared" si="93"/>
        <v>2014</v>
      </c>
      <c r="S974" s="21">
        <f t="shared" si="90"/>
        <v>0</v>
      </c>
      <c r="T974" s="15">
        <f t="shared" si="95"/>
        <v>138.56</v>
      </c>
      <c r="U974">
        <f t="shared" si="9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 s="12">
        <f t="shared" si="91"/>
        <v>42257.014965277776</v>
      </c>
      <c r="Q975" s="12">
        <f t="shared" si="92"/>
        <v>42317.056631944448</v>
      </c>
      <c r="R975" s="15">
        <f t="shared" si="93"/>
        <v>2015</v>
      </c>
      <c r="S975" s="21">
        <f t="shared" si="90"/>
        <v>0</v>
      </c>
      <c r="T975" s="15">
        <f t="shared" si="95"/>
        <v>777.5</v>
      </c>
      <c r="U975">
        <f t="shared" si="9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 s="12">
        <f t="shared" si="91"/>
        <v>42424.749490740738</v>
      </c>
      <c r="Q976" s="12">
        <f t="shared" si="92"/>
        <v>42454.707824074074</v>
      </c>
      <c r="R976" s="15">
        <f t="shared" si="93"/>
        <v>2016</v>
      </c>
      <c r="S976" s="21">
        <f t="shared" si="90"/>
        <v>0</v>
      </c>
      <c r="T976" s="15">
        <f t="shared" si="95"/>
        <v>2071.85</v>
      </c>
      <c r="U976">
        <f t="shared" si="9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 s="12">
        <f t="shared" si="91"/>
        <v>42489.696585648147</v>
      </c>
      <c r="Q977" s="12">
        <f t="shared" si="92"/>
        <v>42549.696585648147</v>
      </c>
      <c r="R977" s="15">
        <f t="shared" si="93"/>
        <v>2016</v>
      </c>
      <c r="S977" s="21">
        <f t="shared" si="90"/>
        <v>0</v>
      </c>
      <c r="T977" s="15">
        <f t="shared" si="95"/>
        <v>258.95999999999998</v>
      </c>
      <c r="U977">
        <f t="shared" si="9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 s="12">
        <f t="shared" si="91"/>
        <v>42185.058993055558</v>
      </c>
      <c r="Q978" s="12">
        <f t="shared" si="92"/>
        <v>42230.058993055558</v>
      </c>
      <c r="R978" s="15">
        <f t="shared" si="93"/>
        <v>2015</v>
      </c>
      <c r="S978" s="21">
        <f t="shared" si="90"/>
        <v>0</v>
      </c>
      <c r="T978" s="15">
        <f t="shared" si="95"/>
        <v>345</v>
      </c>
      <c r="U978">
        <f t="shared" si="9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 s="12">
        <f t="shared" si="91"/>
        <v>42391.942094907412</v>
      </c>
      <c r="Q979" s="12">
        <f t="shared" si="92"/>
        <v>42421.942094907412</v>
      </c>
      <c r="R979" s="15">
        <f t="shared" si="93"/>
        <v>2016</v>
      </c>
      <c r="S979" s="21">
        <f t="shared" si="90"/>
        <v>2</v>
      </c>
      <c r="T979" s="15">
        <f t="shared" si="95"/>
        <v>517.41999999999996</v>
      </c>
      <c r="U979">
        <f t="shared" si="9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 s="12">
        <f t="shared" si="91"/>
        <v>42395.309039351851</v>
      </c>
      <c r="Q980" s="12">
        <f t="shared" si="92"/>
        <v>42425.309039351851</v>
      </c>
      <c r="R980" s="15">
        <f t="shared" si="93"/>
        <v>2016</v>
      </c>
      <c r="S980" s="21">
        <f t="shared" si="90"/>
        <v>0</v>
      </c>
      <c r="T980" s="15">
        <f t="shared" si="95"/>
        <v>50.46</v>
      </c>
      <c r="U980">
        <f t="shared" si="9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 s="12">
        <f t="shared" si="91"/>
        <v>42506.416990740734</v>
      </c>
      <c r="Q981" s="12">
        <f t="shared" si="92"/>
        <v>42541.790972222225</v>
      </c>
      <c r="R981" s="15">
        <f t="shared" si="93"/>
        <v>2016</v>
      </c>
      <c r="S981" s="21">
        <f t="shared" si="90"/>
        <v>0</v>
      </c>
      <c r="T981" s="15">
        <f t="shared" si="95"/>
        <v>64.39</v>
      </c>
      <c r="U981">
        <f t="shared" si="9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 s="12">
        <f t="shared" si="91"/>
        <v>41928.904189814813</v>
      </c>
      <c r="Q982" s="12">
        <f t="shared" si="92"/>
        <v>41973.945856481485</v>
      </c>
      <c r="R982" s="15">
        <f t="shared" si="93"/>
        <v>2014</v>
      </c>
      <c r="S982" s="21">
        <f t="shared" si="90"/>
        <v>1</v>
      </c>
      <c r="T982" s="15">
        <f t="shared" si="95"/>
        <v>198.55</v>
      </c>
      <c r="U982">
        <f t="shared" si="9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 s="12">
        <f t="shared" si="91"/>
        <v>41830.947013888886</v>
      </c>
      <c r="Q983" s="12">
        <f t="shared" si="92"/>
        <v>41860.947013888886</v>
      </c>
      <c r="R983" s="15">
        <f t="shared" si="93"/>
        <v>2014</v>
      </c>
      <c r="S983" s="21">
        <f t="shared" si="90"/>
        <v>0</v>
      </c>
      <c r="T983" s="15">
        <f t="shared" si="95"/>
        <v>1536.57</v>
      </c>
      <c r="U983">
        <f t="shared" si="9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 s="12">
        <f t="shared" si="91"/>
        <v>42615.753310185188</v>
      </c>
      <c r="Q984" s="12">
        <f t="shared" si="92"/>
        <v>42645.753310185188</v>
      </c>
      <c r="R984" s="15">
        <f t="shared" si="93"/>
        <v>2016</v>
      </c>
      <c r="S984" s="21">
        <f t="shared" si="90"/>
        <v>0</v>
      </c>
      <c r="T984" s="15">
        <f t="shared" si="95"/>
        <v>2047.33</v>
      </c>
      <c r="U984">
        <f t="shared" si="9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 s="12">
        <f t="shared" si="91"/>
        <v>42574.667650462965</v>
      </c>
      <c r="Q985" s="12">
        <f t="shared" si="92"/>
        <v>42605.870833333334</v>
      </c>
      <c r="R985" s="15">
        <f t="shared" si="93"/>
        <v>2016</v>
      </c>
      <c r="S985" s="21">
        <f t="shared" si="90"/>
        <v>0</v>
      </c>
      <c r="T985" s="15">
        <f t="shared" si="95"/>
        <v>34.25</v>
      </c>
      <c r="U985">
        <f t="shared" si="9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 s="12">
        <f t="shared" si="91"/>
        <v>42061.11583333333</v>
      </c>
      <c r="Q986" s="12">
        <f t="shared" si="92"/>
        <v>42091.074166666673</v>
      </c>
      <c r="R986" s="15">
        <f t="shared" si="93"/>
        <v>2015</v>
      </c>
      <c r="S986" s="21">
        <f t="shared" ref="S986:S1049" si="96">ROUND(E986/D986,0)</f>
        <v>1</v>
      </c>
      <c r="T986" s="15">
        <f t="shared" si="95"/>
        <v>2040</v>
      </c>
      <c r="U986">
        <f t="shared" si="9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 s="12">
        <f t="shared" si="91"/>
        <v>42339.967708333337</v>
      </c>
      <c r="Q987" s="12">
        <f t="shared" si="92"/>
        <v>42369.958333333328</v>
      </c>
      <c r="R987" s="15">
        <f t="shared" si="93"/>
        <v>2015</v>
      </c>
      <c r="S987" s="21">
        <f t="shared" si="96"/>
        <v>0</v>
      </c>
      <c r="T987" s="15">
        <f t="shared" si="95"/>
        <v>266</v>
      </c>
      <c r="U987">
        <f t="shared" si="9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 s="12">
        <f t="shared" si="91"/>
        <v>42324.767361111109</v>
      </c>
      <c r="Q988" s="12">
        <f t="shared" si="92"/>
        <v>42379</v>
      </c>
      <c r="R988" s="15">
        <f t="shared" si="93"/>
        <v>2015</v>
      </c>
      <c r="S988" s="21">
        <f t="shared" si="96"/>
        <v>0</v>
      </c>
      <c r="T988" s="15">
        <f t="shared" si="95"/>
        <v>265.7</v>
      </c>
      <c r="U988">
        <f t="shared" si="9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 s="12">
        <f t="shared" si="91"/>
        <v>41773.294560185182</v>
      </c>
      <c r="Q989" s="12">
        <f t="shared" si="92"/>
        <v>41813.294560185182</v>
      </c>
      <c r="R989" s="15">
        <f t="shared" si="93"/>
        <v>2014</v>
      </c>
      <c r="S989" s="21">
        <f t="shared" si="96"/>
        <v>0</v>
      </c>
      <c r="T989" s="15">
        <f t="shared" si="95"/>
        <v>148.97999999999999</v>
      </c>
      <c r="U989">
        <f t="shared" si="94"/>
        <v>2014</v>
      </c>
    </row>
    <row r="990" spans="1:21" ht="29" x14ac:dyDescent="0.35">
      <c r="A990">
        <v>989</v>
      </c>
      <c r="B990" s="3" t="s">
        <v>990</v>
      </c>
      <c r="C990" s="3" t="s">
        <v>5099</v>
      </c>
      <c r="D990" s="6">
        <v>10000</v>
      </c>
      <c r="E990" s="8">
        <v>6100</v>
      </c>
      <c r="F990" t="s">
        <v>8220</v>
      </c>
      <c r="G990" t="s">
        <v>8223</v>
      </c>
      <c r="H990" t="s">
        <v>8245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s="10" t="s">
        <v>8273</v>
      </c>
      <c r="O990" t="s">
        <v>8275</v>
      </c>
      <c r="P990" s="12">
        <f t="shared" si="91"/>
        <v>42611.933969907404</v>
      </c>
      <c r="Q990" s="12">
        <f t="shared" si="92"/>
        <v>42641.933969907404</v>
      </c>
      <c r="R990" s="15">
        <f t="shared" si="93"/>
        <v>2016</v>
      </c>
      <c r="S990" s="21">
        <f t="shared" si="96"/>
        <v>1</v>
      </c>
      <c r="T990" s="15">
        <f t="shared" si="95"/>
        <v>190.63</v>
      </c>
      <c r="U990">
        <f t="shared" si="94"/>
        <v>2016</v>
      </c>
    </row>
    <row r="991" spans="1:21" ht="58" x14ac:dyDescent="0.35">
      <c r="A991">
        <v>988</v>
      </c>
      <c r="B991" s="3" t="s">
        <v>989</v>
      </c>
      <c r="C991" s="3" t="s">
        <v>5098</v>
      </c>
      <c r="D991" s="6">
        <v>5000</v>
      </c>
      <c r="E991" s="8">
        <v>6100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s="10" t="s">
        <v>8273</v>
      </c>
      <c r="O991" t="s">
        <v>8275</v>
      </c>
      <c r="P991" s="12">
        <f t="shared" si="91"/>
        <v>42614.356770833328</v>
      </c>
      <c r="Q991" s="12">
        <f t="shared" si="92"/>
        <v>42644.356770833328</v>
      </c>
      <c r="R991" s="15">
        <f t="shared" si="93"/>
        <v>2016</v>
      </c>
      <c r="S991" s="21">
        <f t="shared" si="96"/>
        <v>1</v>
      </c>
      <c r="T991" s="15">
        <f t="shared" si="95"/>
        <v>0</v>
      </c>
      <c r="U991">
        <f t="shared" si="9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 s="12">
        <f t="shared" si="91"/>
        <v>41855.784305555557</v>
      </c>
      <c r="Q992" s="12">
        <f t="shared" si="92"/>
        <v>41885.784305555557</v>
      </c>
      <c r="R992" s="15">
        <f t="shared" si="93"/>
        <v>2014</v>
      </c>
      <c r="S992" s="21">
        <f t="shared" si="96"/>
        <v>0</v>
      </c>
      <c r="T992" s="15">
        <f t="shared" si="95"/>
        <v>3043.13</v>
      </c>
      <c r="U992">
        <f t="shared" si="94"/>
        <v>2014</v>
      </c>
    </row>
    <row r="993" spans="1:21" ht="43.5" x14ac:dyDescent="0.35">
      <c r="A993">
        <v>992</v>
      </c>
      <c r="B993" s="3" t="s">
        <v>993</v>
      </c>
      <c r="C993" s="3" t="s">
        <v>5102</v>
      </c>
      <c r="D993" s="6">
        <v>100000</v>
      </c>
      <c r="E993" s="8">
        <v>6080</v>
      </c>
      <c r="F993" t="s">
        <v>8220</v>
      </c>
      <c r="G993" t="s">
        <v>8223</v>
      </c>
      <c r="H993" t="s">
        <v>8245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s="10" t="s">
        <v>8273</v>
      </c>
      <c r="O993" t="s">
        <v>8275</v>
      </c>
      <c r="P993" s="12">
        <f t="shared" si="91"/>
        <v>42437.924988425926</v>
      </c>
      <c r="Q993" s="12">
        <f t="shared" si="92"/>
        <v>42497.883321759262</v>
      </c>
      <c r="R993" s="15">
        <f t="shared" si="93"/>
        <v>2016</v>
      </c>
      <c r="S993" s="21">
        <f t="shared" si="96"/>
        <v>0</v>
      </c>
      <c r="T993" s="15">
        <f t="shared" si="95"/>
        <v>1520</v>
      </c>
      <c r="U993">
        <f t="shared" si="94"/>
        <v>2016</v>
      </c>
    </row>
    <row r="994" spans="1:21" ht="72.5" x14ac:dyDescent="0.35">
      <c r="A994">
        <v>991</v>
      </c>
      <c r="B994" s="3" t="s">
        <v>992</v>
      </c>
      <c r="C994" s="3" t="s">
        <v>5101</v>
      </c>
      <c r="D994" s="6">
        <v>5000</v>
      </c>
      <c r="E994" s="8">
        <v>6080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s="10" t="s">
        <v>8273</v>
      </c>
      <c r="O994" t="s">
        <v>8275</v>
      </c>
      <c r="P994" s="12">
        <f t="shared" si="91"/>
        <v>42538.75680555556</v>
      </c>
      <c r="Q994" s="12">
        <f t="shared" si="92"/>
        <v>42563.785416666666</v>
      </c>
      <c r="R994" s="15">
        <f t="shared" si="93"/>
        <v>2016</v>
      </c>
      <c r="S994" s="21">
        <f t="shared" si="96"/>
        <v>1</v>
      </c>
      <c r="T994" s="15">
        <f t="shared" si="95"/>
        <v>868.57</v>
      </c>
      <c r="U994">
        <f t="shared" si="9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 s="12">
        <f t="shared" si="91"/>
        <v>42652.964907407411</v>
      </c>
      <c r="Q995" s="12">
        <f t="shared" si="92"/>
        <v>42686.208333333328</v>
      </c>
      <c r="R995" s="15">
        <f t="shared" si="93"/>
        <v>2016</v>
      </c>
      <c r="S995" s="21">
        <f t="shared" si="96"/>
        <v>0</v>
      </c>
      <c r="T995" s="15">
        <f t="shared" si="95"/>
        <v>31.01</v>
      </c>
      <c r="U995">
        <f t="shared" si="9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 s="12">
        <f t="shared" si="91"/>
        <v>41921.263078703705</v>
      </c>
      <c r="Q996" s="12">
        <f t="shared" si="92"/>
        <v>41973.957638888889</v>
      </c>
      <c r="R996" s="15">
        <f t="shared" si="93"/>
        <v>2014</v>
      </c>
      <c r="S996" s="21">
        <f t="shared" si="96"/>
        <v>0</v>
      </c>
      <c r="T996" s="15">
        <f t="shared" si="95"/>
        <v>551.91</v>
      </c>
      <c r="U996">
        <f t="shared" si="9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 s="12">
        <f t="shared" si="91"/>
        <v>41947.940740740742</v>
      </c>
      <c r="Q997" s="12">
        <f t="shared" si="92"/>
        <v>41972.666666666672</v>
      </c>
      <c r="R997" s="15">
        <f t="shared" si="93"/>
        <v>2014</v>
      </c>
      <c r="S997" s="21">
        <f t="shared" si="96"/>
        <v>1</v>
      </c>
      <c r="T997" s="15">
        <f t="shared" si="95"/>
        <v>673.44</v>
      </c>
      <c r="U997">
        <f t="shared" si="9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 s="12">
        <f t="shared" si="91"/>
        <v>41817.866435185184</v>
      </c>
      <c r="Q998" s="12">
        <f t="shared" si="92"/>
        <v>41847.643750000003</v>
      </c>
      <c r="R998" s="15">
        <f t="shared" si="93"/>
        <v>2014</v>
      </c>
      <c r="S998" s="21">
        <f t="shared" si="96"/>
        <v>2</v>
      </c>
      <c r="T998" s="15">
        <f t="shared" si="95"/>
        <v>1212</v>
      </c>
      <c r="U998">
        <f t="shared" si="9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 s="12">
        <f t="shared" si="91"/>
        <v>41941.10297453704</v>
      </c>
      <c r="Q999" s="12">
        <f t="shared" si="92"/>
        <v>41971.144641203704</v>
      </c>
      <c r="R999" s="15">
        <f t="shared" si="93"/>
        <v>2014</v>
      </c>
      <c r="S999" s="21">
        <f t="shared" si="96"/>
        <v>1</v>
      </c>
      <c r="T999" s="15">
        <f t="shared" si="95"/>
        <v>757</v>
      </c>
      <c r="U999">
        <f t="shared" si="9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 s="12">
        <f t="shared" si="91"/>
        <v>42282.168993055559</v>
      </c>
      <c r="Q1000" s="12">
        <f t="shared" si="92"/>
        <v>42327.210659722223</v>
      </c>
      <c r="R1000" s="15">
        <f t="shared" si="93"/>
        <v>2015</v>
      </c>
      <c r="S1000" s="21">
        <f t="shared" si="96"/>
        <v>0</v>
      </c>
      <c r="T1000" s="15">
        <f t="shared" si="95"/>
        <v>26.43</v>
      </c>
      <c r="U1000">
        <f t="shared" si="9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 s="12">
        <f t="shared" si="91"/>
        <v>41926.29965277778</v>
      </c>
      <c r="Q1001" s="12">
        <f t="shared" si="92"/>
        <v>41956.334722222222</v>
      </c>
      <c r="R1001" s="15">
        <f t="shared" si="93"/>
        <v>2014</v>
      </c>
      <c r="S1001" s="21">
        <f t="shared" si="96"/>
        <v>0</v>
      </c>
      <c r="T1001" s="15">
        <f t="shared" si="95"/>
        <v>151.05000000000001</v>
      </c>
      <c r="U1001">
        <f t="shared" si="9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 s="12">
        <f t="shared" si="91"/>
        <v>42749.059722222228</v>
      </c>
      <c r="Q1002" s="12">
        <f t="shared" si="92"/>
        <v>42809.018055555556</v>
      </c>
      <c r="R1002" s="15">
        <f t="shared" si="93"/>
        <v>2017</v>
      </c>
      <c r="S1002" s="21">
        <f t="shared" si="96"/>
        <v>0</v>
      </c>
      <c r="T1002" s="15">
        <f t="shared" si="95"/>
        <v>1006.93</v>
      </c>
      <c r="U1002">
        <f t="shared" si="9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 s="12">
        <f t="shared" si="91"/>
        <v>42720.720057870371</v>
      </c>
      <c r="Q1003" s="12">
        <f t="shared" si="92"/>
        <v>42765.720057870371</v>
      </c>
      <c r="R1003" s="15">
        <f t="shared" si="93"/>
        <v>2016</v>
      </c>
      <c r="S1003" s="21">
        <f t="shared" si="96"/>
        <v>1</v>
      </c>
      <c r="T1003" s="15">
        <f t="shared" si="95"/>
        <v>1510.39</v>
      </c>
      <c r="U1003">
        <f t="shared" si="9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 s="12">
        <f t="shared" si="91"/>
        <v>42325.684189814812</v>
      </c>
      <c r="Q1004" s="12">
        <f t="shared" si="92"/>
        <v>42355.249305555553</v>
      </c>
      <c r="R1004" s="15">
        <f t="shared" si="93"/>
        <v>2015</v>
      </c>
      <c r="S1004" s="21">
        <f t="shared" si="96"/>
        <v>1</v>
      </c>
      <c r="T1004" s="15">
        <f t="shared" si="95"/>
        <v>274.5</v>
      </c>
      <c r="U1004">
        <f t="shared" si="9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 s="12">
        <f t="shared" si="91"/>
        <v>42780.709039351852</v>
      </c>
      <c r="Q1005" s="12">
        <f t="shared" si="92"/>
        <v>42810.667372685188</v>
      </c>
      <c r="R1005" s="15">
        <f t="shared" si="93"/>
        <v>2017</v>
      </c>
      <c r="S1005" s="21">
        <f t="shared" si="96"/>
        <v>0</v>
      </c>
      <c r="T1005" s="15">
        <f t="shared" si="95"/>
        <v>402</v>
      </c>
      <c r="U1005">
        <f t="shared" si="9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 s="12">
        <f t="shared" si="91"/>
        <v>42388.708645833336</v>
      </c>
      <c r="Q1006" s="12">
        <f t="shared" si="92"/>
        <v>42418.708645833336</v>
      </c>
      <c r="R1006" s="15">
        <f t="shared" si="93"/>
        <v>2016</v>
      </c>
      <c r="S1006" s="21">
        <f t="shared" si="96"/>
        <v>0</v>
      </c>
      <c r="T1006" s="15">
        <f t="shared" si="95"/>
        <v>63.46</v>
      </c>
      <c r="U1006">
        <f t="shared" si="9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 s="12">
        <f t="shared" si="91"/>
        <v>42276.624803240738</v>
      </c>
      <c r="Q1007" s="12">
        <f t="shared" si="92"/>
        <v>42307.624803240738</v>
      </c>
      <c r="R1007" s="15">
        <f t="shared" si="93"/>
        <v>2015</v>
      </c>
      <c r="S1007" s="21">
        <f t="shared" si="96"/>
        <v>0</v>
      </c>
      <c r="T1007" s="15">
        <f t="shared" si="95"/>
        <v>37.43</v>
      </c>
      <c r="U1007">
        <f t="shared" si="94"/>
        <v>2015</v>
      </c>
    </row>
    <row r="1008" spans="1:21" ht="43.5" x14ac:dyDescent="0.35">
      <c r="A1008">
        <v>1007</v>
      </c>
      <c r="B1008" s="3" t="s">
        <v>1008</v>
      </c>
      <c r="C1008" s="3" t="s">
        <v>5117</v>
      </c>
      <c r="D1008" s="6">
        <v>30000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s="10" t="s">
        <v>8273</v>
      </c>
      <c r="O1008" t="s">
        <v>8275</v>
      </c>
      <c r="P1008" s="12">
        <f t="shared" si="91"/>
        <v>42676.583599537036</v>
      </c>
      <c r="Q1008" s="12">
        <f t="shared" si="92"/>
        <v>42718.6252662037</v>
      </c>
      <c r="R1008" s="15">
        <f t="shared" si="93"/>
        <v>2016</v>
      </c>
      <c r="S1008" s="21">
        <f t="shared" si="96"/>
        <v>0</v>
      </c>
      <c r="T1008" s="15">
        <f t="shared" si="95"/>
        <v>79.28</v>
      </c>
      <c r="U1008">
        <f t="shared" si="94"/>
        <v>2016</v>
      </c>
    </row>
    <row r="1009" spans="1:21" ht="43.5" x14ac:dyDescent="0.35">
      <c r="A1009">
        <v>1006</v>
      </c>
      <c r="B1009" s="3" t="s">
        <v>1007</v>
      </c>
      <c r="C1009" s="3" t="s">
        <v>5116</v>
      </c>
      <c r="D1009" s="6">
        <v>4000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s="10" t="s">
        <v>8273</v>
      </c>
      <c r="O1009" t="s">
        <v>8275</v>
      </c>
      <c r="P1009" s="12">
        <f t="shared" si="91"/>
        <v>41977.040185185186</v>
      </c>
      <c r="Q1009" s="12">
        <f t="shared" si="92"/>
        <v>41985.299305555556</v>
      </c>
      <c r="R1009" s="15">
        <f t="shared" si="93"/>
        <v>2014</v>
      </c>
      <c r="S1009" s="21">
        <f t="shared" si="96"/>
        <v>2</v>
      </c>
      <c r="T1009" s="15">
        <f t="shared" si="95"/>
        <v>753.13</v>
      </c>
      <c r="U1009">
        <f t="shared" si="94"/>
        <v>2014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 s="12">
        <f t="shared" si="91"/>
        <v>42702.809201388889</v>
      </c>
      <c r="Q1010" s="12">
        <f t="shared" si="92"/>
        <v>42732.809201388889</v>
      </c>
      <c r="R1010" s="15">
        <f t="shared" si="93"/>
        <v>2016</v>
      </c>
      <c r="S1010" s="21">
        <f t="shared" si="96"/>
        <v>0</v>
      </c>
      <c r="T1010" s="15">
        <f t="shared" si="95"/>
        <v>6020</v>
      </c>
      <c r="U1010">
        <f t="shared" si="9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 s="12">
        <f t="shared" si="91"/>
        <v>42510.604699074072</v>
      </c>
      <c r="Q1011" s="12">
        <f t="shared" si="92"/>
        <v>42540.604699074072</v>
      </c>
      <c r="R1011" s="15">
        <f t="shared" si="93"/>
        <v>2016</v>
      </c>
      <c r="S1011" s="21">
        <f t="shared" si="96"/>
        <v>0</v>
      </c>
      <c r="T1011" s="15">
        <f t="shared" si="95"/>
        <v>59.59</v>
      </c>
      <c r="U1011">
        <f t="shared" si="9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 s="12">
        <f t="shared" si="91"/>
        <v>42561.829421296294</v>
      </c>
      <c r="Q1012" s="12">
        <f t="shared" si="92"/>
        <v>42618.124305555553</v>
      </c>
      <c r="R1012" s="15">
        <f t="shared" si="93"/>
        <v>2016</v>
      </c>
      <c r="S1012" s="21">
        <f t="shared" si="96"/>
        <v>0</v>
      </c>
      <c r="T1012" s="15">
        <f t="shared" si="95"/>
        <v>1504.75</v>
      </c>
      <c r="U1012">
        <f t="shared" si="9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 s="12">
        <f t="shared" si="91"/>
        <v>41946.898090277777</v>
      </c>
      <c r="Q1013" s="12">
        <f t="shared" si="92"/>
        <v>41991.898090277777</v>
      </c>
      <c r="R1013" s="15">
        <f t="shared" si="93"/>
        <v>2014</v>
      </c>
      <c r="S1013" s="21">
        <f t="shared" si="96"/>
        <v>0</v>
      </c>
      <c r="T1013" s="15">
        <f t="shared" si="95"/>
        <v>6007</v>
      </c>
      <c r="U1013">
        <f t="shared" si="9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 s="12">
        <f t="shared" si="91"/>
        <v>42714.440416666665</v>
      </c>
      <c r="Q1014" s="12">
        <f t="shared" si="92"/>
        <v>42759.440416666665</v>
      </c>
      <c r="R1014" s="15">
        <f t="shared" si="93"/>
        <v>2016</v>
      </c>
      <c r="S1014" s="21">
        <f t="shared" si="96"/>
        <v>1</v>
      </c>
      <c r="T1014" s="15">
        <f t="shared" si="95"/>
        <v>7.74</v>
      </c>
      <c r="U1014">
        <f t="shared" si="9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 s="12">
        <f t="shared" si="91"/>
        <v>42339.833981481483</v>
      </c>
      <c r="Q1015" s="12">
        <f t="shared" si="92"/>
        <v>42367.833333333328</v>
      </c>
      <c r="R1015" s="15">
        <f t="shared" si="93"/>
        <v>2015</v>
      </c>
      <c r="S1015" s="21">
        <f t="shared" si="96"/>
        <v>0</v>
      </c>
      <c r="T1015" s="15">
        <f t="shared" si="95"/>
        <v>66.67</v>
      </c>
      <c r="U1015">
        <f t="shared" si="94"/>
        <v>2015</v>
      </c>
    </row>
    <row r="1016" spans="1:21" ht="58" x14ac:dyDescent="0.35">
      <c r="A1016">
        <v>1017</v>
      </c>
      <c r="B1016" s="3" t="s">
        <v>1018</v>
      </c>
      <c r="C1016" s="3" t="s">
        <v>5127</v>
      </c>
      <c r="D1016" s="6">
        <v>250000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1448125935</v>
      </c>
      <c r="J1016">
        <v>1444666335</v>
      </c>
      <c r="K1016" t="b">
        <v>0</v>
      </c>
      <c r="L1016">
        <v>355</v>
      </c>
      <c r="M1016" t="b">
        <v>0</v>
      </c>
      <c r="N1016" s="10" t="s">
        <v>8273</v>
      </c>
      <c r="O1016" t="s">
        <v>8275</v>
      </c>
      <c r="P1016" s="12">
        <f t="shared" si="91"/>
        <v>42289.675173611111</v>
      </c>
      <c r="Q1016" s="12">
        <f t="shared" si="92"/>
        <v>42329.716840277775</v>
      </c>
      <c r="R1016" s="15">
        <f t="shared" si="93"/>
        <v>2015</v>
      </c>
      <c r="S1016" s="21">
        <f t="shared" si="96"/>
        <v>0</v>
      </c>
      <c r="T1016" s="15">
        <f t="shared" si="95"/>
        <v>16.899999999999999</v>
      </c>
      <c r="U1016">
        <f t="shared" si="94"/>
        <v>2015</v>
      </c>
    </row>
    <row r="1017" spans="1:21" ht="43.5" x14ac:dyDescent="0.35">
      <c r="A1017">
        <v>1016</v>
      </c>
      <c r="B1017" s="3" t="s">
        <v>1017</v>
      </c>
      <c r="C1017" s="3" t="s">
        <v>5126</v>
      </c>
      <c r="D1017" s="6">
        <v>100000</v>
      </c>
      <c r="E1017" s="8">
        <v>6000</v>
      </c>
      <c r="F1017" t="s">
        <v>8219</v>
      </c>
      <c r="G1017" t="s">
        <v>8223</v>
      </c>
      <c r="H1017" t="s">
        <v>8245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s="10" t="s">
        <v>8273</v>
      </c>
      <c r="O1017" t="s">
        <v>8275</v>
      </c>
      <c r="P1017" s="12">
        <f t="shared" si="91"/>
        <v>42422.107129629629</v>
      </c>
      <c r="Q1017" s="12">
        <f t="shared" si="92"/>
        <v>42467.065462962957</v>
      </c>
      <c r="R1017" s="15">
        <f t="shared" si="93"/>
        <v>2016</v>
      </c>
      <c r="S1017" s="21">
        <f t="shared" si="96"/>
        <v>0</v>
      </c>
      <c r="T1017" s="15">
        <f t="shared" si="95"/>
        <v>157.88999999999999</v>
      </c>
      <c r="U1017">
        <f t="shared" si="94"/>
        <v>2016</v>
      </c>
    </row>
    <row r="1018" spans="1:21" ht="43.5" x14ac:dyDescent="0.35">
      <c r="A1018">
        <v>1018</v>
      </c>
      <c r="B1018" s="3" t="s">
        <v>1019</v>
      </c>
      <c r="C1018" s="3" t="s">
        <v>5128</v>
      </c>
      <c r="D1018" s="6">
        <v>20000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1468496933</v>
      </c>
      <c r="J1018">
        <v>1465904933</v>
      </c>
      <c r="K1018" t="b">
        <v>0</v>
      </c>
      <c r="L1018">
        <v>7</v>
      </c>
      <c r="M1018" t="b">
        <v>0</v>
      </c>
      <c r="N1018" s="10" t="s">
        <v>8273</v>
      </c>
      <c r="O1018" t="s">
        <v>8275</v>
      </c>
      <c r="P1018" s="12">
        <f t="shared" si="91"/>
        <v>42535.492280092592</v>
      </c>
      <c r="Q1018" s="12">
        <f t="shared" si="92"/>
        <v>42565.492280092592</v>
      </c>
      <c r="R1018" s="15">
        <f t="shared" si="93"/>
        <v>2016</v>
      </c>
      <c r="S1018" s="21">
        <f t="shared" si="96"/>
        <v>0</v>
      </c>
      <c r="T1018" s="15">
        <f t="shared" si="95"/>
        <v>857.14</v>
      </c>
      <c r="U1018">
        <f t="shared" si="94"/>
        <v>2016</v>
      </c>
    </row>
    <row r="1019" spans="1:21" ht="29" x14ac:dyDescent="0.35">
      <c r="A1019">
        <v>1014</v>
      </c>
      <c r="B1019" s="3" t="s">
        <v>1015</v>
      </c>
      <c r="C1019" s="3" t="s">
        <v>5124</v>
      </c>
      <c r="D1019" s="6">
        <v>10000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1420070615</v>
      </c>
      <c r="J1019">
        <v>1415750615</v>
      </c>
      <c r="K1019" t="b">
        <v>0</v>
      </c>
      <c r="L1019">
        <v>16</v>
      </c>
      <c r="M1019" t="b">
        <v>0</v>
      </c>
      <c r="N1019" s="10" t="s">
        <v>8273</v>
      </c>
      <c r="O1019" t="s">
        <v>8275</v>
      </c>
      <c r="P1019" s="12">
        <f t="shared" si="91"/>
        <v>41955.002488425926</v>
      </c>
      <c r="Q1019" s="12">
        <f t="shared" si="92"/>
        <v>42005.002488425926</v>
      </c>
      <c r="R1019" s="15">
        <f t="shared" si="93"/>
        <v>2014</v>
      </c>
      <c r="S1019" s="21">
        <f t="shared" si="96"/>
        <v>1</v>
      </c>
      <c r="T1019" s="15">
        <f t="shared" si="95"/>
        <v>375</v>
      </c>
      <c r="U1019">
        <f t="shared" si="94"/>
        <v>2014</v>
      </c>
    </row>
    <row r="1020" spans="1:21" ht="29" x14ac:dyDescent="0.35">
      <c r="A1020">
        <v>1015</v>
      </c>
      <c r="B1020" s="3" t="s">
        <v>1016</v>
      </c>
      <c r="C1020" s="3" t="s">
        <v>5125</v>
      </c>
      <c r="D1020" s="6">
        <v>9000</v>
      </c>
      <c r="E1020" s="8">
        <v>6000</v>
      </c>
      <c r="F1020" t="s">
        <v>8219</v>
      </c>
      <c r="G1020" t="s">
        <v>8239</v>
      </c>
      <c r="H1020" t="s">
        <v>8256</v>
      </c>
      <c r="I1020">
        <v>1448489095</v>
      </c>
      <c r="J1020">
        <v>1445893495</v>
      </c>
      <c r="K1020" t="b">
        <v>0</v>
      </c>
      <c r="L1020">
        <v>6</v>
      </c>
      <c r="M1020" t="b">
        <v>0</v>
      </c>
      <c r="N1020" s="10" t="s">
        <v>8273</v>
      </c>
      <c r="O1020" t="s">
        <v>8275</v>
      </c>
      <c r="P1020" s="12">
        <f t="shared" si="91"/>
        <v>42303.878414351857</v>
      </c>
      <c r="Q1020" s="12">
        <f t="shared" si="92"/>
        <v>42333.920081018514</v>
      </c>
      <c r="R1020" s="15">
        <f t="shared" si="93"/>
        <v>2015</v>
      </c>
      <c r="S1020" s="21">
        <f t="shared" si="96"/>
        <v>1</v>
      </c>
      <c r="T1020" s="15">
        <f t="shared" si="95"/>
        <v>1000</v>
      </c>
      <c r="U1020">
        <f t="shared" si="94"/>
        <v>2015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 s="12">
        <f t="shared" si="91"/>
        <v>42009.973946759259</v>
      </c>
      <c r="Q1021" s="12">
        <f t="shared" si="92"/>
        <v>42039.973946759259</v>
      </c>
      <c r="R1021" s="15">
        <f t="shared" si="93"/>
        <v>2015</v>
      </c>
      <c r="S1021" s="21">
        <f t="shared" si="96"/>
        <v>0</v>
      </c>
      <c r="T1021" s="15">
        <f t="shared" si="95"/>
        <v>14.96</v>
      </c>
      <c r="U1021">
        <f t="shared" si="9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 s="12">
        <f t="shared" si="91"/>
        <v>42127.069548611107</v>
      </c>
      <c r="Q1022" s="12">
        <f t="shared" si="92"/>
        <v>42157.032638888893</v>
      </c>
      <c r="R1022" s="15">
        <f t="shared" si="93"/>
        <v>2015</v>
      </c>
      <c r="S1022" s="21">
        <f t="shared" si="96"/>
        <v>4</v>
      </c>
      <c r="T1022" s="15">
        <f t="shared" si="95"/>
        <v>198</v>
      </c>
      <c r="U1022">
        <f t="shared" si="9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 s="12">
        <f t="shared" si="91"/>
        <v>42271.251979166671</v>
      </c>
      <c r="Q1023" s="12">
        <f t="shared" si="92"/>
        <v>42294.166666666672</v>
      </c>
      <c r="R1023" s="15">
        <f t="shared" si="93"/>
        <v>2015</v>
      </c>
      <c r="S1023" s="21">
        <f t="shared" si="96"/>
        <v>2</v>
      </c>
      <c r="T1023" s="15">
        <f t="shared" si="95"/>
        <v>12.39</v>
      </c>
      <c r="U1023">
        <f t="shared" si="9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 s="12">
        <f t="shared" si="91"/>
        <v>42111.646724537044</v>
      </c>
      <c r="Q1024" s="12">
        <f t="shared" si="92"/>
        <v>42141.646724537044</v>
      </c>
      <c r="R1024" s="15">
        <f t="shared" si="93"/>
        <v>2015</v>
      </c>
      <c r="S1024" s="21">
        <f t="shared" si="96"/>
        <v>3</v>
      </c>
      <c r="T1024" s="15">
        <f t="shared" si="95"/>
        <v>79.86</v>
      </c>
      <c r="U1024">
        <f t="shared" si="9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 s="12">
        <f t="shared" si="91"/>
        <v>42145.919687500005</v>
      </c>
      <c r="Q1025" s="12">
        <f t="shared" si="92"/>
        <v>42175.919687500005</v>
      </c>
      <c r="R1025" s="15">
        <f t="shared" si="93"/>
        <v>2015</v>
      </c>
      <c r="S1025" s="21">
        <f t="shared" si="96"/>
        <v>3</v>
      </c>
      <c r="T1025" s="15">
        <f t="shared" si="95"/>
        <v>45.09</v>
      </c>
      <c r="U1025">
        <f t="shared" si="9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 s="12">
        <f t="shared" ref="P1026:P1089" si="97">(((J1026/60)/60)/24)+DATE(1970,1,1)</f>
        <v>42370.580590277779</v>
      </c>
      <c r="Q1026" s="12">
        <f t="shared" ref="Q1026:Q1089" si="98">(((I1026/60)/60)/24)+DATE(1970,1,1)</f>
        <v>42400.580590277779</v>
      </c>
      <c r="R1026" s="15">
        <f t="shared" ref="R1026:R1089" si="99">YEAR(P1026)</f>
        <v>2016</v>
      </c>
      <c r="S1026" s="21">
        <f t="shared" si="96"/>
        <v>0</v>
      </c>
      <c r="T1026" s="15">
        <f t="shared" si="95"/>
        <v>96.79</v>
      </c>
      <c r="U1026">
        <f t="shared" si="9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 s="12">
        <f t="shared" si="97"/>
        <v>42049.833761574075</v>
      </c>
      <c r="Q1027" s="12">
        <f t="shared" si="98"/>
        <v>42079.792094907403</v>
      </c>
      <c r="R1027" s="15">
        <f t="shared" si="99"/>
        <v>2015</v>
      </c>
      <c r="S1027" s="21">
        <f t="shared" si="96"/>
        <v>0</v>
      </c>
      <c r="T1027" s="15">
        <f t="shared" si="95"/>
        <v>5.51</v>
      </c>
      <c r="U1027">
        <f t="shared" ref="U1027:U1090" si="100">YEAR(P1027)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 s="12">
        <f t="shared" si="97"/>
        <v>42426.407592592594</v>
      </c>
      <c r="Q1028" s="12">
        <f t="shared" si="98"/>
        <v>42460.365925925929</v>
      </c>
      <c r="R1028" s="15">
        <f t="shared" si="99"/>
        <v>2016</v>
      </c>
      <c r="S1028" s="21">
        <f t="shared" si="96"/>
        <v>1</v>
      </c>
      <c r="T1028" s="15">
        <f t="shared" ref="T1028:T1091" si="101">IFERROR(ROUND(E1028/L1028,2),0)</f>
        <v>48.16</v>
      </c>
      <c r="U1028">
        <f t="shared" si="100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 s="12">
        <f t="shared" si="97"/>
        <v>41905.034108796295</v>
      </c>
      <c r="Q1029" s="12">
        <f t="shared" si="98"/>
        <v>41935.034108796295</v>
      </c>
      <c r="R1029" s="15">
        <f t="shared" si="99"/>
        <v>2014</v>
      </c>
      <c r="S1029" s="21">
        <f t="shared" si="96"/>
        <v>1</v>
      </c>
      <c r="T1029" s="15">
        <f t="shared" si="101"/>
        <v>52.93</v>
      </c>
      <c r="U1029">
        <f t="shared" si="100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 s="12">
        <f t="shared" si="97"/>
        <v>42755.627372685187</v>
      </c>
      <c r="Q1030" s="12">
        <f t="shared" si="98"/>
        <v>42800.833333333328</v>
      </c>
      <c r="R1030" s="15">
        <f t="shared" si="99"/>
        <v>2017</v>
      </c>
      <c r="S1030" s="21">
        <f t="shared" si="96"/>
        <v>1</v>
      </c>
      <c r="T1030" s="15">
        <f t="shared" si="101"/>
        <v>22.98</v>
      </c>
      <c r="U1030">
        <f t="shared" si="100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 s="12">
        <f t="shared" si="97"/>
        <v>42044.711886574078</v>
      </c>
      <c r="Q1031" s="12">
        <f t="shared" si="98"/>
        <v>42098.915972222225</v>
      </c>
      <c r="R1031" s="15">
        <f t="shared" si="99"/>
        <v>2015</v>
      </c>
      <c r="S1031" s="21">
        <f t="shared" si="96"/>
        <v>1</v>
      </c>
      <c r="T1031" s="15">
        <f t="shared" si="101"/>
        <v>41.52</v>
      </c>
      <c r="U1031">
        <f t="shared" si="100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 s="12">
        <f t="shared" si="97"/>
        <v>42611.483206018514</v>
      </c>
      <c r="Q1032" s="12">
        <f t="shared" si="98"/>
        <v>42625.483206018514</v>
      </c>
      <c r="R1032" s="15">
        <f t="shared" si="99"/>
        <v>2016</v>
      </c>
      <c r="S1032" s="21">
        <f t="shared" si="96"/>
        <v>3</v>
      </c>
      <c r="T1032" s="15">
        <f t="shared" si="101"/>
        <v>36.76</v>
      </c>
      <c r="U1032">
        <f t="shared" si="100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 s="12">
        <f t="shared" si="97"/>
        <v>42324.764004629629</v>
      </c>
      <c r="Q1033" s="12">
        <f t="shared" si="98"/>
        <v>42354.764004629629</v>
      </c>
      <c r="R1033" s="15">
        <f t="shared" si="99"/>
        <v>2015</v>
      </c>
      <c r="S1033" s="21">
        <f t="shared" si="96"/>
        <v>1</v>
      </c>
      <c r="T1033" s="15">
        <f t="shared" si="101"/>
        <v>58.91</v>
      </c>
      <c r="U1033">
        <f t="shared" si="100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 s="12">
        <f t="shared" si="97"/>
        <v>42514.666956018518</v>
      </c>
      <c r="Q1034" s="12">
        <f t="shared" si="98"/>
        <v>42544.666956018518</v>
      </c>
      <c r="R1034" s="15">
        <f t="shared" si="99"/>
        <v>2016</v>
      </c>
      <c r="S1034" s="21">
        <f t="shared" si="96"/>
        <v>1</v>
      </c>
      <c r="T1034" s="15">
        <f t="shared" si="101"/>
        <v>60.74</v>
      </c>
      <c r="U1034">
        <f t="shared" si="100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 s="12">
        <f t="shared" si="97"/>
        <v>42688.732407407413</v>
      </c>
      <c r="Q1035" s="12">
        <f t="shared" si="98"/>
        <v>42716.732407407413</v>
      </c>
      <c r="R1035" s="15">
        <f t="shared" si="99"/>
        <v>2016</v>
      </c>
      <c r="S1035" s="21">
        <f t="shared" si="96"/>
        <v>4</v>
      </c>
      <c r="T1035" s="15">
        <f t="shared" si="101"/>
        <v>215.7</v>
      </c>
      <c r="U1035">
        <f t="shared" si="100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 s="12">
        <f t="shared" si="97"/>
        <v>42555.166712962964</v>
      </c>
      <c r="Q1036" s="12">
        <f t="shared" si="98"/>
        <v>42587.165972222225</v>
      </c>
      <c r="R1036" s="15">
        <f t="shared" si="99"/>
        <v>2016</v>
      </c>
      <c r="S1036" s="21">
        <f t="shared" si="96"/>
        <v>1</v>
      </c>
      <c r="T1036" s="15">
        <f t="shared" si="101"/>
        <v>35.020000000000003</v>
      </c>
      <c r="U1036">
        <f t="shared" si="100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 s="12">
        <f t="shared" si="97"/>
        <v>42016.641435185185</v>
      </c>
      <c r="Q1037" s="12">
        <f t="shared" si="98"/>
        <v>42046.641435185185</v>
      </c>
      <c r="R1037" s="15">
        <f t="shared" si="99"/>
        <v>2015</v>
      </c>
      <c r="S1037" s="21">
        <f t="shared" si="96"/>
        <v>1</v>
      </c>
      <c r="T1037" s="15">
        <f t="shared" si="101"/>
        <v>76.319999999999993</v>
      </c>
      <c r="U1037">
        <f t="shared" si="100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 s="12">
        <f t="shared" si="97"/>
        <v>41249.448958333334</v>
      </c>
      <c r="Q1038" s="12">
        <f t="shared" si="98"/>
        <v>41281.333333333336</v>
      </c>
      <c r="R1038" s="15">
        <f t="shared" si="99"/>
        <v>2012</v>
      </c>
      <c r="S1038" s="21">
        <f t="shared" si="96"/>
        <v>1</v>
      </c>
      <c r="T1038" s="15">
        <f t="shared" si="101"/>
        <v>27.35</v>
      </c>
      <c r="U1038">
        <f t="shared" si="100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 s="12">
        <f t="shared" si="97"/>
        <v>42119.822476851856</v>
      </c>
      <c r="Q1039" s="12">
        <f t="shared" si="98"/>
        <v>42142.208333333328</v>
      </c>
      <c r="R1039" s="15">
        <f t="shared" si="99"/>
        <v>2015</v>
      </c>
      <c r="S1039" s="21">
        <f t="shared" si="96"/>
        <v>6</v>
      </c>
      <c r="T1039" s="15">
        <f t="shared" si="101"/>
        <v>274.14</v>
      </c>
      <c r="U1039">
        <f t="shared" si="100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 s="12">
        <f t="shared" si="97"/>
        <v>42418.231747685189</v>
      </c>
      <c r="Q1040" s="12">
        <f t="shared" si="98"/>
        <v>42448.190081018518</v>
      </c>
      <c r="R1040" s="15">
        <f t="shared" si="99"/>
        <v>2016</v>
      </c>
      <c r="S1040" s="21">
        <f t="shared" si="96"/>
        <v>4</v>
      </c>
      <c r="T1040" s="15">
        <f t="shared" si="101"/>
        <v>94.08</v>
      </c>
      <c r="U1040">
        <f t="shared" si="100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 s="12">
        <f t="shared" si="97"/>
        <v>42692.109328703707</v>
      </c>
      <c r="Q1041" s="12">
        <f t="shared" si="98"/>
        <v>42717.332638888889</v>
      </c>
      <c r="R1041" s="15">
        <f t="shared" si="99"/>
        <v>2016</v>
      </c>
      <c r="S1041" s="21">
        <f t="shared" si="96"/>
        <v>11</v>
      </c>
      <c r="T1041" s="15">
        <f t="shared" si="101"/>
        <v>190.43</v>
      </c>
      <c r="U1041">
        <f t="shared" si="100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 s="12">
        <f t="shared" si="97"/>
        <v>42579.708437499998</v>
      </c>
      <c r="Q1042" s="12">
        <f t="shared" si="98"/>
        <v>42609.708437499998</v>
      </c>
      <c r="R1042" s="15">
        <f t="shared" si="99"/>
        <v>2016</v>
      </c>
      <c r="S1042" s="21">
        <f t="shared" si="96"/>
        <v>0</v>
      </c>
      <c r="T1042" s="15">
        <f t="shared" si="101"/>
        <v>5700</v>
      </c>
      <c r="U1042">
        <f t="shared" si="100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 s="12">
        <f t="shared" si="97"/>
        <v>41831.060092592597</v>
      </c>
      <c r="Q1043" s="12">
        <f t="shared" si="98"/>
        <v>41851.060092592597</v>
      </c>
      <c r="R1043" s="15">
        <f t="shared" si="99"/>
        <v>2014</v>
      </c>
      <c r="S1043" s="21">
        <f t="shared" si="96"/>
        <v>114</v>
      </c>
      <c r="T1043" s="15">
        <f t="shared" si="101"/>
        <v>0</v>
      </c>
      <c r="U1043">
        <f t="shared" si="100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 s="12">
        <f t="shared" si="97"/>
        <v>41851.696157407408</v>
      </c>
      <c r="Q1044" s="12">
        <f t="shared" si="98"/>
        <v>41894.416666666664</v>
      </c>
      <c r="R1044" s="15">
        <f t="shared" si="99"/>
        <v>2014</v>
      </c>
      <c r="S1044" s="21">
        <f t="shared" si="96"/>
        <v>9</v>
      </c>
      <c r="T1044" s="15">
        <f t="shared" si="101"/>
        <v>5680</v>
      </c>
      <c r="U1044">
        <f t="shared" si="100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 s="12">
        <f t="shared" si="97"/>
        <v>42114.252951388888</v>
      </c>
      <c r="Q1045" s="12">
        <f t="shared" si="98"/>
        <v>42144.252951388888</v>
      </c>
      <c r="R1045" s="15">
        <f t="shared" si="99"/>
        <v>2015</v>
      </c>
      <c r="S1045" s="21">
        <f t="shared" si="96"/>
        <v>0</v>
      </c>
      <c r="T1045" s="15">
        <f t="shared" si="101"/>
        <v>19.43</v>
      </c>
      <c r="U1045">
        <f t="shared" si="100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 s="12">
        <f t="shared" si="97"/>
        <v>42011.925937499997</v>
      </c>
      <c r="Q1046" s="12">
        <f t="shared" si="98"/>
        <v>42068.852083333331</v>
      </c>
      <c r="R1046" s="15">
        <f t="shared" si="99"/>
        <v>2015</v>
      </c>
      <c r="S1046" s="21">
        <f t="shared" si="96"/>
        <v>1</v>
      </c>
      <c r="T1046" s="15">
        <f t="shared" si="101"/>
        <v>2835.56</v>
      </c>
      <c r="U1046">
        <f t="shared" si="100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 s="12">
        <f t="shared" si="97"/>
        <v>41844.874421296299</v>
      </c>
      <c r="Q1047" s="12">
        <f t="shared" si="98"/>
        <v>41874.874421296299</v>
      </c>
      <c r="R1047" s="15">
        <f t="shared" si="99"/>
        <v>2014</v>
      </c>
      <c r="S1047" s="21">
        <f t="shared" si="96"/>
        <v>1</v>
      </c>
      <c r="T1047" s="15">
        <f t="shared" si="101"/>
        <v>708.25</v>
      </c>
      <c r="U1047">
        <f t="shared" si="100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 s="12">
        <f t="shared" si="97"/>
        <v>42319.851388888885</v>
      </c>
      <c r="Q1048" s="12">
        <f t="shared" si="98"/>
        <v>42364.851388888885</v>
      </c>
      <c r="R1048" s="15">
        <f t="shared" si="99"/>
        <v>2015</v>
      </c>
      <c r="S1048" s="21">
        <f t="shared" si="96"/>
        <v>2</v>
      </c>
      <c r="T1048" s="15">
        <f t="shared" si="101"/>
        <v>0</v>
      </c>
      <c r="U1048">
        <f t="shared" si="100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 s="12">
        <f t="shared" si="97"/>
        <v>41918.818460648145</v>
      </c>
      <c r="Q1049" s="12">
        <f t="shared" si="98"/>
        <v>41948.860127314816</v>
      </c>
      <c r="R1049" s="15">
        <f t="shared" si="99"/>
        <v>2014</v>
      </c>
      <c r="S1049" s="21">
        <f t="shared" si="96"/>
        <v>3</v>
      </c>
      <c r="T1049" s="15">
        <f t="shared" si="101"/>
        <v>5660</v>
      </c>
      <c r="U1049">
        <f t="shared" si="100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 s="12">
        <f t="shared" si="97"/>
        <v>42598.053113425922</v>
      </c>
      <c r="Q1050" s="12">
        <f t="shared" si="98"/>
        <v>42638.053113425922</v>
      </c>
      <c r="R1050" s="15">
        <f t="shared" si="99"/>
        <v>2016</v>
      </c>
      <c r="S1050" s="21">
        <f t="shared" ref="S1050:S1113" si="102">ROUND(E1050/D1050,0)</f>
        <v>0</v>
      </c>
      <c r="T1050" s="15">
        <f t="shared" si="101"/>
        <v>1413.9</v>
      </c>
      <c r="U1050">
        <f t="shared" si="100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 s="12">
        <f t="shared" si="97"/>
        <v>42382.431076388893</v>
      </c>
      <c r="Q1051" s="12">
        <f t="shared" si="98"/>
        <v>42412.431076388893</v>
      </c>
      <c r="R1051" s="15">
        <f t="shared" si="99"/>
        <v>2016</v>
      </c>
      <c r="S1051" s="21">
        <f t="shared" si="102"/>
        <v>0</v>
      </c>
      <c r="T1051" s="15">
        <f t="shared" si="101"/>
        <v>0</v>
      </c>
      <c r="U1051">
        <f t="shared" si="100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 s="12">
        <f t="shared" si="97"/>
        <v>42231.7971875</v>
      </c>
      <c r="Q1052" s="12">
        <f t="shared" si="98"/>
        <v>42261.7971875</v>
      </c>
      <c r="R1052" s="15">
        <f t="shared" si="99"/>
        <v>2015</v>
      </c>
      <c r="S1052" s="21">
        <f t="shared" si="102"/>
        <v>2</v>
      </c>
      <c r="T1052" s="15">
        <f t="shared" si="101"/>
        <v>0</v>
      </c>
      <c r="U1052">
        <f t="shared" si="100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 s="12">
        <f t="shared" si="97"/>
        <v>41850.014178240745</v>
      </c>
      <c r="Q1053" s="12">
        <f t="shared" si="98"/>
        <v>41878.014178240745</v>
      </c>
      <c r="R1053" s="15">
        <f t="shared" si="99"/>
        <v>2014</v>
      </c>
      <c r="S1053" s="21">
        <f t="shared" si="102"/>
        <v>11</v>
      </c>
      <c r="T1053" s="15">
        <f t="shared" si="101"/>
        <v>0</v>
      </c>
      <c r="U1053">
        <f t="shared" si="100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 s="12">
        <f t="shared" si="97"/>
        <v>42483.797395833331</v>
      </c>
      <c r="Q1054" s="12">
        <f t="shared" si="98"/>
        <v>42527.839583333334</v>
      </c>
      <c r="R1054" s="15">
        <f t="shared" si="99"/>
        <v>2016</v>
      </c>
      <c r="S1054" s="21">
        <f t="shared" si="102"/>
        <v>1</v>
      </c>
      <c r="T1054" s="15">
        <f t="shared" si="101"/>
        <v>0</v>
      </c>
      <c r="U1054">
        <f t="shared" si="100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 s="12">
        <f t="shared" si="97"/>
        <v>42775.172824074078</v>
      </c>
      <c r="Q1055" s="12">
        <f t="shared" si="98"/>
        <v>42800.172824074078</v>
      </c>
      <c r="R1055" s="15">
        <f t="shared" si="99"/>
        <v>2017</v>
      </c>
      <c r="S1055" s="21">
        <f t="shared" si="102"/>
        <v>4</v>
      </c>
      <c r="T1055" s="15">
        <f t="shared" si="101"/>
        <v>5623</v>
      </c>
      <c r="U1055">
        <f t="shared" si="100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 s="12">
        <f t="shared" si="97"/>
        <v>41831.851840277777</v>
      </c>
      <c r="Q1056" s="12">
        <f t="shared" si="98"/>
        <v>41861.916666666664</v>
      </c>
      <c r="R1056" s="15">
        <f t="shared" si="99"/>
        <v>2014</v>
      </c>
      <c r="S1056" s="21">
        <f t="shared" si="102"/>
        <v>2</v>
      </c>
      <c r="T1056" s="15">
        <f t="shared" si="101"/>
        <v>0</v>
      </c>
      <c r="U1056">
        <f t="shared" si="100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 s="12">
        <f t="shared" si="97"/>
        <v>42406.992418981477</v>
      </c>
      <c r="Q1057" s="12">
        <f t="shared" si="98"/>
        <v>42436.992418981477</v>
      </c>
      <c r="R1057" s="15">
        <f t="shared" si="99"/>
        <v>2016</v>
      </c>
      <c r="S1057" s="21">
        <f t="shared" si="102"/>
        <v>2</v>
      </c>
      <c r="T1057" s="15">
        <f t="shared" si="101"/>
        <v>0</v>
      </c>
      <c r="U1057">
        <f t="shared" si="100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 s="12">
        <f t="shared" si="97"/>
        <v>42058.719641203701</v>
      </c>
      <c r="Q1058" s="12">
        <f t="shared" si="98"/>
        <v>42118.677974537044</v>
      </c>
      <c r="R1058" s="15">
        <f t="shared" si="99"/>
        <v>2015</v>
      </c>
      <c r="S1058" s="21">
        <f t="shared" si="102"/>
        <v>1</v>
      </c>
      <c r="T1058" s="15">
        <f t="shared" si="101"/>
        <v>0</v>
      </c>
      <c r="U1058">
        <f t="shared" si="100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 s="12">
        <f t="shared" si="97"/>
        <v>42678.871331018512</v>
      </c>
      <c r="Q1059" s="12">
        <f t="shared" si="98"/>
        <v>42708.912997685184</v>
      </c>
      <c r="R1059" s="15">
        <f t="shared" si="99"/>
        <v>2016</v>
      </c>
      <c r="S1059" s="21">
        <f t="shared" si="102"/>
        <v>1</v>
      </c>
      <c r="T1059" s="15">
        <f t="shared" si="101"/>
        <v>0</v>
      </c>
      <c r="U1059">
        <f t="shared" si="100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 s="12">
        <f t="shared" si="97"/>
        <v>42047.900960648149</v>
      </c>
      <c r="Q1060" s="12">
        <f t="shared" si="98"/>
        <v>42089</v>
      </c>
      <c r="R1060" s="15">
        <f t="shared" si="99"/>
        <v>2015</v>
      </c>
      <c r="S1060" s="21">
        <f t="shared" si="102"/>
        <v>0</v>
      </c>
      <c r="T1060" s="15">
        <f t="shared" si="101"/>
        <v>0</v>
      </c>
      <c r="U1060">
        <f t="shared" si="100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 s="12">
        <f t="shared" si="97"/>
        <v>42046.79</v>
      </c>
      <c r="Q1061" s="12">
        <f t="shared" si="98"/>
        <v>42076.748333333337</v>
      </c>
      <c r="R1061" s="15">
        <f t="shared" si="99"/>
        <v>2015</v>
      </c>
      <c r="S1061" s="21">
        <f t="shared" si="102"/>
        <v>5</v>
      </c>
      <c r="T1061" s="15">
        <f t="shared" si="101"/>
        <v>0</v>
      </c>
      <c r="U1061">
        <f t="shared" si="100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 s="12">
        <f t="shared" si="97"/>
        <v>42079.913113425922</v>
      </c>
      <c r="Q1062" s="12">
        <f t="shared" si="98"/>
        <v>42109.913113425922</v>
      </c>
      <c r="R1062" s="15">
        <f t="shared" si="99"/>
        <v>2015</v>
      </c>
      <c r="S1062" s="21">
        <f t="shared" si="102"/>
        <v>1</v>
      </c>
      <c r="T1062" s="15">
        <f t="shared" si="101"/>
        <v>5580</v>
      </c>
      <c r="U1062">
        <f t="shared" si="100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 s="12">
        <f t="shared" si="97"/>
        <v>42432.276712962965</v>
      </c>
      <c r="Q1063" s="12">
        <f t="shared" si="98"/>
        <v>42492.041666666672</v>
      </c>
      <c r="R1063" s="15">
        <f t="shared" si="99"/>
        <v>2016</v>
      </c>
      <c r="S1063" s="21">
        <f t="shared" si="102"/>
        <v>1</v>
      </c>
      <c r="T1063" s="15">
        <f t="shared" si="101"/>
        <v>0</v>
      </c>
      <c r="U1063">
        <f t="shared" si="100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 s="12">
        <f t="shared" si="97"/>
        <v>42556.807187500002</v>
      </c>
      <c r="Q1064" s="12">
        <f t="shared" si="98"/>
        <v>42563.807187500002</v>
      </c>
      <c r="R1064" s="15">
        <f t="shared" si="99"/>
        <v>2016</v>
      </c>
      <c r="S1064" s="21">
        <f t="shared" si="102"/>
        <v>28</v>
      </c>
      <c r="T1064" s="15">
        <f t="shared" si="101"/>
        <v>1392.5</v>
      </c>
      <c r="U1064">
        <f t="shared" si="100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 s="12">
        <f t="shared" si="97"/>
        <v>42583.030810185184</v>
      </c>
      <c r="Q1065" s="12">
        <f t="shared" si="98"/>
        <v>42613.030810185184</v>
      </c>
      <c r="R1065" s="15">
        <f t="shared" si="99"/>
        <v>2016</v>
      </c>
      <c r="S1065" s="21">
        <f t="shared" si="102"/>
        <v>6</v>
      </c>
      <c r="T1065" s="15">
        <f t="shared" si="101"/>
        <v>0</v>
      </c>
      <c r="U1065">
        <f t="shared" si="100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 s="12">
        <f t="shared" si="97"/>
        <v>41417.228043981479</v>
      </c>
      <c r="Q1066" s="12">
        <f t="shared" si="98"/>
        <v>41462.228043981479</v>
      </c>
      <c r="R1066" s="15">
        <f t="shared" si="99"/>
        <v>2013</v>
      </c>
      <c r="S1066" s="21">
        <f t="shared" si="102"/>
        <v>0</v>
      </c>
      <c r="T1066" s="15">
        <f t="shared" si="101"/>
        <v>45.16</v>
      </c>
      <c r="U1066">
        <f t="shared" si="100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 s="12">
        <f t="shared" si="97"/>
        <v>41661.381041666667</v>
      </c>
      <c r="Q1067" s="12">
        <f t="shared" si="98"/>
        <v>41689.381041666667</v>
      </c>
      <c r="R1067" s="15">
        <f t="shared" si="99"/>
        <v>2014</v>
      </c>
      <c r="S1067" s="21">
        <f t="shared" si="102"/>
        <v>2</v>
      </c>
      <c r="T1067" s="15">
        <f t="shared" si="101"/>
        <v>1108</v>
      </c>
      <c r="U1067">
        <f t="shared" si="100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 s="12">
        <f t="shared" si="97"/>
        <v>41445.962754629632</v>
      </c>
      <c r="Q1068" s="12">
        <f t="shared" si="98"/>
        <v>41490.962754629632</v>
      </c>
      <c r="R1068" s="15">
        <f t="shared" si="99"/>
        <v>2013</v>
      </c>
      <c r="S1068" s="21">
        <f t="shared" si="102"/>
        <v>0</v>
      </c>
      <c r="T1068" s="15">
        <f t="shared" si="101"/>
        <v>37.4</v>
      </c>
      <c r="U1068">
        <f t="shared" si="100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 s="12">
        <f t="shared" si="97"/>
        <v>41599.855682870373</v>
      </c>
      <c r="Q1069" s="12">
        <f t="shared" si="98"/>
        <v>41629.855682870373</v>
      </c>
      <c r="R1069" s="15">
        <f t="shared" si="99"/>
        <v>2013</v>
      </c>
      <c r="S1069" s="21">
        <f t="shared" si="102"/>
        <v>11</v>
      </c>
      <c r="T1069" s="15">
        <f t="shared" si="101"/>
        <v>553.5</v>
      </c>
      <c r="U1069">
        <f t="shared" si="100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 s="12">
        <f t="shared" si="97"/>
        <v>42440.371111111104</v>
      </c>
      <c r="Q1070" s="12">
        <f t="shared" si="98"/>
        <v>42470.329444444447</v>
      </c>
      <c r="R1070" s="15">
        <f t="shared" si="99"/>
        <v>2016</v>
      </c>
      <c r="S1070" s="21">
        <f t="shared" si="102"/>
        <v>0</v>
      </c>
      <c r="T1070" s="15">
        <f t="shared" si="101"/>
        <v>1381.5</v>
      </c>
      <c r="U1070">
        <f t="shared" si="100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 s="12">
        <f t="shared" si="97"/>
        <v>41572.229849537034</v>
      </c>
      <c r="Q1071" s="12">
        <f t="shared" si="98"/>
        <v>41604.271516203706</v>
      </c>
      <c r="R1071" s="15">
        <f t="shared" si="99"/>
        <v>2013</v>
      </c>
      <c r="S1071" s="21">
        <f t="shared" si="102"/>
        <v>3</v>
      </c>
      <c r="T1071" s="15">
        <f t="shared" si="101"/>
        <v>262.67</v>
      </c>
      <c r="U1071">
        <f t="shared" si="100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 s="12">
        <f t="shared" si="97"/>
        <v>41163.011828703704</v>
      </c>
      <c r="Q1072" s="12">
        <f t="shared" si="98"/>
        <v>41183.011828703704</v>
      </c>
      <c r="R1072" s="15">
        <f t="shared" si="99"/>
        <v>2012</v>
      </c>
      <c r="S1072" s="21">
        <f t="shared" si="102"/>
        <v>1</v>
      </c>
      <c r="T1072" s="15">
        <f t="shared" si="101"/>
        <v>2755</v>
      </c>
      <c r="U1072">
        <f t="shared" si="100"/>
        <v>2012</v>
      </c>
    </row>
    <row r="1073" spans="1:21" ht="43.5" x14ac:dyDescent="0.35">
      <c r="A1073">
        <v>1072</v>
      </c>
      <c r="B1073" s="3" t="s">
        <v>1073</v>
      </c>
      <c r="C1073" s="3" t="s">
        <v>5182</v>
      </c>
      <c r="D1073" s="6">
        <v>75000</v>
      </c>
      <c r="E1073" s="8">
        <v>5509</v>
      </c>
      <c r="F1073" t="s">
        <v>8220</v>
      </c>
      <c r="G1073" t="s">
        <v>8223</v>
      </c>
      <c r="H1073" t="s">
        <v>8245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s="10" t="s">
        <v>8287</v>
      </c>
      <c r="O1073" t="s">
        <v>8288</v>
      </c>
      <c r="P1073" s="12">
        <f t="shared" si="97"/>
        <v>41645.832141203704</v>
      </c>
      <c r="Q1073" s="12">
        <f t="shared" si="98"/>
        <v>41675.832141203704</v>
      </c>
      <c r="R1073" s="15">
        <f t="shared" si="99"/>
        <v>2014</v>
      </c>
      <c r="S1073" s="21">
        <f t="shared" si="102"/>
        <v>0</v>
      </c>
      <c r="T1073" s="15">
        <f t="shared" si="101"/>
        <v>1377.25</v>
      </c>
      <c r="U1073">
        <f t="shared" si="100"/>
        <v>2014</v>
      </c>
    </row>
    <row r="1074" spans="1:21" ht="43.5" x14ac:dyDescent="0.35">
      <c r="A1074">
        <v>1071</v>
      </c>
      <c r="B1074" s="3" t="s">
        <v>1072</v>
      </c>
      <c r="C1074" s="3" t="s">
        <v>5181</v>
      </c>
      <c r="D1074" s="6">
        <v>100</v>
      </c>
      <c r="E1074" s="8">
        <v>5509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s="10" t="s">
        <v>8287</v>
      </c>
      <c r="O1074" t="s">
        <v>8288</v>
      </c>
      <c r="P1074" s="12">
        <f t="shared" si="97"/>
        <v>42295.753391203703</v>
      </c>
      <c r="Q1074" s="12">
        <f t="shared" si="98"/>
        <v>42325.795057870375</v>
      </c>
      <c r="R1074" s="15">
        <f t="shared" si="99"/>
        <v>2015</v>
      </c>
      <c r="S1074" s="21">
        <f t="shared" si="102"/>
        <v>55</v>
      </c>
      <c r="T1074" s="15">
        <f t="shared" si="101"/>
        <v>0</v>
      </c>
      <c r="U1074">
        <f t="shared" si="100"/>
        <v>2015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 s="12">
        <f t="shared" si="97"/>
        <v>40802.964594907404</v>
      </c>
      <c r="Q1075" s="12">
        <f t="shared" si="98"/>
        <v>40832.964594907404</v>
      </c>
      <c r="R1075" s="15">
        <f t="shared" si="99"/>
        <v>2011</v>
      </c>
      <c r="S1075" s="21">
        <f t="shared" si="102"/>
        <v>7</v>
      </c>
      <c r="T1075" s="15">
        <f t="shared" si="101"/>
        <v>5504</v>
      </c>
      <c r="U1075">
        <f t="shared" si="100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 s="12">
        <f t="shared" si="97"/>
        <v>41613.172974537039</v>
      </c>
      <c r="Q1076" s="12">
        <f t="shared" si="98"/>
        <v>41643.172974537039</v>
      </c>
      <c r="R1076" s="15">
        <f t="shared" si="99"/>
        <v>2013</v>
      </c>
      <c r="S1076" s="21">
        <f t="shared" si="102"/>
        <v>0</v>
      </c>
      <c r="T1076" s="15">
        <f t="shared" si="101"/>
        <v>183.37</v>
      </c>
      <c r="U1076">
        <f t="shared" si="100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 s="12">
        <f t="shared" si="97"/>
        <v>41005.904120370367</v>
      </c>
      <c r="Q1077" s="12">
        <f t="shared" si="98"/>
        <v>41035.904120370367</v>
      </c>
      <c r="R1077" s="15">
        <f t="shared" si="99"/>
        <v>2012</v>
      </c>
      <c r="S1077" s="21">
        <f t="shared" si="102"/>
        <v>6</v>
      </c>
      <c r="T1077" s="15">
        <f t="shared" si="101"/>
        <v>1833.33</v>
      </c>
      <c r="U1077">
        <f t="shared" si="100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 s="12">
        <f t="shared" si="97"/>
        <v>41838.377893518518</v>
      </c>
      <c r="Q1078" s="12">
        <f t="shared" si="98"/>
        <v>41893.377893518518</v>
      </c>
      <c r="R1078" s="15">
        <f t="shared" si="99"/>
        <v>2014</v>
      </c>
      <c r="S1078" s="21">
        <f t="shared" si="102"/>
        <v>0</v>
      </c>
      <c r="T1078" s="15">
        <f t="shared" si="101"/>
        <v>5.64</v>
      </c>
      <c r="U1078">
        <f t="shared" si="100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 s="12">
        <f t="shared" si="97"/>
        <v>42353.16679398148</v>
      </c>
      <c r="Q1079" s="12">
        <f t="shared" si="98"/>
        <v>42383.16679398148</v>
      </c>
      <c r="R1079" s="15">
        <f t="shared" si="99"/>
        <v>2015</v>
      </c>
      <c r="S1079" s="21">
        <f t="shared" si="102"/>
        <v>0</v>
      </c>
      <c r="T1079" s="15">
        <f t="shared" si="101"/>
        <v>32.82</v>
      </c>
      <c r="U1079">
        <f t="shared" si="100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 s="12">
        <f t="shared" si="97"/>
        <v>40701.195844907408</v>
      </c>
      <c r="Q1080" s="12">
        <f t="shared" si="98"/>
        <v>40746.195844907408</v>
      </c>
      <c r="R1080" s="15">
        <f t="shared" si="99"/>
        <v>2011</v>
      </c>
      <c r="S1080" s="21">
        <f t="shared" si="102"/>
        <v>9</v>
      </c>
      <c r="T1080" s="15">
        <f t="shared" si="101"/>
        <v>1095.5999999999999</v>
      </c>
      <c r="U1080">
        <f t="shared" si="100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 s="12">
        <f t="shared" si="97"/>
        <v>42479.566388888896</v>
      </c>
      <c r="Q1081" s="12">
        <f t="shared" si="98"/>
        <v>42504.566388888896</v>
      </c>
      <c r="R1081" s="15">
        <f t="shared" si="99"/>
        <v>2016</v>
      </c>
      <c r="S1081" s="21">
        <f t="shared" si="102"/>
        <v>0</v>
      </c>
      <c r="T1081" s="15">
        <f t="shared" si="101"/>
        <v>303.83</v>
      </c>
      <c r="U1081">
        <f t="shared" si="100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 s="12">
        <f t="shared" si="97"/>
        <v>41740.138113425928</v>
      </c>
      <c r="Q1082" s="12">
        <f t="shared" si="98"/>
        <v>41770.138113425928</v>
      </c>
      <c r="R1082" s="15">
        <f t="shared" si="99"/>
        <v>2014</v>
      </c>
      <c r="S1082" s="21">
        <f t="shared" si="102"/>
        <v>0</v>
      </c>
      <c r="T1082" s="15">
        <f t="shared" si="101"/>
        <v>55.77</v>
      </c>
      <c r="U1082">
        <f t="shared" si="100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 s="12">
        <f t="shared" si="97"/>
        <v>42002.926990740743</v>
      </c>
      <c r="Q1083" s="12">
        <f t="shared" si="98"/>
        <v>42032.926990740743</v>
      </c>
      <c r="R1083" s="15">
        <f t="shared" si="99"/>
        <v>2014</v>
      </c>
      <c r="S1083" s="21">
        <f t="shared" si="102"/>
        <v>0</v>
      </c>
      <c r="T1083" s="15">
        <f t="shared" si="101"/>
        <v>1365.5</v>
      </c>
      <c r="U1083">
        <f t="shared" si="100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 s="12">
        <f t="shared" si="97"/>
        <v>41101.906111111115</v>
      </c>
      <c r="Q1084" s="12">
        <f t="shared" si="98"/>
        <v>41131.906111111115</v>
      </c>
      <c r="R1084" s="15">
        <f t="shared" si="99"/>
        <v>2012</v>
      </c>
      <c r="S1084" s="21">
        <f t="shared" si="102"/>
        <v>1</v>
      </c>
      <c r="T1084" s="15">
        <f t="shared" si="101"/>
        <v>1818.67</v>
      </c>
      <c r="U1084">
        <f t="shared" si="100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 s="12">
        <f t="shared" si="97"/>
        <v>41793.659525462965</v>
      </c>
      <c r="Q1085" s="12">
        <f t="shared" si="98"/>
        <v>41853.659525462965</v>
      </c>
      <c r="R1085" s="15">
        <f t="shared" si="99"/>
        <v>2014</v>
      </c>
      <c r="S1085" s="21">
        <f t="shared" si="102"/>
        <v>0</v>
      </c>
      <c r="T1085" s="15">
        <f t="shared" si="101"/>
        <v>5452</v>
      </c>
      <c r="U1085">
        <f t="shared" si="100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 s="12">
        <f t="shared" si="97"/>
        <v>41829.912083333329</v>
      </c>
      <c r="Q1086" s="12">
        <f t="shared" si="98"/>
        <v>41859.912083333329</v>
      </c>
      <c r="R1086" s="15">
        <f t="shared" si="99"/>
        <v>2014</v>
      </c>
      <c r="S1086" s="21">
        <f t="shared" si="102"/>
        <v>10</v>
      </c>
      <c r="T1086" s="15">
        <f t="shared" si="101"/>
        <v>0</v>
      </c>
      <c r="U1086">
        <f t="shared" si="100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 s="12">
        <f t="shared" si="97"/>
        <v>42413.671006944445</v>
      </c>
      <c r="Q1087" s="12">
        <f t="shared" si="98"/>
        <v>42443.629340277781</v>
      </c>
      <c r="R1087" s="15">
        <f t="shared" si="99"/>
        <v>2016</v>
      </c>
      <c r="S1087" s="21">
        <f t="shared" si="102"/>
        <v>0</v>
      </c>
      <c r="T1087" s="15">
        <f t="shared" si="101"/>
        <v>604.11</v>
      </c>
      <c r="U1087">
        <f t="shared" si="100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 s="12">
        <f t="shared" si="97"/>
        <v>41845.866793981484</v>
      </c>
      <c r="Q1088" s="12">
        <f t="shared" si="98"/>
        <v>41875.866793981484</v>
      </c>
      <c r="R1088" s="15">
        <f t="shared" si="99"/>
        <v>2014</v>
      </c>
      <c r="S1088" s="21">
        <f t="shared" si="102"/>
        <v>0</v>
      </c>
      <c r="T1088" s="15">
        <f t="shared" si="101"/>
        <v>2716.5</v>
      </c>
      <c r="U1088">
        <f t="shared" si="100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 s="12">
        <f t="shared" si="97"/>
        <v>41775.713969907411</v>
      </c>
      <c r="Q1089" s="12">
        <f t="shared" si="98"/>
        <v>41805.713969907411</v>
      </c>
      <c r="R1089" s="15">
        <f t="shared" si="99"/>
        <v>2014</v>
      </c>
      <c r="S1089" s="21">
        <f t="shared" si="102"/>
        <v>5</v>
      </c>
      <c r="T1089" s="15">
        <f t="shared" si="101"/>
        <v>0</v>
      </c>
      <c r="U1089">
        <f t="shared" si="100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 s="12">
        <f t="shared" ref="P1090:P1153" si="103">(((J1090/60)/60)/24)+DATE(1970,1,1)</f>
        <v>41723.799386574072</v>
      </c>
      <c r="Q1090" s="12">
        <f t="shared" ref="Q1090:Q1153" si="104">(((I1090/60)/60)/24)+DATE(1970,1,1)</f>
        <v>41753.799386574072</v>
      </c>
      <c r="R1090" s="15">
        <f t="shared" ref="R1090:R1153" si="105">YEAR(P1090)</f>
        <v>2014</v>
      </c>
      <c r="S1090" s="21">
        <f t="shared" si="102"/>
        <v>0</v>
      </c>
      <c r="T1090" s="15">
        <f t="shared" si="101"/>
        <v>36.94</v>
      </c>
      <c r="U1090">
        <f t="shared" si="100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 s="12">
        <f t="shared" si="103"/>
        <v>42151.189525462964</v>
      </c>
      <c r="Q1091" s="12">
        <f t="shared" si="104"/>
        <v>42181.189525462964</v>
      </c>
      <c r="R1091" s="15">
        <f t="shared" si="105"/>
        <v>2015</v>
      </c>
      <c r="S1091" s="21">
        <f t="shared" si="102"/>
        <v>0</v>
      </c>
      <c r="T1091" s="15">
        <f t="shared" si="101"/>
        <v>110.65</v>
      </c>
      <c r="U1091">
        <f t="shared" ref="U1091:U1154" si="106">YEAR(P1091)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 s="12">
        <f t="shared" si="103"/>
        <v>42123.185798611114</v>
      </c>
      <c r="Q1092" s="12">
        <f t="shared" si="104"/>
        <v>42153.185798611114</v>
      </c>
      <c r="R1092" s="15">
        <f t="shared" si="105"/>
        <v>2015</v>
      </c>
      <c r="S1092" s="21">
        <f t="shared" si="102"/>
        <v>0</v>
      </c>
      <c r="T1092" s="15">
        <f t="shared" ref="T1092:T1155" si="107">IFERROR(ROUND(E1092/L1092,2),0)</f>
        <v>5414</v>
      </c>
      <c r="U1092">
        <f t="shared" si="106"/>
        <v>2015</v>
      </c>
    </row>
    <row r="1093" spans="1:21" ht="58" x14ac:dyDescent="0.35">
      <c r="A1093">
        <v>1092</v>
      </c>
      <c r="B1093" s="3" t="s">
        <v>1093</v>
      </c>
      <c r="C1093" s="3" t="s">
        <v>5202</v>
      </c>
      <c r="D1093" s="6">
        <v>2000</v>
      </c>
      <c r="E1093" s="8">
        <v>5410</v>
      </c>
      <c r="F1093" t="s">
        <v>8220</v>
      </c>
      <c r="G1093" t="s">
        <v>8223</v>
      </c>
      <c r="H1093" t="s">
        <v>8245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s="10" t="s">
        <v>8287</v>
      </c>
      <c r="O1093" t="s">
        <v>8288</v>
      </c>
      <c r="P1093" s="12">
        <f t="shared" si="103"/>
        <v>41250.025902777779</v>
      </c>
      <c r="Q1093" s="12">
        <f t="shared" si="104"/>
        <v>41280.025902777779</v>
      </c>
      <c r="R1093" s="15">
        <f t="shared" si="105"/>
        <v>2012</v>
      </c>
      <c r="S1093" s="21">
        <f t="shared" si="102"/>
        <v>3</v>
      </c>
      <c r="T1093" s="15">
        <f t="shared" si="107"/>
        <v>772.86</v>
      </c>
      <c r="U1093">
        <f t="shared" si="106"/>
        <v>2012</v>
      </c>
    </row>
    <row r="1094" spans="1:21" ht="43.5" x14ac:dyDescent="0.35">
      <c r="A1094">
        <v>1091</v>
      </c>
      <c r="B1094" s="3" t="s">
        <v>1092</v>
      </c>
      <c r="C1094" s="3" t="s">
        <v>5201</v>
      </c>
      <c r="D1094" s="6">
        <v>200</v>
      </c>
      <c r="E1094" s="8">
        <v>5410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s="10" t="s">
        <v>8287</v>
      </c>
      <c r="O1094" t="s">
        <v>8288</v>
      </c>
      <c r="P1094" s="12">
        <f t="shared" si="103"/>
        <v>42440.820277777777</v>
      </c>
      <c r="Q1094" s="12">
        <f t="shared" si="104"/>
        <v>42470.778611111105</v>
      </c>
      <c r="R1094" s="15">
        <f t="shared" si="105"/>
        <v>2016</v>
      </c>
      <c r="S1094" s="21">
        <f t="shared" si="102"/>
        <v>27</v>
      </c>
      <c r="T1094" s="15">
        <f t="shared" si="107"/>
        <v>2705</v>
      </c>
      <c r="U1094">
        <f t="shared" si="106"/>
        <v>2016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 s="12">
        <f t="shared" si="103"/>
        <v>42396.973807870367</v>
      </c>
      <c r="Q1095" s="12">
        <f t="shared" si="104"/>
        <v>42411.973807870367</v>
      </c>
      <c r="R1095" s="15">
        <f t="shared" si="105"/>
        <v>2016</v>
      </c>
      <c r="S1095" s="21">
        <f t="shared" si="102"/>
        <v>18</v>
      </c>
      <c r="T1095" s="15">
        <f t="shared" si="107"/>
        <v>1349.75</v>
      </c>
      <c r="U1095">
        <f t="shared" si="106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 s="12">
        <f t="shared" si="103"/>
        <v>40795.713344907403</v>
      </c>
      <c r="Q1096" s="12">
        <f t="shared" si="104"/>
        <v>40825.713344907403</v>
      </c>
      <c r="R1096" s="15">
        <f t="shared" si="105"/>
        <v>2011</v>
      </c>
      <c r="S1096" s="21">
        <f t="shared" si="102"/>
        <v>0</v>
      </c>
      <c r="T1096" s="15">
        <f t="shared" si="107"/>
        <v>199.85</v>
      </c>
      <c r="U1096">
        <f t="shared" si="106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 s="12">
        <f t="shared" si="103"/>
        <v>41486.537268518521</v>
      </c>
      <c r="Q1097" s="12">
        <f t="shared" si="104"/>
        <v>41516.537268518521</v>
      </c>
      <c r="R1097" s="15">
        <f t="shared" si="105"/>
        <v>2013</v>
      </c>
      <c r="S1097" s="21">
        <f t="shared" si="102"/>
        <v>0</v>
      </c>
      <c r="T1097" s="15">
        <f t="shared" si="107"/>
        <v>57.34</v>
      </c>
      <c r="U1097">
        <f t="shared" si="106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 s="12">
        <f t="shared" si="103"/>
        <v>41885.51798611111</v>
      </c>
      <c r="Q1098" s="12">
        <f t="shared" si="104"/>
        <v>41916.145833333336</v>
      </c>
      <c r="R1098" s="15">
        <f t="shared" si="105"/>
        <v>2014</v>
      </c>
      <c r="S1098" s="21">
        <f t="shared" si="102"/>
        <v>0</v>
      </c>
      <c r="T1098" s="15">
        <f t="shared" si="107"/>
        <v>185.82</v>
      </c>
      <c r="U1098">
        <f t="shared" si="106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 s="12">
        <f t="shared" si="103"/>
        <v>41660.792557870373</v>
      </c>
      <c r="Q1099" s="12">
        <f t="shared" si="104"/>
        <v>41700.792557870373</v>
      </c>
      <c r="R1099" s="15">
        <f t="shared" si="105"/>
        <v>2014</v>
      </c>
      <c r="S1099" s="21">
        <f t="shared" si="102"/>
        <v>0</v>
      </c>
      <c r="T1099" s="15">
        <f t="shared" si="107"/>
        <v>768.65</v>
      </c>
      <c r="U1099">
        <f t="shared" si="106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 s="12">
        <f t="shared" si="103"/>
        <v>41712.762673611112</v>
      </c>
      <c r="Q1100" s="12">
        <f t="shared" si="104"/>
        <v>41742.762673611112</v>
      </c>
      <c r="R1100" s="15">
        <f t="shared" si="105"/>
        <v>2014</v>
      </c>
      <c r="S1100" s="21">
        <f t="shared" si="102"/>
        <v>0</v>
      </c>
      <c r="T1100" s="15">
        <f t="shared" si="107"/>
        <v>244.55</v>
      </c>
      <c r="U1100">
        <f t="shared" si="106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 s="12">
        <f t="shared" si="103"/>
        <v>42107.836435185185</v>
      </c>
      <c r="Q1101" s="12">
        <f t="shared" si="104"/>
        <v>42137.836435185185</v>
      </c>
      <c r="R1101" s="15">
        <f t="shared" si="105"/>
        <v>2015</v>
      </c>
      <c r="S1101" s="21">
        <f t="shared" si="102"/>
        <v>1</v>
      </c>
      <c r="T1101" s="15">
        <f t="shared" si="107"/>
        <v>5376</v>
      </c>
      <c r="U1101">
        <f t="shared" si="106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 s="12">
        <f t="shared" si="103"/>
        <v>42384.110775462963</v>
      </c>
      <c r="Q1102" s="12">
        <f t="shared" si="104"/>
        <v>42414.110775462963</v>
      </c>
      <c r="R1102" s="15">
        <f t="shared" si="105"/>
        <v>2016</v>
      </c>
      <c r="S1102" s="21">
        <f t="shared" si="102"/>
        <v>1</v>
      </c>
      <c r="T1102" s="15">
        <f t="shared" si="107"/>
        <v>536.6</v>
      </c>
      <c r="U1102">
        <f t="shared" si="106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 s="12">
        <f t="shared" si="103"/>
        <v>42538.77243055556</v>
      </c>
      <c r="Q1103" s="12">
        <f t="shared" si="104"/>
        <v>42565.758333333331</v>
      </c>
      <c r="R1103" s="15">
        <f t="shared" si="105"/>
        <v>2016</v>
      </c>
      <c r="S1103" s="21">
        <f t="shared" si="102"/>
        <v>0</v>
      </c>
      <c r="T1103" s="15">
        <f t="shared" si="107"/>
        <v>893.33</v>
      </c>
      <c r="U1103">
        <f t="shared" si="106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 s="12">
        <f t="shared" si="103"/>
        <v>41577.045428240745</v>
      </c>
      <c r="Q1104" s="12">
        <f t="shared" si="104"/>
        <v>41617.249305555553</v>
      </c>
      <c r="R1104" s="15">
        <f t="shared" si="105"/>
        <v>2013</v>
      </c>
      <c r="S1104" s="21">
        <f t="shared" si="102"/>
        <v>1</v>
      </c>
      <c r="T1104" s="15">
        <f t="shared" si="107"/>
        <v>223.3</v>
      </c>
      <c r="U1104">
        <f t="shared" si="106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 s="12">
        <f t="shared" si="103"/>
        <v>42479.22210648148</v>
      </c>
      <c r="Q1105" s="12">
        <f t="shared" si="104"/>
        <v>42539.22210648148</v>
      </c>
      <c r="R1105" s="15">
        <f t="shared" si="105"/>
        <v>2016</v>
      </c>
      <c r="S1105" s="21">
        <f t="shared" si="102"/>
        <v>0</v>
      </c>
      <c r="T1105" s="15">
        <f t="shared" si="107"/>
        <v>357.2</v>
      </c>
      <c r="U1105">
        <f t="shared" si="106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 s="12">
        <f t="shared" si="103"/>
        <v>41771.40996527778</v>
      </c>
      <c r="Q1106" s="12">
        <f t="shared" si="104"/>
        <v>41801.40996527778</v>
      </c>
      <c r="R1106" s="15">
        <f t="shared" si="105"/>
        <v>2014</v>
      </c>
      <c r="S1106" s="21">
        <f t="shared" si="102"/>
        <v>0</v>
      </c>
      <c r="T1106" s="15">
        <f t="shared" si="107"/>
        <v>144.72999999999999</v>
      </c>
      <c r="U1106">
        <f t="shared" si="106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 s="12">
        <f t="shared" si="103"/>
        <v>41692.135729166665</v>
      </c>
      <c r="Q1107" s="12">
        <f t="shared" si="104"/>
        <v>41722.0940625</v>
      </c>
      <c r="R1107" s="15">
        <f t="shared" si="105"/>
        <v>2014</v>
      </c>
      <c r="S1107" s="21">
        <f t="shared" si="102"/>
        <v>0</v>
      </c>
      <c r="T1107" s="15">
        <f t="shared" si="107"/>
        <v>267.14999999999998</v>
      </c>
      <c r="U1107">
        <f t="shared" si="106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 s="12">
        <f t="shared" si="103"/>
        <v>40973.740451388891</v>
      </c>
      <c r="Q1108" s="12">
        <f t="shared" si="104"/>
        <v>41003.698784722219</v>
      </c>
      <c r="R1108" s="15">
        <f t="shared" si="105"/>
        <v>2012</v>
      </c>
      <c r="S1108" s="21">
        <f t="shared" si="102"/>
        <v>13</v>
      </c>
      <c r="T1108" s="15">
        <f t="shared" si="107"/>
        <v>761.57</v>
      </c>
      <c r="U1108">
        <f t="shared" si="106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 s="12">
        <f t="shared" si="103"/>
        <v>41813.861388888887</v>
      </c>
      <c r="Q1109" s="12">
        <f t="shared" si="104"/>
        <v>41843.861388888887</v>
      </c>
      <c r="R1109" s="15">
        <f t="shared" si="105"/>
        <v>2014</v>
      </c>
      <c r="S1109" s="21">
        <f t="shared" si="102"/>
        <v>1</v>
      </c>
      <c r="T1109" s="15">
        <f t="shared" si="107"/>
        <v>0</v>
      </c>
      <c r="U1109">
        <f t="shared" si="106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 s="12">
        <f t="shared" si="103"/>
        <v>40952.636979166666</v>
      </c>
      <c r="Q1110" s="12">
        <f t="shared" si="104"/>
        <v>41012.595312500001</v>
      </c>
      <c r="R1110" s="15">
        <f t="shared" si="105"/>
        <v>2012</v>
      </c>
      <c r="S1110" s="21">
        <f t="shared" si="102"/>
        <v>0</v>
      </c>
      <c r="T1110" s="15">
        <f t="shared" si="107"/>
        <v>253.71</v>
      </c>
      <c r="U1110">
        <f t="shared" si="106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 s="12">
        <f t="shared" si="103"/>
        <v>42662.752199074079</v>
      </c>
      <c r="Q1111" s="12">
        <f t="shared" si="104"/>
        <v>42692.793865740736</v>
      </c>
      <c r="R1111" s="15">
        <f t="shared" si="105"/>
        <v>2016</v>
      </c>
      <c r="S1111" s="21">
        <f t="shared" si="102"/>
        <v>1</v>
      </c>
      <c r="T1111" s="15">
        <f t="shared" si="107"/>
        <v>1774.34</v>
      </c>
      <c r="U1111">
        <f t="shared" si="106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 s="12">
        <f t="shared" si="103"/>
        <v>41220.933124999996</v>
      </c>
      <c r="Q1112" s="12">
        <f t="shared" si="104"/>
        <v>41250.933124999996</v>
      </c>
      <c r="R1112" s="15">
        <f t="shared" si="105"/>
        <v>2012</v>
      </c>
      <c r="S1112" s="21">
        <f t="shared" si="102"/>
        <v>0</v>
      </c>
      <c r="T1112" s="15">
        <f t="shared" si="107"/>
        <v>483.82</v>
      </c>
      <c r="U1112">
        <f t="shared" si="106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 s="12">
        <f t="shared" si="103"/>
        <v>42347.203587962969</v>
      </c>
      <c r="Q1113" s="12">
        <f t="shared" si="104"/>
        <v>42377.203587962969</v>
      </c>
      <c r="R1113" s="15">
        <f t="shared" si="105"/>
        <v>2015</v>
      </c>
      <c r="S1113" s="21">
        <f t="shared" si="102"/>
        <v>2</v>
      </c>
      <c r="T1113" s="15">
        <f t="shared" si="107"/>
        <v>5308.26</v>
      </c>
      <c r="U1113">
        <f t="shared" si="106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 s="12">
        <f t="shared" si="103"/>
        <v>41963.759386574078</v>
      </c>
      <c r="Q1114" s="12">
        <f t="shared" si="104"/>
        <v>42023.354166666672</v>
      </c>
      <c r="R1114" s="15">
        <f t="shared" si="105"/>
        <v>2014</v>
      </c>
      <c r="S1114" s="21">
        <f t="shared" ref="S1114:S1177" si="108">ROUND(E1114/D1114,0)</f>
        <v>0</v>
      </c>
      <c r="T1114" s="15">
        <f t="shared" si="107"/>
        <v>16.989999999999998</v>
      </c>
      <c r="U1114">
        <f t="shared" si="106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 s="12">
        <f t="shared" si="103"/>
        <v>41835.977083333331</v>
      </c>
      <c r="Q1115" s="12">
        <f t="shared" si="104"/>
        <v>41865.977083333331</v>
      </c>
      <c r="R1115" s="15">
        <f t="shared" si="105"/>
        <v>2014</v>
      </c>
      <c r="S1115" s="21">
        <f t="shared" si="108"/>
        <v>5</v>
      </c>
      <c r="T1115" s="15">
        <f t="shared" si="107"/>
        <v>5297</v>
      </c>
      <c r="U1115">
        <f t="shared" si="106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 s="12">
        <f t="shared" si="103"/>
        <v>41526.345914351856</v>
      </c>
      <c r="Q1116" s="12">
        <f t="shared" si="104"/>
        <v>41556.345914351856</v>
      </c>
      <c r="R1116" s="15">
        <f t="shared" si="105"/>
        <v>2013</v>
      </c>
      <c r="S1116" s="21">
        <f t="shared" si="108"/>
        <v>1</v>
      </c>
      <c r="T1116" s="15">
        <f t="shared" si="107"/>
        <v>1765</v>
      </c>
      <c r="U1116">
        <f t="shared" si="106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 s="12">
        <f t="shared" si="103"/>
        <v>42429.695543981477</v>
      </c>
      <c r="Q1117" s="12">
        <f t="shared" si="104"/>
        <v>42459.653877314813</v>
      </c>
      <c r="R1117" s="15">
        <f t="shared" si="105"/>
        <v>2016</v>
      </c>
      <c r="S1117" s="21">
        <f t="shared" si="108"/>
        <v>0</v>
      </c>
      <c r="T1117" s="15">
        <f t="shared" si="107"/>
        <v>1322.75</v>
      </c>
      <c r="U1117">
        <f t="shared" si="106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 s="12">
        <f t="shared" si="103"/>
        <v>41009.847314814811</v>
      </c>
      <c r="Q1118" s="12">
        <f t="shared" si="104"/>
        <v>41069.847314814811</v>
      </c>
      <c r="R1118" s="15">
        <f t="shared" si="105"/>
        <v>2012</v>
      </c>
      <c r="S1118" s="21">
        <f t="shared" si="108"/>
        <v>0</v>
      </c>
      <c r="T1118" s="15">
        <f t="shared" si="107"/>
        <v>528.5</v>
      </c>
      <c r="U1118">
        <f t="shared" si="106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 s="12">
        <f t="shared" si="103"/>
        <v>42333.598530092597</v>
      </c>
      <c r="Q1119" s="12">
        <f t="shared" si="104"/>
        <v>42363.598530092597</v>
      </c>
      <c r="R1119" s="15">
        <f t="shared" si="105"/>
        <v>2015</v>
      </c>
      <c r="S1119" s="21">
        <f t="shared" si="108"/>
        <v>5</v>
      </c>
      <c r="T1119" s="15">
        <f t="shared" si="107"/>
        <v>658.88</v>
      </c>
      <c r="U1119">
        <f t="shared" si="106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 s="12">
        <f t="shared" si="103"/>
        <v>41704.16642361111</v>
      </c>
      <c r="Q1120" s="12">
        <f t="shared" si="104"/>
        <v>41734.124756944446</v>
      </c>
      <c r="R1120" s="15">
        <f t="shared" si="105"/>
        <v>2014</v>
      </c>
      <c r="S1120" s="21">
        <f t="shared" si="108"/>
        <v>1</v>
      </c>
      <c r="T1120" s="15">
        <f t="shared" si="107"/>
        <v>1754.33</v>
      </c>
      <c r="U1120">
        <f t="shared" si="106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 s="12">
        <f t="shared" si="103"/>
        <v>41722.792407407411</v>
      </c>
      <c r="Q1121" s="12">
        <f t="shared" si="104"/>
        <v>41735.792407407411</v>
      </c>
      <c r="R1121" s="15">
        <f t="shared" si="105"/>
        <v>2014</v>
      </c>
      <c r="S1121" s="21">
        <f t="shared" si="108"/>
        <v>3</v>
      </c>
      <c r="T1121" s="15">
        <f t="shared" si="107"/>
        <v>5260.92</v>
      </c>
      <c r="U1121">
        <f t="shared" si="106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 s="12">
        <f t="shared" si="103"/>
        <v>40799.872685185182</v>
      </c>
      <c r="Q1122" s="12">
        <f t="shared" si="104"/>
        <v>40844.872685185182</v>
      </c>
      <c r="R1122" s="15">
        <f t="shared" si="105"/>
        <v>2011</v>
      </c>
      <c r="S1122" s="21">
        <f t="shared" si="108"/>
        <v>0</v>
      </c>
      <c r="T1122" s="15">
        <f t="shared" si="107"/>
        <v>0</v>
      </c>
      <c r="U1122">
        <f t="shared" si="106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 s="12">
        <f t="shared" si="103"/>
        <v>42412.934212962966</v>
      </c>
      <c r="Q1123" s="12">
        <f t="shared" si="104"/>
        <v>42442.892546296294</v>
      </c>
      <c r="R1123" s="15">
        <f t="shared" si="105"/>
        <v>2016</v>
      </c>
      <c r="S1123" s="21">
        <f t="shared" si="108"/>
        <v>0</v>
      </c>
      <c r="T1123" s="15">
        <f t="shared" si="107"/>
        <v>1051.8</v>
      </c>
      <c r="U1123">
        <f t="shared" si="106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 s="12">
        <f t="shared" si="103"/>
        <v>41410.703993055555</v>
      </c>
      <c r="Q1124" s="12">
        <f t="shared" si="104"/>
        <v>41424.703993055555</v>
      </c>
      <c r="R1124" s="15">
        <f t="shared" si="105"/>
        <v>2013</v>
      </c>
      <c r="S1124" s="21">
        <f t="shared" si="108"/>
        <v>2</v>
      </c>
      <c r="T1124" s="15">
        <f t="shared" si="107"/>
        <v>0</v>
      </c>
      <c r="U1124">
        <f t="shared" si="106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 s="12">
        <f t="shared" si="103"/>
        <v>41718.5237037037</v>
      </c>
      <c r="Q1125" s="12">
        <f t="shared" si="104"/>
        <v>41748.5237037037</v>
      </c>
      <c r="R1125" s="15">
        <f t="shared" si="105"/>
        <v>2014</v>
      </c>
      <c r="S1125" s="21">
        <f t="shared" si="108"/>
        <v>1</v>
      </c>
      <c r="T1125" s="15">
        <f t="shared" si="107"/>
        <v>1750</v>
      </c>
      <c r="U1125">
        <f t="shared" si="106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 s="12">
        <f t="shared" si="103"/>
        <v>42094.667256944449</v>
      </c>
      <c r="Q1126" s="12">
        <f t="shared" si="104"/>
        <v>42124.667256944449</v>
      </c>
      <c r="R1126" s="15">
        <f t="shared" si="105"/>
        <v>2015</v>
      </c>
      <c r="S1126" s="21">
        <f t="shared" si="108"/>
        <v>0</v>
      </c>
      <c r="T1126" s="15">
        <f t="shared" si="107"/>
        <v>748.57</v>
      </c>
      <c r="U1126">
        <f t="shared" si="106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 s="12">
        <f t="shared" si="103"/>
        <v>42212.624189814815</v>
      </c>
      <c r="Q1127" s="12">
        <f t="shared" si="104"/>
        <v>42272.624189814815</v>
      </c>
      <c r="R1127" s="15">
        <f t="shared" si="105"/>
        <v>2015</v>
      </c>
      <c r="S1127" s="21">
        <f t="shared" si="108"/>
        <v>2</v>
      </c>
      <c r="T1127" s="15">
        <f t="shared" si="107"/>
        <v>0</v>
      </c>
      <c r="U1127">
        <f t="shared" si="106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 s="12">
        <f t="shared" si="103"/>
        <v>42535.327476851846</v>
      </c>
      <c r="Q1128" s="12">
        <f t="shared" si="104"/>
        <v>42565.327476851846</v>
      </c>
      <c r="R1128" s="15">
        <f t="shared" si="105"/>
        <v>2016</v>
      </c>
      <c r="S1128" s="21">
        <f t="shared" si="108"/>
        <v>3</v>
      </c>
      <c r="T1128" s="15">
        <f t="shared" si="107"/>
        <v>2617.5</v>
      </c>
      <c r="U1128">
        <f t="shared" si="106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 s="12">
        <f t="shared" si="103"/>
        <v>41926.854166666664</v>
      </c>
      <c r="Q1129" s="12">
        <f t="shared" si="104"/>
        <v>41957.895833333328</v>
      </c>
      <c r="R1129" s="15">
        <f t="shared" si="105"/>
        <v>2014</v>
      </c>
      <c r="S1129" s="21">
        <f t="shared" si="108"/>
        <v>0</v>
      </c>
      <c r="T1129" s="15">
        <f t="shared" si="107"/>
        <v>227.57</v>
      </c>
      <c r="U1129">
        <f t="shared" si="106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 s="12">
        <f t="shared" si="103"/>
        <v>41828.649502314816</v>
      </c>
      <c r="Q1130" s="12">
        <f t="shared" si="104"/>
        <v>41858.649502314816</v>
      </c>
      <c r="R1130" s="15">
        <f t="shared" si="105"/>
        <v>2014</v>
      </c>
      <c r="S1130" s="21">
        <f t="shared" si="108"/>
        <v>5</v>
      </c>
      <c r="T1130" s="15">
        <f t="shared" si="107"/>
        <v>5233</v>
      </c>
      <c r="U1130">
        <f t="shared" si="106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 s="12">
        <f t="shared" si="103"/>
        <v>42496.264965277776</v>
      </c>
      <c r="Q1131" s="12">
        <f t="shared" si="104"/>
        <v>42526.264965277776</v>
      </c>
      <c r="R1131" s="15">
        <f t="shared" si="105"/>
        <v>2016</v>
      </c>
      <c r="S1131" s="21">
        <f t="shared" si="108"/>
        <v>0</v>
      </c>
      <c r="T1131" s="15">
        <f t="shared" si="107"/>
        <v>2616</v>
      </c>
      <c r="U1131">
        <f t="shared" si="106"/>
        <v>2016</v>
      </c>
    </row>
    <row r="1132" spans="1:21" ht="43.5" x14ac:dyDescent="0.35">
      <c r="A1132">
        <v>1131</v>
      </c>
      <c r="B1132" s="3" t="s">
        <v>1132</v>
      </c>
      <c r="C1132" s="3" t="s">
        <v>5241</v>
      </c>
      <c r="D1132" s="6">
        <v>40000</v>
      </c>
      <c r="E1132" s="8">
        <v>5226</v>
      </c>
      <c r="F1132" t="s">
        <v>8220</v>
      </c>
      <c r="G1132" t="s">
        <v>8225</v>
      </c>
      <c r="H1132" t="s">
        <v>8247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s="10" t="s">
        <v>8287</v>
      </c>
      <c r="O1132" t="s">
        <v>8289</v>
      </c>
      <c r="P1132" s="12">
        <f t="shared" si="103"/>
        <v>42332.908194444448</v>
      </c>
      <c r="Q1132" s="12">
        <f t="shared" si="104"/>
        <v>42362.908194444448</v>
      </c>
      <c r="R1132" s="15">
        <f t="shared" si="105"/>
        <v>2015</v>
      </c>
      <c r="S1132" s="21">
        <f t="shared" si="108"/>
        <v>0</v>
      </c>
      <c r="T1132" s="15">
        <f t="shared" si="107"/>
        <v>0</v>
      </c>
      <c r="U1132">
        <f t="shared" si="106"/>
        <v>2015</v>
      </c>
    </row>
    <row r="1133" spans="1:21" ht="43.5" x14ac:dyDescent="0.35">
      <c r="A1133">
        <v>1130</v>
      </c>
      <c r="B1133" s="3" t="s">
        <v>1131</v>
      </c>
      <c r="C1133" s="3" t="s">
        <v>5240</v>
      </c>
      <c r="D1133" s="6">
        <v>5000</v>
      </c>
      <c r="E1133" s="8">
        <v>5226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s="10" t="s">
        <v>8287</v>
      </c>
      <c r="O1133" t="s">
        <v>8289</v>
      </c>
      <c r="P1133" s="12">
        <f t="shared" si="103"/>
        <v>41908.996527777781</v>
      </c>
      <c r="Q1133" s="12">
        <f t="shared" si="104"/>
        <v>41969.038194444445</v>
      </c>
      <c r="R1133" s="15">
        <f t="shared" si="105"/>
        <v>2014</v>
      </c>
      <c r="S1133" s="21">
        <f t="shared" si="108"/>
        <v>1</v>
      </c>
      <c r="T1133" s="15">
        <f t="shared" si="107"/>
        <v>1742</v>
      </c>
      <c r="U1133">
        <f t="shared" si="106"/>
        <v>2014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 s="12">
        <f t="shared" si="103"/>
        <v>42706.115405092598</v>
      </c>
      <c r="Q1134" s="12">
        <f t="shared" si="104"/>
        <v>42736.115405092598</v>
      </c>
      <c r="R1134" s="15">
        <f t="shared" si="105"/>
        <v>2016</v>
      </c>
      <c r="S1134" s="21">
        <f t="shared" si="108"/>
        <v>1</v>
      </c>
      <c r="T1134" s="15">
        <f t="shared" si="107"/>
        <v>401.69</v>
      </c>
      <c r="U1134">
        <f t="shared" si="106"/>
        <v>2016</v>
      </c>
    </row>
    <row r="1135" spans="1:21" ht="43.5" x14ac:dyDescent="0.35">
      <c r="A1135">
        <v>1134</v>
      </c>
      <c r="B1135" s="3" t="s">
        <v>1135</v>
      </c>
      <c r="C1135" s="3" t="s">
        <v>5244</v>
      </c>
      <c r="D1135" s="6">
        <v>25000</v>
      </c>
      <c r="E1135" s="8">
        <v>5221</v>
      </c>
      <c r="F1135" t="s">
        <v>8220</v>
      </c>
      <c r="G1135" t="s">
        <v>8225</v>
      </c>
      <c r="H1135" t="s">
        <v>8247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 s="12">
        <f t="shared" si="103"/>
        <v>41958.285046296296</v>
      </c>
      <c r="Q1135" s="12">
        <f t="shared" si="104"/>
        <v>41972.189583333333</v>
      </c>
      <c r="R1135" s="15">
        <f t="shared" si="105"/>
        <v>2014</v>
      </c>
      <c r="S1135" s="21">
        <f t="shared" si="108"/>
        <v>0</v>
      </c>
      <c r="T1135" s="15">
        <f t="shared" si="107"/>
        <v>5221</v>
      </c>
      <c r="U1135">
        <f t="shared" si="106"/>
        <v>2014</v>
      </c>
    </row>
    <row r="1136" spans="1:21" ht="43.5" x14ac:dyDescent="0.35">
      <c r="A1136">
        <v>1133</v>
      </c>
      <c r="B1136" s="3" t="s">
        <v>1134</v>
      </c>
      <c r="C1136" s="3" t="s">
        <v>5243</v>
      </c>
      <c r="D1136" s="6">
        <v>3000</v>
      </c>
      <c r="E1136" s="8">
        <v>5221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 s="12">
        <f t="shared" si="103"/>
        <v>41821.407187500001</v>
      </c>
      <c r="Q1136" s="12">
        <f t="shared" si="104"/>
        <v>41851.407187500001</v>
      </c>
      <c r="R1136" s="15">
        <f t="shared" si="105"/>
        <v>2014</v>
      </c>
      <c r="S1136" s="21">
        <f t="shared" si="108"/>
        <v>2</v>
      </c>
      <c r="T1136" s="15">
        <f t="shared" si="107"/>
        <v>5221</v>
      </c>
      <c r="U1136">
        <f t="shared" si="106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 s="12">
        <f t="shared" si="103"/>
        <v>42558.989513888882</v>
      </c>
      <c r="Q1137" s="12">
        <f t="shared" si="104"/>
        <v>42588.989513888882</v>
      </c>
      <c r="R1137" s="15">
        <f t="shared" si="105"/>
        <v>2016</v>
      </c>
      <c r="S1137" s="21">
        <f t="shared" si="108"/>
        <v>5</v>
      </c>
      <c r="T1137" s="15">
        <f t="shared" si="107"/>
        <v>5212</v>
      </c>
      <c r="U1137">
        <f t="shared" si="106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 s="12">
        <f t="shared" si="103"/>
        <v>42327.671631944439</v>
      </c>
      <c r="Q1138" s="12">
        <f t="shared" si="104"/>
        <v>42357.671631944439</v>
      </c>
      <c r="R1138" s="15">
        <f t="shared" si="105"/>
        <v>2015</v>
      </c>
      <c r="S1138" s="21">
        <f t="shared" si="108"/>
        <v>1</v>
      </c>
      <c r="T1138" s="15">
        <f t="shared" si="107"/>
        <v>867.08</v>
      </c>
      <c r="U1138">
        <f t="shared" si="106"/>
        <v>2015</v>
      </c>
    </row>
    <row r="1139" spans="1:21" ht="43.5" x14ac:dyDescent="0.35">
      <c r="A1139">
        <v>1138</v>
      </c>
      <c r="B1139" s="3" t="s">
        <v>1139</v>
      </c>
      <c r="C1139" s="3" t="s">
        <v>5248</v>
      </c>
      <c r="D1139" s="6">
        <v>35000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s="10" t="s">
        <v>8287</v>
      </c>
      <c r="O1139" t="s">
        <v>8289</v>
      </c>
      <c r="P1139" s="12">
        <f t="shared" si="103"/>
        <v>42736.9066087963</v>
      </c>
      <c r="Q1139" s="12">
        <f t="shared" si="104"/>
        <v>42756.9066087963</v>
      </c>
      <c r="R1139" s="15">
        <f t="shared" si="105"/>
        <v>2017</v>
      </c>
      <c r="S1139" s="21">
        <f t="shared" si="108"/>
        <v>0</v>
      </c>
      <c r="T1139" s="15">
        <f t="shared" si="107"/>
        <v>1300</v>
      </c>
      <c r="U1139">
        <f t="shared" si="106"/>
        <v>2017</v>
      </c>
    </row>
    <row r="1140" spans="1:21" ht="43.5" x14ac:dyDescent="0.35">
      <c r="A1140">
        <v>1137</v>
      </c>
      <c r="B1140" s="3" t="s">
        <v>1138</v>
      </c>
      <c r="C1140" s="3" t="s">
        <v>5247</v>
      </c>
      <c r="D1140" s="6">
        <v>25000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s="10" t="s">
        <v>8287</v>
      </c>
      <c r="O1140" t="s">
        <v>8289</v>
      </c>
      <c r="P1140" s="12">
        <f t="shared" si="103"/>
        <v>42453.819687499999</v>
      </c>
      <c r="Q1140" s="12">
        <f t="shared" si="104"/>
        <v>42483.819687499999</v>
      </c>
      <c r="R1140" s="15">
        <f t="shared" si="105"/>
        <v>2016</v>
      </c>
      <c r="S1140" s="21">
        <f t="shared" si="108"/>
        <v>0</v>
      </c>
      <c r="T1140" s="15">
        <f t="shared" si="107"/>
        <v>133.33000000000001</v>
      </c>
      <c r="U1140">
        <f t="shared" si="106"/>
        <v>2016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 s="12">
        <f t="shared" si="103"/>
        <v>41975.347523148142</v>
      </c>
      <c r="Q1141" s="12">
        <f t="shared" si="104"/>
        <v>42005.347523148142</v>
      </c>
      <c r="R1141" s="15">
        <f t="shared" si="105"/>
        <v>2014</v>
      </c>
      <c r="S1141" s="21">
        <f t="shared" si="108"/>
        <v>1</v>
      </c>
      <c r="T1141" s="15">
        <f t="shared" si="107"/>
        <v>5195</v>
      </c>
      <c r="U1141">
        <f t="shared" si="106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 s="12">
        <f t="shared" si="103"/>
        <v>42192.462048611109</v>
      </c>
      <c r="Q1142" s="12">
        <f t="shared" si="104"/>
        <v>42222.462048611109</v>
      </c>
      <c r="R1142" s="15">
        <f t="shared" si="105"/>
        <v>2015</v>
      </c>
      <c r="S1142" s="21">
        <f t="shared" si="108"/>
        <v>1</v>
      </c>
      <c r="T1142" s="15">
        <f t="shared" si="107"/>
        <v>0</v>
      </c>
      <c r="U1142">
        <f t="shared" si="106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 s="12">
        <f t="shared" si="103"/>
        <v>42164.699652777781</v>
      </c>
      <c r="Q1143" s="12">
        <f t="shared" si="104"/>
        <v>42194.699652777781</v>
      </c>
      <c r="R1143" s="15">
        <f t="shared" si="105"/>
        <v>2015</v>
      </c>
      <c r="S1143" s="21">
        <f t="shared" si="108"/>
        <v>10</v>
      </c>
      <c r="T1143" s="15">
        <f t="shared" si="107"/>
        <v>0</v>
      </c>
      <c r="U1143">
        <f t="shared" si="106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 s="12">
        <f t="shared" si="103"/>
        <v>42022.006099537044</v>
      </c>
      <c r="Q1144" s="12">
        <f t="shared" si="104"/>
        <v>42052.006099537044</v>
      </c>
      <c r="R1144" s="15">
        <f t="shared" si="105"/>
        <v>2015</v>
      </c>
      <c r="S1144" s="21">
        <f t="shared" si="108"/>
        <v>1</v>
      </c>
      <c r="T1144" s="15">
        <f t="shared" si="107"/>
        <v>0</v>
      </c>
      <c r="U1144">
        <f t="shared" si="106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 s="12">
        <f t="shared" si="103"/>
        <v>42325.19358796296</v>
      </c>
      <c r="Q1145" s="12">
        <f t="shared" si="104"/>
        <v>42355.19358796296</v>
      </c>
      <c r="R1145" s="15">
        <f t="shared" si="105"/>
        <v>2015</v>
      </c>
      <c r="S1145" s="21">
        <f t="shared" si="108"/>
        <v>0</v>
      </c>
      <c r="T1145" s="15">
        <f t="shared" si="107"/>
        <v>645.88</v>
      </c>
      <c r="U1145">
        <f t="shared" si="106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 s="12">
        <f t="shared" si="103"/>
        <v>42093.181944444441</v>
      </c>
      <c r="Q1146" s="12">
        <f t="shared" si="104"/>
        <v>42123.181944444441</v>
      </c>
      <c r="R1146" s="15">
        <f t="shared" si="105"/>
        <v>2015</v>
      </c>
      <c r="S1146" s="21">
        <f t="shared" si="108"/>
        <v>1</v>
      </c>
      <c r="T1146" s="15">
        <f t="shared" si="107"/>
        <v>0</v>
      </c>
      <c r="U1146">
        <f t="shared" si="106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 s="12">
        <f t="shared" si="103"/>
        <v>41854.747592592597</v>
      </c>
      <c r="Q1147" s="12">
        <f t="shared" si="104"/>
        <v>41914.747592592597</v>
      </c>
      <c r="R1147" s="15">
        <f t="shared" si="105"/>
        <v>2014</v>
      </c>
      <c r="S1147" s="21">
        <f t="shared" si="108"/>
        <v>0</v>
      </c>
      <c r="T1147" s="15">
        <f t="shared" si="107"/>
        <v>5145</v>
      </c>
      <c r="U1147">
        <f t="shared" si="106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 s="12">
        <f t="shared" si="103"/>
        <v>41723.9533912037</v>
      </c>
      <c r="Q1148" s="12">
        <f t="shared" si="104"/>
        <v>41761.9533912037</v>
      </c>
      <c r="R1148" s="15">
        <f t="shared" si="105"/>
        <v>2014</v>
      </c>
      <c r="S1148" s="21">
        <f t="shared" si="108"/>
        <v>1</v>
      </c>
      <c r="T1148" s="15">
        <f t="shared" si="107"/>
        <v>427.92</v>
      </c>
      <c r="U1148">
        <f t="shared" si="106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 s="12">
        <f t="shared" si="103"/>
        <v>41871.972025462965</v>
      </c>
      <c r="Q1149" s="12">
        <f t="shared" si="104"/>
        <v>41931.972025462965</v>
      </c>
      <c r="R1149" s="15">
        <f t="shared" si="105"/>
        <v>2014</v>
      </c>
      <c r="S1149" s="21">
        <f t="shared" si="108"/>
        <v>0</v>
      </c>
      <c r="T1149" s="15">
        <f t="shared" si="107"/>
        <v>0</v>
      </c>
      <c r="U1149">
        <f t="shared" si="106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 s="12">
        <f t="shared" si="103"/>
        <v>42675.171076388884</v>
      </c>
      <c r="Q1150" s="12">
        <f t="shared" si="104"/>
        <v>42705.212743055556</v>
      </c>
      <c r="R1150" s="15">
        <f t="shared" si="105"/>
        <v>2016</v>
      </c>
      <c r="S1150" s="21">
        <f t="shared" si="108"/>
        <v>0</v>
      </c>
      <c r="T1150" s="15">
        <f t="shared" si="107"/>
        <v>1705.33</v>
      </c>
      <c r="U1150">
        <f t="shared" si="106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 s="12">
        <f t="shared" si="103"/>
        <v>42507.71025462963</v>
      </c>
      <c r="Q1151" s="12">
        <f t="shared" si="104"/>
        <v>42537.71025462963</v>
      </c>
      <c r="R1151" s="15">
        <f t="shared" si="105"/>
        <v>2016</v>
      </c>
      <c r="S1151" s="21">
        <f t="shared" si="108"/>
        <v>0</v>
      </c>
      <c r="T1151" s="15">
        <f t="shared" si="107"/>
        <v>2552.5</v>
      </c>
      <c r="U1151">
        <f t="shared" si="106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 s="12">
        <f t="shared" si="103"/>
        <v>42317.954571759255</v>
      </c>
      <c r="Q1152" s="12">
        <f t="shared" si="104"/>
        <v>42377.954571759255</v>
      </c>
      <c r="R1152" s="15">
        <f t="shared" si="105"/>
        <v>2015</v>
      </c>
      <c r="S1152" s="21">
        <f t="shared" si="108"/>
        <v>2</v>
      </c>
      <c r="T1152" s="15">
        <f t="shared" si="107"/>
        <v>850.5</v>
      </c>
      <c r="U1152">
        <f t="shared" si="106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 s="12">
        <f t="shared" si="103"/>
        <v>42224.102581018517</v>
      </c>
      <c r="Q1153" s="12">
        <f t="shared" si="104"/>
        <v>42254.102581018517</v>
      </c>
      <c r="R1153" s="15">
        <f t="shared" si="105"/>
        <v>2015</v>
      </c>
      <c r="S1153" s="21">
        <f t="shared" si="108"/>
        <v>0</v>
      </c>
      <c r="T1153" s="15">
        <f t="shared" si="107"/>
        <v>0</v>
      </c>
      <c r="U1153">
        <f t="shared" si="106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 s="12">
        <f t="shared" ref="P1154:P1217" si="109">(((J1154/60)/60)/24)+DATE(1970,1,1)</f>
        <v>42109.709629629629</v>
      </c>
      <c r="Q1154" s="12">
        <f t="shared" ref="Q1154:Q1217" si="110">(((I1154/60)/60)/24)+DATE(1970,1,1)</f>
        <v>42139.709629629629</v>
      </c>
      <c r="R1154" s="15">
        <f t="shared" ref="R1154:R1217" si="111">YEAR(P1154)</f>
        <v>2015</v>
      </c>
      <c r="S1154" s="21">
        <f t="shared" si="108"/>
        <v>0</v>
      </c>
      <c r="T1154" s="15">
        <f t="shared" si="107"/>
        <v>340</v>
      </c>
      <c r="U1154">
        <f t="shared" si="106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 s="12">
        <f t="shared" si="109"/>
        <v>42143.714178240742</v>
      </c>
      <c r="Q1155" s="12">
        <f t="shared" si="110"/>
        <v>42173.714178240742</v>
      </c>
      <c r="R1155" s="15">
        <f t="shared" si="111"/>
        <v>2015</v>
      </c>
      <c r="S1155" s="21">
        <f t="shared" si="108"/>
        <v>1</v>
      </c>
      <c r="T1155" s="15">
        <f t="shared" si="107"/>
        <v>5096</v>
      </c>
      <c r="U1155">
        <f t="shared" ref="U1155:U1218" si="112">YEAR(P1155)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 s="12">
        <f t="shared" si="109"/>
        <v>42223.108865740738</v>
      </c>
      <c r="Q1156" s="12">
        <f t="shared" si="110"/>
        <v>42253.108865740738</v>
      </c>
      <c r="R1156" s="15">
        <f t="shared" si="111"/>
        <v>2015</v>
      </c>
      <c r="S1156" s="21">
        <f t="shared" si="108"/>
        <v>1</v>
      </c>
      <c r="T1156" s="15">
        <f t="shared" ref="T1156:T1219" si="113">IFERROR(ROUND(E1156/L1156,2),0)</f>
        <v>1695.67</v>
      </c>
      <c r="U1156">
        <f t="shared" si="11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 s="12">
        <f t="shared" si="109"/>
        <v>41835.763981481483</v>
      </c>
      <c r="Q1157" s="12">
        <f t="shared" si="110"/>
        <v>41865.763981481483</v>
      </c>
      <c r="R1157" s="15">
        <f t="shared" si="111"/>
        <v>2014</v>
      </c>
      <c r="S1157" s="21">
        <f t="shared" si="108"/>
        <v>0</v>
      </c>
      <c r="T1157" s="15">
        <f t="shared" si="113"/>
        <v>635.75</v>
      </c>
      <c r="U1157">
        <f t="shared" si="11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 s="12">
        <f t="shared" si="109"/>
        <v>42029.07131944444</v>
      </c>
      <c r="Q1158" s="12">
        <f t="shared" si="110"/>
        <v>42059.07131944444</v>
      </c>
      <c r="R1158" s="15">
        <f t="shared" si="111"/>
        <v>2015</v>
      </c>
      <c r="S1158" s="21">
        <f t="shared" si="108"/>
        <v>1</v>
      </c>
      <c r="T1158" s="15">
        <f t="shared" si="113"/>
        <v>0</v>
      </c>
      <c r="U1158">
        <f t="shared" si="11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 s="12">
        <f t="shared" si="109"/>
        <v>41918.628240740742</v>
      </c>
      <c r="Q1159" s="12">
        <f t="shared" si="110"/>
        <v>41978.669907407413</v>
      </c>
      <c r="R1159" s="15">
        <f t="shared" si="111"/>
        <v>2014</v>
      </c>
      <c r="S1159" s="21">
        <f t="shared" si="108"/>
        <v>1</v>
      </c>
      <c r="T1159" s="15">
        <f t="shared" si="113"/>
        <v>1692.67</v>
      </c>
      <c r="U1159">
        <f t="shared" si="11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 s="12">
        <f t="shared" si="109"/>
        <v>41952.09175925926</v>
      </c>
      <c r="Q1160" s="12">
        <f t="shared" si="110"/>
        <v>41982.09175925926</v>
      </c>
      <c r="R1160" s="15">
        <f t="shared" si="111"/>
        <v>2014</v>
      </c>
      <c r="S1160" s="21">
        <f t="shared" si="108"/>
        <v>1</v>
      </c>
      <c r="T1160" s="15">
        <f t="shared" si="113"/>
        <v>1690</v>
      </c>
      <c r="U1160">
        <f t="shared" si="11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 s="12">
        <f t="shared" si="109"/>
        <v>42154.726446759261</v>
      </c>
      <c r="Q1161" s="12">
        <f t="shared" si="110"/>
        <v>42185.65625</v>
      </c>
      <c r="R1161" s="15">
        <f t="shared" si="111"/>
        <v>2015</v>
      </c>
      <c r="S1161" s="21">
        <f t="shared" si="108"/>
        <v>1</v>
      </c>
      <c r="T1161" s="15">
        <f t="shared" si="113"/>
        <v>0</v>
      </c>
      <c r="U1161">
        <f t="shared" si="11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 s="12">
        <f t="shared" si="109"/>
        <v>42061.154930555553</v>
      </c>
      <c r="Q1162" s="12">
        <f t="shared" si="110"/>
        <v>42091.113263888896</v>
      </c>
      <c r="R1162" s="15">
        <f t="shared" si="111"/>
        <v>2015</v>
      </c>
      <c r="S1162" s="21">
        <f t="shared" si="108"/>
        <v>0</v>
      </c>
      <c r="T1162" s="15">
        <f t="shared" si="113"/>
        <v>266.63</v>
      </c>
      <c r="U1162">
        <f t="shared" si="11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 s="12">
        <f t="shared" si="109"/>
        <v>42122.629502314812</v>
      </c>
      <c r="Q1163" s="12">
        <f t="shared" si="110"/>
        <v>42143.629502314812</v>
      </c>
      <c r="R1163" s="15">
        <f t="shared" si="111"/>
        <v>2015</v>
      </c>
      <c r="S1163" s="21">
        <f t="shared" si="108"/>
        <v>0</v>
      </c>
      <c r="T1163" s="15">
        <f t="shared" si="113"/>
        <v>0</v>
      </c>
      <c r="U1163">
        <f t="shared" si="11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 s="12">
        <f t="shared" si="109"/>
        <v>41876.683611111112</v>
      </c>
      <c r="Q1164" s="12">
        <f t="shared" si="110"/>
        <v>41907.683611111112</v>
      </c>
      <c r="R1164" s="15">
        <f t="shared" si="111"/>
        <v>2014</v>
      </c>
      <c r="S1164" s="21">
        <f t="shared" si="108"/>
        <v>0</v>
      </c>
      <c r="T1164" s="15">
        <f t="shared" si="113"/>
        <v>2527.5</v>
      </c>
      <c r="U1164">
        <f t="shared" si="11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 s="12">
        <f t="shared" si="109"/>
        <v>41830.723611111112</v>
      </c>
      <c r="Q1165" s="12">
        <f t="shared" si="110"/>
        <v>41860.723611111112</v>
      </c>
      <c r="R1165" s="15">
        <f t="shared" si="111"/>
        <v>2014</v>
      </c>
      <c r="S1165" s="21">
        <f t="shared" si="108"/>
        <v>1</v>
      </c>
      <c r="T1165" s="15">
        <f t="shared" si="113"/>
        <v>0</v>
      </c>
      <c r="U1165">
        <f t="shared" si="11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 s="12">
        <f t="shared" si="109"/>
        <v>42509.724328703705</v>
      </c>
      <c r="Q1166" s="12">
        <f t="shared" si="110"/>
        <v>42539.724328703705</v>
      </c>
      <c r="R1166" s="15">
        <f t="shared" si="111"/>
        <v>2016</v>
      </c>
      <c r="S1166" s="21">
        <f t="shared" si="108"/>
        <v>1</v>
      </c>
      <c r="T1166" s="15">
        <f t="shared" si="113"/>
        <v>0</v>
      </c>
      <c r="U1166">
        <f t="shared" si="112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 s="12">
        <f t="shared" si="109"/>
        <v>41792.214467592588</v>
      </c>
      <c r="Q1167" s="12">
        <f t="shared" si="110"/>
        <v>41826.214467592588</v>
      </c>
      <c r="R1167" s="15">
        <f t="shared" si="111"/>
        <v>2014</v>
      </c>
      <c r="S1167" s="21">
        <f t="shared" si="108"/>
        <v>1</v>
      </c>
      <c r="T1167" s="15">
        <f t="shared" si="113"/>
        <v>202.04</v>
      </c>
      <c r="U1167">
        <f t="shared" si="11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 s="12">
        <f t="shared" si="109"/>
        <v>42150.485439814816</v>
      </c>
      <c r="Q1168" s="12">
        <f t="shared" si="110"/>
        <v>42181.166666666672</v>
      </c>
      <c r="R1168" s="15">
        <f t="shared" si="111"/>
        <v>2015</v>
      </c>
      <c r="S1168" s="21">
        <f t="shared" si="108"/>
        <v>0</v>
      </c>
      <c r="T1168" s="15">
        <f t="shared" si="113"/>
        <v>631.35</v>
      </c>
      <c r="U1168">
        <f t="shared" si="11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 s="12">
        <f t="shared" si="109"/>
        <v>41863.734895833331</v>
      </c>
      <c r="Q1169" s="12">
        <f t="shared" si="110"/>
        <v>41894.734895833331</v>
      </c>
      <c r="R1169" s="15">
        <f t="shared" si="111"/>
        <v>2014</v>
      </c>
      <c r="S1169" s="21">
        <f t="shared" si="108"/>
        <v>0</v>
      </c>
      <c r="T1169" s="15">
        <f t="shared" si="113"/>
        <v>315.63</v>
      </c>
      <c r="U1169">
        <f t="shared" si="11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 s="12">
        <f t="shared" si="109"/>
        <v>42605.053993055553</v>
      </c>
      <c r="Q1170" s="12">
        <f t="shared" si="110"/>
        <v>42635.053993055553</v>
      </c>
      <c r="R1170" s="15">
        <f t="shared" si="111"/>
        <v>2016</v>
      </c>
      <c r="S1170" s="21">
        <f t="shared" si="108"/>
        <v>0</v>
      </c>
      <c r="T1170" s="15">
        <f t="shared" si="113"/>
        <v>1682.17</v>
      </c>
      <c r="U1170">
        <f t="shared" si="11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 s="12">
        <f t="shared" si="109"/>
        <v>42027.353738425925</v>
      </c>
      <c r="Q1171" s="12">
        <f t="shared" si="110"/>
        <v>42057.353738425925</v>
      </c>
      <c r="R1171" s="15">
        <f t="shared" si="111"/>
        <v>2015</v>
      </c>
      <c r="S1171" s="21">
        <f t="shared" si="108"/>
        <v>1</v>
      </c>
      <c r="T1171" s="15">
        <f t="shared" si="113"/>
        <v>1681.67</v>
      </c>
      <c r="U1171">
        <f t="shared" si="11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 s="12">
        <f t="shared" si="109"/>
        <v>42124.893182870372</v>
      </c>
      <c r="Q1172" s="12">
        <f t="shared" si="110"/>
        <v>42154.893182870372</v>
      </c>
      <c r="R1172" s="15">
        <f t="shared" si="111"/>
        <v>2015</v>
      </c>
      <c r="S1172" s="21">
        <f t="shared" si="108"/>
        <v>0</v>
      </c>
      <c r="T1172" s="15">
        <f t="shared" si="113"/>
        <v>2520.5</v>
      </c>
      <c r="U1172">
        <f t="shared" si="11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 s="12">
        <f t="shared" si="109"/>
        <v>41938.804710648146</v>
      </c>
      <c r="Q1173" s="12">
        <f t="shared" si="110"/>
        <v>41956.846377314811</v>
      </c>
      <c r="R1173" s="15">
        <f t="shared" si="111"/>
        <v>2014</v>
      </c>
      <c r="S1173" s="21">
        <f t="shared" si="108"/>
        <v>0</v>
      </c>
      <c r="T1173" s="15">
        <f t="shared" si="113"/>
        <v>5040</v>
      </c>
      <c r="U1173">
        <f t="shared" si="11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 s="12">
        <f t="shared" si="109"/>
        <v>41841.682314814818</v>
      </c>
      <c r="Q1174" s="12">
        <f t="shared" si="110"/>
        <v>41871.682314814818</v>
      </c>
      <c r="R1174" s="15">
        <f t="shared" si="111"/>
        <v>2014</v>
      </c>
      <c r="S1174" s="21">
        <f t="shared" si="108"/>
        <v>1</v>
      </c>
      <c r="T1174" s="15">
        <f t="shared" si="113"/>
        <v>0</v>
      </c>
      <c r="U1174">
        <f t="shared" si="11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 s="12">
        <f t="shared" si="109"/>
        <v>42184.185844907406</v>
      </c>
      <c r="Q1175" s="12">
        <f t="shared" si="110"/>
        <v>42219.185844907406</v>
      </c>
      <c r="R1175" s="15">
        <f t="shared" si="111"/>
        <v>2015</v>
      </c>
      <c r="S1175" s="21">
        <f t="shared" si="108"/>
        <v>0</v>
      </c>
      <c r="T1175" s="15">
        <f t="shared" si="113"/>
        <v>5025</v>
      </c>
      <c r="U1175">
        <f t="shared" si="11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 s="12">
        <f t="shared" si="109"/>
        <v>42468.84174768519</v>
      </c>
      <c r="Q1176" s="12">
        <f t="shared" si="110"/>
        <v>42498.84174768519</v>
      </c>
      <c r="R1176" s="15">
        <f t="shared" si="111"/>
        <v>2016</v>
      </c>
      <c r="S1176" s="21">
        <f t="shared" si="108"/>
        <v>0</v>
      </c>
      <c r="T1176" s="15">
        <f t="shared" si="113"/>
        <v>264.42</v>
      </c>
      <c r="U1176">
        <f t="shared" si="11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 s="12">
        <f t="shared" si="109"/>
        <v>42170.728460648148</v>
      </c>
      <c r="Q1177" s="12">
        <f t="shared" si="110"/>
        <v>42200.728460648148</v>
      </c>
      <c r="R1177" s="15">
        <f t="shared" si="111"/>
        <v>2015</v>
      </c>
      <c r="S1177" s="21">
        <f t="shared" si="108"/>
        <v>0</v>
      </c>
      <c r="T1177" s="15">
        <f t="shared" si="113"/>
        <v>557.33000000000004</v>
      </c>
      <c r="U1177">
        <f t="shared" si="11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 s="12">
        <f t="shared" si="109"/>
        <v>42746.019652777773</v>
      </c>
      <c r="Q1178" s="12">
        <f t="shared" si="110"/>
        <v>42800.541666666672</v>
      </c>
      <c r="R1178" s="15">
        <f t="shared" si="111"/>
        <v>2017</v>
      </c>
      <c r="S1178" s="21">
        <f t="shared" ref="S1178:S1241" si="114">ROUND(E1178/D1178,0)</f>
        <v>0</v>
      </c>
      <c r="T1178" s="15">
        <f t="shared" si="113"/>
        <v>5012.25</v>
      </c>
      <c r="U1178">
        <f t="shared" si="11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 s="12">
        <f t="shared" si="109"/>
        <v>41897.660833333335</v>
      </c>
      <c r="Q1179" s="12">
        <f t="shared" si="110"/>
        <v>41927.660833333335</v>
      </c>
      <c r="R1179" s="15">
        <f t="shared" si="111"/>
        <v>2014</v>
      </c>
      <c r="S1179" s="21">
        <f t="shared" si="114"/>
        <v>1</v>
      </c>
      <c r="T1179" s="15">
        <f t="shared" si="113"/>
        <v>0</v>
      </c>
      <c r="U1179">
        <f t="shared" si="11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 s="12">
        <f t="shared" si="109"/>
        <v>41837.905694444446</v>
      </c>
      <c r="Q1180" s="12">
        <f t="shared" si="110"/>
        <v>41867.905694444446</v>
      </c>
      <c r="R1180" s="15">
        <f t="shared" si="111"/>
        <v>2014</v>
      </c>
      <c r="S1180" s="21">
        <f t="shared" si="114"/>
        <v>0</v>
      </c>
      <c r="T1180" s="15">
        <f t="shared" si="113"/>
        <v>5003</v>
      </c>
      <c r="U1180">
        <f t="shared" si="11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 s="12">
        <f t="shared" si="109"/>
        <v>42275.720219907409</v>
      </c>
      <c r="Q1181" s="12">
        <f t="shared" si="110"/>
        <v>42305.720219907409</v>
      </c>
      <c r="R1181" s="15">
        <f t="shared" si="111"/>
        <v>2015</v>
      </c>
      <c r="S1181" s="21">
        <f t="shared" si="114"/>
        <v>0</v>
      </c>
      <c r="T1181" s="15">
        <f t="shared" si="113"/>
        <v>1000.2</v>
      </c>
      <c r="U1181">
        <f t="shared" si="11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 s="12">
        <f t="shared" si="109"/>
        <v>41781.806875000002</v>
      </c>
      <c r="Q1182" s="12">
        <f t="shared" si="110"/>
        <v>41818.806875000002</v>
      </c>
      <c r="R1182" s="15">
        <f t="shared" si="111"/>
        <v>2014</v>
      </c>
      <c r="S1182" s="21">
        <f t="shared" si="114"/>
        <v>0</v>
      </c>
      <c r="T1182" s="15">
        <f t="shared" si="113"/>
        <v>58.83</v>
      </c>
      <c r="U1182">
        <f t="shared" si="11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 s="12">
        <f t="shared" si="109"/>
        <v>42034.339363425926</v>
      </c>
      <c r="Q1183" s="12">
        <f t="shared" si="110"/>
        <v>42064.339363425926</v>
      </c>
      <c r="R1183" s="15">
        <f t="shared" si="111"/>
        <v>2015</v>
      </c>
      <c r="S1183" s="21">
        <f t="shared" si="114"/>
        <v>0</v>
      </c>
      <c r="T1183" s="15">
        <f t="shared" si="113"/>
        <v>1666.67</v>
      </c>
      <c r="U1183">
        <f t="shared" si="112"/>
        <v>2015</v>
      </c>
    </row>
    <row r="1184" spans="1:21" ht="43.5" x14ac:dyDescent="0.35">
      <c r="A1184">
        <v>1184</v>
      </c>
      <c r="B1184" s="3" t="s">
        <v>1185</v>
      </c>
      <c r="C1184" s="3" t="s">
        <v>5294</v>
      </c>
      <c r="D1184" s="6">
        <v>22000</v>
      </c>
      <c r="E1184" s="8">
        <v>5000</v>
      </c>
      <c r="F1184" t="s">
        <v>8218</v>
      </c>
      <c r="G1184" t="s">
        <v>8224</v>
      </c>
      <c r="H1184" t="s">
        <v>8246</v>
      </c>
      <c r="I1184">
        <v>1486391011</v>
      </c>
      <c r="J1184">
        <v>1483712611</v>
      </c>
      <c r="K1184" t="b">
        <v>0</v>
      </c>
      <c r="L1184">
        <v>375</v>
      </c>
      <c r="M1184" t="b">
        <v>1</v>
      </c>
      <c r="N1184" s="10" t="s">
        <v>8292</v>
      </c>
      <c r="O1184" t="s">
        <v>8293</v>
      </c>
      <c r="P1184" s="12">
        <f t="shared" si="109"/>
        <v>42741.599664351852</v>
      </c>
      <c r="Q1184" s="12">
        <f t="shared" si="110"/>
        <v>42772.599664351852</v>
      </c>
      <c r="R1184" s="15">
        <f t="shared" si="111"/>
        <v>2017</v>
      </c>
      <c r="S1184" s="21">
        <f t="shared" si="114"/>
        <v>0</v>
      </c>
      <c r="T1184" s="15">
        <f t="shared" si="113"/>
        <v>13.33</v>
      </c>
      <c r="U1184">
        <f t="shared" si="112"/>
        <v>2017</v>
      </c>
    </row>
    <row r="1185" spans="1:21" ht="58" x14ac:dyDescent="0.35">
      <c r="A1185">
        <v>1185</v>
      </c>
      <c r="B1185" s="3" t="s">
        <v>1186</v>
      </c>
      <c r="C1185" s="3" t="s">
        <v>5295</v>
      </c>
      <c r="D1185" s="6">
        <v>12500</v>
      </c>
      <c r="E1185" s="8">
        <v>5000</v>
      </c>
      <c r="F1185" t="s">
        <v>8218</v>
      </c>
      <c r="G1185" t="s">
        <v>8223</v>
      </c>
      <c r="H1185" t="s">
        <v>8245</v>
      </c>
      <c r="I1185">
        <v>1433736000</v>
      </c>
      <c r="J1185">
        <v>1430945149</v>
      </c>
      <c r="K1185" t="b">
        <v>0</v>
      </c>
      <c r="L1185">
        <v>111</v>
      </c>
      <c r="M1185" t="b">
        <v>1</v>
      </c>
      <c r="N1185" s="10" t="s">
        <v>8292</v>
      </c>
      <c r="O1185" t="s">
        <v>8293</v>
      </c>
      <c r="P1185" s="12">
        <f t="shared" si="109"/>
        <v>42130.865150462967</v>
      </c>
      <c r="Q1185" s="12">
        <f t="shared" si="110"/>
        <v>42163.166666666672</v>
      </c>
      <c r="R1185" s="15">
        <f t="shared" si="111"/>
        <v>2015</v>
      </c>
      <c r="S1185" s="21">
        <f t="shared" si="114"/>
        <v>0</v>
      </c>
      <c r="T1185" s="15">
        <f t="shared" si="113"/>
        <v>45.05</v>
      </c>
      <c r="U1185">
        <f t="shared" si="112"/>
        <v>2015</v>
      </c>
    </row>
    <row r="1186" spans="1:21" ht="43.5" x14ac:dyDescent="0.35">
      <c r="A1186">
        <v>1183</v>
      </c>
      <c r="B1186" s="3" t="s">
        <v>1184</v>
      </c>
      <c r="C1186" s="3" t="s">
        <v>5293</v>
      </c>
      <c r="D1186" s="6">
        <v>2500</v>
      </c>
      <c r="E1186" s="8">
        <v>5000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s="10" t="s">
        <v>8290</v>
      </c>
      <c r="O1186" t="s">
        <v>8291</v>
      </c>
      <c r="P1186" s="12">
        <f t="shared" si="109"/>
        <v>42656.86137731481</v>
      </c>
      <c r="Q1186" s="12">
        <f t="shared" si="110"/>
        <v>42676.165972222225</v>
      </c>
      <c r="R1186" s="15">
        <f t="shared" si="111"/>
        <v>2016</v>
      </c>
      <c r="S1186" s="21">
        <f t="shared" si="114"/>
        <v>2</v>
      </c>
      <c r="T1186" s="15">
        <f t="shared" si="113"/>
        <v>1666.67</v>
      </c>
      <c r="U1186">
        <f t="shared" si="112"/>
        <v>2016</v>
      </c>
    </row>
    <row r="1187" spans="1:21" ht="58" x14ac:dyDescent="0.35">
      <c r="A1187">
        <v>1182</v>
      </c>
      <c r="B1187" s="3" t="s">
        <v>1183</v>
      </c>
      <c r="C1187" s="3" t="s">
        <v>5292</v>
      </c>
      <c r="D1187" s="6">
        <v>1000</v>
      </c>
      <c r="E1187" s="8">
        <v>5000</v>
      </c>
      <c r="F1187" t="s">
        <v>8220</v>
      </c>
      <c r="G1187" t="s">
        <v>8223</v>
      </c>
      <c r="H1187" t="s">
        <v>8245</v>
      </c>
      <c r="I1187">
        <v>1484239320</v>
      </c>
      <c r="J1187">
        <v>1482609088</v>
      </c>
      <c r="K1187" t="b">
        <v>0</v>
      </c>
      <c r="L1187">
        <v>4</v>
      </c>
      <c r="M1187" t="b">
        <v>0</v>
      </c>
      <c r="N1187" s="10" t="s">
        <v>8290</v>
      </c>
      <c r="O1187" t="s">
        <v>8291</v>
      </c>
      <c r="P1187" s="12">
        <f t="shared" si="109"/>
        <v>42728.827407407407</v>
      </c>
      <c r="Q1187" s="12">
        <f t="shared" si="110"/>
        <v>42747.695833333331</v>
      </c>
      <c r="R1187" s="15">
        <f t="shared" si="111"/>
        <v>2016</v>
      </c>
      <c r="S1187" s="21">
        <f t="shared" si="114"/>
        <v>5</v>
      </c>
      <c r="T1187" s="15">
        <f t="shared" si="113"/>
        <v>1250</v>
      </c>
      <c r="U1187">
        <f t="shared" si="112"/>
        <v>2016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 s="12">
        <f t="shared" si="109"/>
        <v>42123.86336805555</v>
      </c>
      <c r="Q1188" s="12">
        <f t="shared" si="110"/>
        <v>42156.945833333331</v>
      </c>
      <c r="R1188" s="15">
        <f t="shared" si="111"/>
        <v>2015</v>
      </c>
      <c r="S1188" s="21">
        <f t="shared" si="114"/>
        <v>1</v>
      </c>
      <c r="T1188" s="15">
        <f t="shared" si="113"/>
        <v>40.26</v>
      </c>
      <c r="U1188">
        <f t="shared" si="112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 s="12">
        <f t="shared" si="109"/>
        <v>42109.894942129627</v>
      </c>
      <c r="Q1189" s="12">
        <f t="shared" si="110"/>
        <v>42141.75</v>
      </c>
      <c r="R1189" s="15">
        <f t="shared" si="111"/>
        <v>2015</v>
      </c>
      <c r="S1189" s="21">
        <f t="shared" si="114"/>
        <v>1</v>
      </c>
      <c r="T1189" s="15">
        <f t="shared" si="113"/>
        <v>70.569999999999993</v>
      </c>
      <c r="U1189">
        <f t="shared" si="11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 s="12">
        <f t="shared" si="109"/>
        <v>42711.700694444444</v>
      </c>
      <c r="Q1190" s="12">
        <f t="shared" si="110"/>
        <v>42732.700694444444</v>
      </c>
      <c r="R1190" s="15">
        <f t="shared" si="111"/>
        <v>2016</v>
      </c>
      <c r="S1190" s="21">
        <f t="shared" si="114"/>
        <v>2</v>
      </c>
      <c r="T1190" s="15">
        <f t="shared" si="113"/>
        <v>58.11</v>
      </c>
      <c r="U1190">
        <f t="shared" si="11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 s="12">
        <f t="shared" si="109"/>
        <v>42529.979108796295</v>
      </c>
      <c r="Q1191" s="12">
        <f t="shared" si="110"/>
        <v>42550.979108796295</v>
      </c>
      <c r="R1191" s="15">
        <f t="shared" si="111"/>
        <v>2016</v>
      </c>
      <c r="S1191" s="21">
        <f t="shared" si="114"/>
        <v>1</v>
      </c>
      <c r="T1191" s="15">
        <f t="shared" si="113"/>
        <v>57.38</v>
      </c>
      <c r="U1191">
        <f t="shared" si="11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 s="12">
        <f t="shared" si="109"/>
        <v>41852.665798611109</v>
      </c>
      <c r="Q1192" s="12">
        <f t="shared" si="110"/>
        <v>41882.665798611109</v>
      </c>
      <c r="R1192" s="15">
        <f t="shared" si="111"/>
        <v>2014</v>
      </c>
      <c r="S1192" s="21">
        <f t="shared" si="114"/>
        <v>10</v>
      </c>
      <c r="T1192" s="15">
        <f t="shared" si="113"/>
        <v>378.46</v>
      </c>
      <c r="U1192">
        <f t="shared" si="11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 s="12">
        <f t="shared" si="109"/>
        <v>42419.603703703702</v>
      </c>
      <c r="Q1193" s="12">
        <f t="shared" si="110"/>
        <v>42449.562037037031</v>
      </c>
      <c r="R1193" s="15">
        <f t="shared" si="111"/>
        <v>2016</v>
      </c>
      <c r="S1193" s="21">
        <f t="shared" si="114"/>
        <v>2</v>
      </c>
      <c r="T1193" s="15">
        <f t="shared" si="113"/>
        <v>148.68</v>
      </c>
      <c r="U1193">
        <f t="shared" si="11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 s="12">
        <f t="shared" si="109"/>
        <v>42747.506689814814</v>
      </c>
      <c r="Q1194" s="12">
        <f t="shared" si="110"/>
        <v>42777.506689814814</v>
      </c>
      <c r="R1194" s="15">
        <f t="shared" si="111"/>
        <v>2017</v>
      </c>
      <c r="S1194" s="21">
        <f t="shared" si="114"/>
        <v>49</v>
      </c>
      <c r="T1194" s="15">
        <f t="shared" si="113"/>
        <v>326.67</v>
      </c>
      <c r="U1194">
        <f t="shared" si="11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 s="12">
        <f t="shared" si="109"/>
        <v>42409.776076388895</v>
      </c>
      <c r="Q1195" s="12">
        <f t="shared" si="110"/>
        <v>42469.734409722223</v>
      </c>
      <c r="R1195" s="15">
        <f t="shared" si="111"/>
        <v>2016</v>
      </c>
      <c r="S1195" s="21">
        <f t="shared" si="114"/>
        <v>0</v>
      </c>
      <c r="T1195" s="15">
        <f t="shared" si="113"/>
        <v>17.91</v>
      </c>
      <c r="U1195">
        <f t="shared" si="11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 s="12">
        <f t="shared" si="109"/>
        <v>42072.488182870366</v>
      </c>
      <c r="Q1196" s="12">
        <f t="shared" si="110"/>
        <v>42102.488182870366</v>
      </c>
      <c r="R1196" s="15">
        <f t="shared" si="111"/>
        <v>2015</v>
      </c>
      <c r="S1196" s="21">
        <f t="shared" si="114"/>
        <v>0</v>
      </c>
      <c r="T1196" s="15">
        <f t="shared" si="113"/>
        <v>6.84</v>
      </c>
      <c r="U1196">
        <f t="shared" si="11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 s="12">
        <f t="shared" si="109"/>
        <v>42298.34783564815</v>
      </c>
      <c r="Q1197" s="12">
        <f t="shared" si="110"/>
        <v>42358.375</v>
      </c>
      <c r="R1197" s="15">
        <f t="shared" si="111"/>
        <v>2015</v>
      </c>
      <c r="S1197" s="21">
        <f t="shared" si="114"/>
        <v>0</v>
      </c>
      <c r="T1197" s="15">
        <f t="shared" si="113"/>
        <v>28.56</v>
      </c>
      <c r="U1197">
        <f t="shared" si="11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 s="12">
        <f t="shared" si="109"/>
        <v>42326.818738425922</v>
      </c>
      <c r="Q1198" s="12">
        <f t="shared" si="110"/>
        <v>42356.818738425922</v>
      </c>
      <c r="R1198" s="15">
        <f t="shared" si="111"/>
        <v>2015</v>
      </c>
      <c r="S1198" s="21">
        <f t="shared" si="114"/>
        <v>0</v>
      </c>
      <c r="T1198" s="15">
        <f t="shared" si="113"/>
        <v>9.48</v>
      </c>
      <c r="U1198">
        <f t="shared" si="11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 s="12">
        <f t="shared" si="109"/>
        <v>42503.66474537037</v>
      </c>
      <c r="Q1199" s="12">
        <f t="shared" si="110"/>
        <v>42534.249305555553</v>
      </c>
      <c r="R1199" s="15">
        <f t="shared" si="111"/>
        <v>2016</v>
      </c>
      <c r="S1199" s="21">
        <f t="shared" si="114"/>
        <v>0</v>
      </c>
      <c r="T1199" s="15">
        <f t="shared" si="113"/>
        <v>15.37</v>
      </c>
      <c r="U1199">
        <f t="shared" si="11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 s="12">
        <f t="shared" si="109"/>
        <v>42333.619050925925</v>
      </c>
      <c r="Q1200" s="12">
        <f t="shared" si="110"/>
        <v>42369.125</v>
      </c>
      <c r="R1200" s="15">
        <f t="shared" si="111"/>
        <v>2015</v>
      </c>
      <c r="S1200" s="21">
        <f t="shared" si="114"/>
        <v>1</v>
      </c>
      <c r="T1200" s="15">
        <f t="shared" si="113"/>
        <v>28.85</v>
      </c>
      <c r="U1200">
        <f t="shared" si="11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 s="12">
        <f t="shared" si="109"/>
        <v>42161.770833333328</v>
      </c>
      <c r="Q1201" s="12">
        <f t="shared" si="110"/>
        <v>42193.770833333328</v>
      </c>
      <c r="R1201" s="15">
        <f t="shared" si="111"/>
        <v>2015</v>
      </c>
      <c r="S1201" s="21">
        <f t="shared" si="114"/>
        <v>2</v>
      </c>
      <c r="T1201" s="15">
        <f t="shared" si="113"/>
        <v>533.78</v>
      </c>
      <c r="U1201">
        <f t="shared" si="11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 s="12">
        <f t="shared" si="109"/>
        <v>42089.477500000001</v>
      </c>
      <c r="Q1202" s="12">
        <f t="shared" si="110"/>
        <v>42110.477500000001</v>
      </c>
      <c r="R1202" s="15">
        <f t="shared" si="111"/>
        <v>2015</v>
      </c>
      <c r="S1202" s="21">
        <f t="shared" si="114"/>
        <v>1</v>
      </c>
      <c r="T1202" s="15">
        <f t="shared" si="113"/>
        <v>46.61</v>
      </c>
      <c r="U1202">
        <f t="shared" si="11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 s="12">
        <f t="shared" si="109"/>
        <v>42536.60701388889</v>
      </c>
      <c r="Q1203" s="12">
        <f t="shared" si="110"/>
        <v>42566.60701388889</v>
      </c>
      <c r="R1203" s="15">
        <f t="shared" si="111"/>
        <v>2016</v>
      </c>
      <c r="S1203" s="21">
        <f t="shared" si="114"/>
        <v>1</v>
      </c>
      <c r="T1203" s="15">
        <f t="shared" si="113"/>
        <v>43.21</v>
      </c>
      <c r="U1203">
        <f t="shared" si="11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 s="12">
        <f t="shared" si="109"/>
        <v>42152.288819444439</v>
      </c>
      <c r="Q1204" s="12">
        <f t="shared" si="110"/>
        <v>42182.288819444439</v>
      </c>
      <c r="R1204" s="15">
        <f t="shared" si="111"/>
        <v>2015</v>
      </c>
      <c r="S1204" s="21">
        <f t="shared" si="114"/>
        <v>0</v>
      </c>
      <c r="T1204" s="15">
        <f t="shared" si="113"/>
        <v>17.690000000000001</v>
      </c>
      <c r="U1204">
        <f t="shared" si="11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 s="12">
        <f t="shared" si="109"/>
        <v>42125.614895833336</v>
      </c>
      <c r="Q1205" s="12">
        <f t="shared" si="110"/>
        <v>42155.614895833336</v>
      </c>
      <c r="R1205" s="15">
        <f t="shared" si="111"/>
        <v>2015</v>
      </c>
      <c r="S1205" s="21">
        <f t="shared" si="114"/>
        <v>0</v>
      </c>
      <c r="T1205" s="15">
        <f t="shared" si="113"/>
        <v>47.37</v>
      </c>
      <c r="U1205">
        <f t="shared" si="11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 s="12">
        <f t="shared" si="109"/>
        <v>42297.748067129629</v>
      </c>
      <c r="Q1206" s="12">
        <f t="shared" si="110"/>
        <v>42342.208333333328</v>
      </c>
      <c r="R1206" s="15">
        <f t="shared" si="111"/>
        <v>2015</v>
      </c>
      <c r="S1206" s="21">
        <f t="shared" si="114"/>
        <v>0</v>
      </c>
      <c r="T1206" s="15">
        <f t="shared" si="113"/>
        <v>83.21</v>
      </c>
      <c r="U1206">
        <f t="shared" si="11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 s="12">
        <f t="shared" si="109"/>
        <v>42138.506377314814</v>
      </c>
      <c r="Q1207" s="12">
        <f t="shared" si="110"/>
        <v>42168.506377314814</v>
      </c>
      <c r="R1207" s="15">
        <f t="shared" si="111"/>
        <v>2015</v>
      </c>
      <c r="S1207" s="21">
        <f t="shared" si="114"/>
        <v>0</v>
      </c>
      <c r="T1207" s="15">
        <f t="shared" si="113"/>
        <v>76</v>
      </c>
      <c r="U1207">
        <f t="shared" si="11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 s="12">
        <f t="shared" si="109"/>
        <v>42772.776076388895</v>
      </c>
      <c r="Q1208" s="12">
        <f t="shared" si="110"/>
        <v>42805.561805555553</v>
      </c>
      <c r="R1208" s="15">
        <f t="shared" si="111"/>
        <v>2017</v>
      </c>
      <c r="S1208" s="21">
        <f t="shared" si="114"/>
        <v>5</v>
      </c>
      <c r="T1208" s="15">
        <f t="shared" si="113"/>
        <v>146.41</v>
      </c>
      <c r="U1208">
        <f t="shared" si="11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 s="12">
        <f t="shared" si="109"/>
        <v>42430.430243055554</v>
      </c>
      <c r="Q1209" s="12">
        <f t="shared" si="110"/>
        <v>42460.416666666672</v>
      </c>
      <c r="R1209" s="15">
        <f t="shared" si="111"/>
        <v>2016</v>
      </c>
      <c r="S1209" s="21">
        <f t="shared" si="114"/>
        <v>0</v>
      </c>
      <c r="T1209" s="15">
        <f t="shared" si="113"/>
        <v>33.18</v>
      </c>
      <c r="U1209">
        <f t="shared" si="11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 s="12">
        <f t="shared" si="109"/>
        <v>42423.709074074075</v>
      </c>
      <c r="Q1210" s="12">
        <f t="shared" si="110"/>
        <v>42453.667407407411</v>
      </c>
      <c r="R1210" s="15">
        <f t="shared" si="111"/>
        <v>2016</v>
      </c>
      <c r="S1210" s="21">
        <f t="shared" si="114"/>
        <v>0</v>
      </c>
      <c r="T1210" s="15">
        <f t="shared" si="113"/>
        <v>62.31</v>
      </c>
      <c r="U1210">
        <f t="shared" si="11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 s="12">
        <f t="shared" si="109"/>
        <v>42761.846122685187</v>
      </c>
      <c r="Q1211" s="12">
        <f t="shared" si="110"/>
        <v>42791.846122685187</v>
      </c>
      <c r="R1211" s="15">
        <f t="shared" si="111"/>
        <v>2017</v>
      </c>
      <c r="S1211" s="21">
        <f t="shared" si="114"/>
        <v>1</v>
      </c>
      <c r="T1211" s="15">
        <f t="shared" si="113"/>
        <v>101.5</v>
      </c>
      <c r="U1211">
        <f t="shared" si="11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 s="12">
        <f t="shared" si="109"/>
        <v>42132.941805555558</v>
      </c>
      <c r="Q1212" s="12">
        <f t="shared" si="110"/>
        <v>42155.875</v>
      </c>
      <c r="R1212" s="15">
        <f t="shared" si="111"/>
        <v>2015</v>
      </c>
      <c r="S1212" s="21">
        <f t="shared" si="114"/>
        <v>0</v>
      </c>
      <c r="T1212" s="15">
        <f t="shared" si="113"/>
        <v>45.3</v>
      </c>
      <c r="U1212">
        <f t="shared" si="11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 s="12">
        <f t="shared" si="109"/>
        <v>42515.866446759261</v>
      </c>
      <c r="Q1213" s="12">
        <f t="shared" si="110"/>
        <v>42530.866446759261</v>
      </c>
      <c r="R1213" s="15">
        <f t="shared" si="111"/>
        <v>2016</v>
      </c>
      <c r="S1213" s="21">
        <f t="shared" si="114"/>
        <v>5</v>
      </c>
      <c r="T1213" s="15">
        <f t="shared" si="113"/>
        <v>776.67</v>
      </c>
      <c r="U1213">
        <f t="shared" si="11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 s="12">
        <f t="shared" si="109"/>
        <v>42318.950173611112</v>
      </c>
      <c r="Q1214" s="12">
        <f t="shared" si="110"/>
        <v>42335.041666666672</v>
      </c>
      <c r="R1214" s="15">
        <f t="shared" si="111"/>
        <v>2015</v>
      </c>
      <c r="S1214" s="21">
        <f t="shared" si="114"/>
        <v>2</v>
      </c>
      <c r="T1214" s="15">
        <f t="shared" si="113"/>
        <v>56.1</v>
      </c>
      <c r="U1214">
        <f t="shared" si="11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 s="12">
        <f t="shared" si="109"/>
        <v>42731.755787037036</v>
      </c>
      <c r="Q1215" s="12">
        <f t="shared" si="110"/>
        <v>42766.755787037036</v>
      </c>
      <c r="R1215" s="15">
        <f t="shared" si="111"/>
        <v>2016</v>
      </c>
      <c r="S1215" s="21">
        <f t="shared" si="114"/>
        <v>1</v>
      </c>
      <c r="T1215" s="15">
        <f t="shared" si="113"/>
        <v>43.04</v>
      </c>
      <c r="U1215">
        <f t="shared" si="112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 s="12">
        <f t="shared" si="109"/>
        <v>42104.840335648143</v>
      </c>
      <c r="Q1216" s="12">
        <f t="shared" si="110"/>
        <v>42164.840335648143</v>
      </c>
      <c r="R1216" s="15">
        <f t="shared" si="111"/>
        <v>2015</v>
      </c>
      <c r="S1216" s="21">
        <f t="shared" si="114"/>
        <v>2</v>
      </c>
      <c r="T1216" s="15">
        <f t="shared" si="113"/>
        <v>185.68</v>
      </c>
      <c r="U1216">
        <f t="shared" si="11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 s="12">
        <f t="shared" si="109"/>
        <v>41759.923101851848</v>
      </c>
      <c r="Q1217" s="12">
        <f t="shared" si="110"/>
        <v>41789.923101851848</v>
      </c>
      <c r="R1217" s="15">
        <f t="shared" si="111"/>
        <v>2014</v>
      </c>
      <c r="S1217" s="21">
        <f t="shared" si="114"/>
        <v>1</v>
      </c>
      <c r="T1217" s="15">
        <f t="shared" si="113"/>
        <v>8.4499999999999993</v>
      </c>
      <c r="U1217">
        <f t="shared" si="112"/>
        <v>2014</v>
      </c>
    </row>
    <row r="1218" spans="1:21" ht="43.5" x14ac:dyDescent="0.35">
      <c r="A1218">
        <v>1217</v>
      </c>
      <c r="B1218" s="3" t="s">
        <v>1218</v>
      </c>
      <c r="C1218" s="3" t="s">
        <v>5327</v>
      </c>
      <c r="D1218" s="6">
        <v>26500</v>
      </c>
      <c r="E1218" s="8">
        <v>4635</v>
      </c>
      <c r="F1218" t="s">
        <v>8218</v>
      </c>
      <c r="G1218" t="s">
        <v>8223</v>
      </c>
      <c r="H1218" t="s">
        <v>8245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s="10" t="s">
        <v>8292</v>
      </c>
      <c r="O1218" t="s">
        <v>8293</v>
      </c>
      <c r="P1218" s="12">
        <f t="shared" ref="P1218:P1281" si="115">(((J1218/60)/60)/24)+DATE(1970,1,1)</f>
        <v>42535.809490740736</v>
      </c>
      <c r="Q1218" s="12">
        <f t="shared" ref="Q1218:Q1281" si="116">(((I1218/60)/60)/24)+DATE(1970,1,1)</f>
        <v>42565.809490740736</v>
      </c>
      <c r="R1218" s="15">
        <f t="shared" ref="R1218:R1281" si="117">YEAR(P1218)</f>
        <v>2016</v>
      </c>
      <c r="S1218" s="21">
        <f t="shared" si="114"/>
        <v>0</v>
      </c>
      <c r="T1218" s="15">
        <f t="shared" si="113"/>
        <v>25.33</v>
      </c>
      <c r="U1218">
        <f t="shared" si="112"/>
        <v>2016</v>
      </c>
    </row>
    <row r="1219" spans="1:21" ht="29" x14ac:dyDescent="0.35">
      <c r="A1219">
        <v>1216</v>
      </c>
      <c r="B1219" s="3" t="s">
        <v>1217</v>
      </c>
      <c r="C1219" s="3" t="s">
        <v>5326</v>
      </c>
      <c r="D1219" s="6">
        <v>14000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s="10" t="s">
        <v>8292</v>
      </c>
      <c r="O1219" t="s">
        <v>8293</v>
      </c>
      <c r="P1219" s="12">
        <f t="shared" si="115"/>
        <v>42247.616400462968</v>
      </c>
      <c r="Q1219" s="12">
        <f t="shared" si="116"/>
        <v>42279.960416666669</v>
      </c>
      <c r="R1219" s="15">
        <f t="shared" si="117"/>
        <v>2015</v>
      </c>
      <c r="S1219" s="21">
        <f t="shared" si="114"/>
        <v>0</v>
      </c>
      <c r="T1219" s="15">
        <f t="shared" si="113"/>
        <v>20.88</v>
      </c>
      <c r="U1219">
        <f t="shared" ref="U1219:U1282" si="118">YEAR(P1219)</f>
        <v>2015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 s="12">
        <f t="shared" si="115"/>
        <v>42278.662037037036</v>
      </c>
      <c r="Q1220" s="12">
        <f t="shared" si="116"/>
        <v>42309.125</v>
      </c>
      <c r="R1220" s="15">
        <f t="shared" si="117"/>
        <v>2015</v>
      </c>
      <c r="S1220" s="21">
        <f t="shared" si="114"/>
        <v>1</v>
      </c>
      <c r="T1220" s="15">
        <f t="shared" ref="T1220:T1283" si="119">IFERROR(ROUND(E1220/L1220,2),0)</f>
        <v>51.93</v>
      </c>
      <c r="U1220">
        <f t="shared" si="118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 s="12">
        <f t="shared" si="115"/>
        <v>42633.461956018517</v>
      </c>
      <c r="Q1221" s="12">
        <f t="shared" si="116"/>
        <v>42663.461956018517</v>
      </c>
      <c r="R1221" s="15">
        <f t="shared" si="117"/>
        <v>2016</v>
      </c>
      <c r="S1221" s="21">
        <f t="shared" si="114"/>
        <v>0</v>
      </c>
      <c r="T1221" s="15">
        <f t="shared" si="119"/>
        <v>18.22</v>
      </c>
      <c r="U1221">
        <f t="shared" si="118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 s="12">
        <f t="shared" si="115"/>
        <v>42211.628611111111</v>
      </c>
      <c r="Q1222" s="12">
        <f t="shared" si="116"/>
        <v>42241.628611111111</v>
      </c>
      <c r="R1222" s="15">
        <f t="shared" si="117"/>
        <v>2015</v>
      </c>
      <c r="S1222" s="21">
        <f t="shared" si="114"/>
        <v>0</v>
      </c>
      <c r="T1222" s="15">
        <f t="shared" si="119"/>
        <v>32.799999999999997</v>
      </c>
      <c r="U1222">
        <f t="shared" si="118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 s="12">
        <f t="shared" si="115"/>
        <v>42680.47555555556</v>
      </c>
      <c r="Q1223" s="12">
        <f t="shared" si="116"/>
        <v>42708</v>
      </c>
      <c r="R1223" s="15">
        <f t="shared" si="117"/>
        <v>2016</v>
      </c>
      <c r="S1223" s="21">
        <f t="shared" si="114"/>
        <v>2</v>
      </c>
      <c r="T1223" s="15">
        <f t="shared" si="119"/>
        <v>44.47</v>
      </c>
      <c r="U1223">
        <f t="shared" si="118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 s="12">
        <f t="shared" si="115"/>
        <v>42430.720451388886</v>
      </c>
      <c r="Q1224" s="12">
        <f t="shared" si="116"/>
        <v>42461.166666666672</v>
      </c>
      <c r="R1224" s="15">
        <f t="shared" si="117"/>
        <v>2016</v>
      </c>
      <c r="S1224" s="21">
        <f t="shared" si="114"/>
        <v>1</v>
      </c>
      <c r="T1224" s="15">
        <f t="shared" si="119"/>
        <v>33.11</v>
      </c>
      <c r="U1224">
        <f t="shared" si="118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 s="12">
        <f t="shared" si="115"/>
        <v>42654.177187499998</v>
      </c>
      <c r="Q1225" s="12">
        <f t="shared" si="116"/>
        <v>42684.218854166669</v>
      </c>
      <c r="R1225" s="15">
        <f t="shared" si="117"/>
        <v>2016</v>
      </c>
      <c r="S1225" s="21">
        <f t="shared" si="114"/>
        <v>0</v>
      </c>
      <c r="T1225" s="15">
        <f t="shared" si="119"/>
        <v>23.9</v>
      </c>
      <c r="U1225">
        <f t="shared" si="118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 s="12">
        <f t="shared" si="115"/>
        <v>41736.549791666665</v>
      </c>
      <c r="Q1226" s="12">
        <f t="shared" si="116"/>
        <v>41796.549791666665</v>
      </c>
      <c r="R1226" s="15">
        <f t="shared" si="117"/>
        <v>2014</v>
      </c>
      <c r="S1226" s="21">
        <f t="shared" si="114"/>
        <v>0</v>
      </c>
      <c r="T1226" s="15">
        <f t="shared" si="119"/>
        <v>253.61</v>
      </c>
      <c r="U1226">
        <f t="shared" si="118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 s="12">
        <f t="shared" si="115"/>
        <v>41509.905995370369</v>
      </c>
      <c r="Q1227" s="12">
        <f t="shared" si="116"/>
        <v>41569.905995370369</v>
      </c>
      <c r="R1227" s="15">
        <f t="shared" si="117"/>
        <v>2013</v>
      </c>
      <c r="S1227" s="21">
        <f t="shared" si="114"/>
        <v>2</v>
      </c>
      <c r="T1227" s="15">
        <f t="shared" si="119"/>
        <v>1519.71</v>
      </c>
      <c r="U1227">
        <f t="shared" si="118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 s="12">
        <f t="shared" si="115"/>
        <v>41715.874780092592</v>
      </c>
      <c r="Q1228" s="12">
        <f t="shared" si="116"/>
        <v>41750.041666666664</v>
      </c>
      <c r="R1228" s="15">
        <f t="shared" si="117"/>
        <v>2014</v>
      </c>
      <c r="S1228" s="21">
        <f t="shared" si="114"/>
        <v>0</v>
      </c>
      <c r="T1228" s="15">
        <f t="shared" si="119"/>
        <v>113.98</v>
      </c>
      <c r="U1228">
        <f t="shared" si="118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 s="12">
        <f t="shared" si="115"/>
        <v>41827.919166666667</v>
      </c>
      <c r="Q1229" s="12">
        <f t="shared" si="116"/>
        <v>41858.291666666664</v>
      </c>
      <c r="R1229" s="15">
        <f t="shared" si="117"/>
        <v>2014</v>
      </c>
      <c r="S1229" s="21">
        <f t="shared" si="114"/>
        <v>2</v>
      </c>
      <c r="T1229" s="15">
        <f t="shared" si="119"/>
        <v>0</v>
      </c>
      <c r="U1229">
        <f t="shared" si="118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 s="12">
        <f t="shared" si="115"/>
        <v>40754.729259259257</v>
      </c>
      <c r="Q1230" s="12">
        <f t="shared" si="116"/>
        <v>40814.729259259257</v>
      </c>
      <c r="R1230" s="15">
        <f t="shared" si="117"/>
        <v>2011</v>
      </c>
      <c r="S1230" s="21">
        <f t="shared" si="114"/>
        <v>1</v>
      </c>
      <c r="T1230" s="15">
        <f t="shared" si="119"/>
        <v>189.42</v>
      </c>
      <c r="U1230">
        <f t="shared" si="118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 s="12">
        <f t="shared" si="115"/>
        <v>40985.459803240738</v>
      </c>
      <c r="Q1231" s="12">
        <f t="shared" si="116"/>
        <v>41015.666666666664</v>
      </c>
      <c r="R1231" s="15">
        <f t="shared" si="117"/>
        <v>2012</v>
      </c>
      <c r="S1231" s="21">
        <f t="shared" si="114"/>
        <v>2</v>
      </c>
      <c r="T1231" s="15">
        <f t="shared" si="119"/>
        <v>4545</v>
      </c>
      <c r="U1231">
        <f t="shared" si="118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 s="12">
        <f t="shared" si="115"/>
        <v>40568.972569444442</v>
      </c>
      <c r="Q1232" s="12">
        <f t="shared" si="116"/>
        <v>40598.972569444442</v>
      </c>
      <c r="R1232" s="15">
        <f t="shared" si="117"/>
        <v>2011</v>
      </c>
      <c r="S1232" s="21">
        <f t="shared" si="114"/>
        <v>0</v>
      </c>
      <c r="T1232" s="15">
        <f t="shared" si="119"/>
        <v>0</v>
      </c>
      <c r="U1232">
        <f t="shared" si="118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 s="12">
        <f t="shared" si="115"/>
        <v>42193.941759259258</v>
      </c>
      <c r="Q1233" s="12">
        <f t="shared" si="116"/>
        <v>42244.041666666672</v>
      </c>
      <c r="R1233" s="15">
        <f t="shared" si="117"/>
        <v>2015</v>
      </c>
      <c r="S1233" s="21">
        <f t="shared" si="114"/>
        <v>1</v>
      </c>
      <c r="T1233" s="15">
        <f t="shared" si="119"/>
        <v>0</v>
      </c>
      <c r="U1233">
        <f t="shared" si="118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 s="12">
        <f t="shared" si="115"/>
        <v>41506.848032407412</v>
      </c>
      <c r="Q1234" s="12">
        <f t="shared" si="116"/>
        <v>41553.848032407412</v>
      </c>
      <c r="R1234" s="15">
        <f t="shared" si="117"/>
        <v>2013</v>
      </c>
      <c r="S1234" s="21">
        <f t="shared" si="114"/>
        <v>1</v>
      </c>
      <c r="T1234" s="15">
        <f t="shared" si="119"/>
        <v>4522.22</v>
      </c>
      <c r="U1234">
        <f t="shared" si="118"/>
        <v>2013</v>
      </c>
    </row>
    <row r="1235" spans="1:21" ht="43.5" x14ac:dyDescent="0.35">
      <c r="A1235">
        <v>1234</v>
      </c>
      <c r="B1235" s="3" t="s">
        <v>1235</v>
      </c>
      <c r="C1235" s="3" t="s">
        <v>5344</v>
      </c>
      <c r="D1235" s="6">
        <v>50000</v>
      </c>
      <c r="E1235" s="8">
        <v>4518</v>
      </c>
      <c r="F1235" t="s">
        <v>8219</v>
      </c>
      <c r="G1235" t="s">
        <v>8224</v>
      </c>
      <c r="H1235" t="s">
        <v>8246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s="10" t="s">
        <v>8279</v>
      </c>
      <c r="O1235" t="s">
        <v>8294</v>
      </c>
      <c r="P1235" s="12">
        <f t="shared" si="115"/>
        <v>42007.788680555561</v>
      </c>
      <c r="Q1235" s="12">
        <f t="shared" si="116"/>
        <v>42037.788680555561</v>
      </c>
      <c r="R1235" s="15">
        <f t="shared" si="117"/>
        <v>2015</v>
      </c>
      <c r="S1235" s="21">
        <f t="shared" si="114"/>
        <v>0</v>
      </c>
      <c r="T1235" s="15">
        <f t="shared" si="119"/>
        <v>0</v>
      </c>
      <c r="U1235">
        <f t="shared" si="118"/>
        <v>2015</v>
      </c>
    </row>
    <row r="1236" spans="1:21" ht="43.5" x14ac:dyDescent="0.35">
      <c r="A1236">
        <v>1233</v>
      </c>
      <c r="B1236" s="3" t="s">
        <v>1234</v>
      </c>
      <c r="C1236" s="3" t="s">
        <v>5343</v>
      </c>
      <c r="D1236" s="6">
        <v>1000</v>
      </c>
      <c r="E1236" s="8">
        <v>4518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s="10" t="s">
        <v>8279</v>
      </c>
      <c r="O1236" t="s">
        <v>8294</v>
      </c>
      <c r="P1236" s="12">
        <f t="shared" si="115"/>
        <v>40939.948773148149</v>
      </c>
      <c r="Q1236" s="12">
        <f t="shared" si="116"/>
        <v>40960.948773148149</v>
      </c>
      <c r="R1236" s="15">
        <f t="shared" si="117"/>
        <v>2012</v>
      </c>
      <c r="S1236" s="21">
        <f t="shared" si="114"/>
        <v>5</v>
      </c>
      <c r="T1236" s="15">
        <f t="shared" si="119"/>
        <v>753</v>
      </c>
      <c r="U1236">
        <f t="shared" si="118"/>
        <v>2012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 s="12">
        <f t="shared" si="115"/>
        <v>41583.135405092595</v>
      </c>
      <c r="Q1237" s="12">
        <f t="shared" si="116"/>
        <v>41623.135405092595</v>
      </c>
      <c r="R1237" s="15">
        <f t="shared" si="117"/>
        <v>2013</v>
      </c>
      <c r="S1237" s="21">
        <f t="shared" si="114"/>
        <v>1</v>
      </c>
      <c r="T1237" s="15">
        <f t="shared" si="119"/>
        <v>752.74</v>
      </c>
      <c r="U1237">
        <f t="shared" si="118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 s="12">
        <f t="shared" si="115"/>
        <v>41110.680138888885</v>
      </c>
      <c r="Q1238" s="12">
        <f t="shared" si="116"/>
        <v>41118.666666666664</v>
      </c>
      <c r="R1238" s="15">
        <f t="shared" si="117"/>
        <v>2012</v>
      </c>
      <c r="S1238" s="21">
        <f t="shared" si="114"/>
        <v>2</v>
      </c>
      <c r="T1238" s="15">
        <f t="shared" si="119"/>
        <v>0</v>
      </c>
      <c r="U1238">
        <f t="shared" si="118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 s="12">
        <f t="shared" si="115"/>
        <v>41125.283159722225</v>
      </c>
      <c r="Q1239" s="12">
        <f t="shared" si="116"/>
        <v>41145.283159722225</v>
      </c>
      <c r="R1239" s="15">
        <f t="shared" si="117"/>
        <v>2012</v>
      </c>
      <c r="S1239" s="21">
        <f t="shared" si="114"/>
        <v>0</v>
      </c>
      <c r="T1239" s="15">
        <f t="shared" si="119"/>
        <v>0</v>
      </c>
      <c r="U1239">
        <f t="shared" si="118"/>
        <v>2012</v>
      </c>
    </row>
    <row r="1240" spans="1:21" ht="29" x14ac:dyDescent="0.35">
      <c r="A1240">
        <v>1239</v>
      </c>
      <c r="B1240" s="3" t="s">
        <v>1240</v>
      </c>
      <c r="C1240" s="3" t="s">
        <v>5349</v>
      </c>
      <c r="D1240" s="6">
        <v>2500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s="10" t="s">
        <v>8279</v>
      </c>
      <c r="O1240" t="s">
        <v>8294</v>
      </c>
      <c r="P1240" s="12">
        <f t="shared" si="115"/>
        <v>40883.962581018517</v>
      </c>
      <c r="Q1240" s="12">
        <f t="shared" si="116"/>
        <v>40913.962581018517</v>
      </c>
      <c r="R1240" s="15">
        <f t="shared" si="117"/>
        <v>2011</v>
      </c>
      <c r="S1240" s="21">
        <f t="shared" si="114"/>
        <v>2</v>
      </c>
      <c r="T1240" s="15">
        <f t="shared" si="119"/>
        <v>0</v>
      </c>
      <c r="U1240">
        <f t="shared" si="118"/>
        <v>2011</v>
      </c>
    </row>
    <row r="1241" spans="1:21" ht="58" x14ac:dyDescent="0.35">
      <c r="A1241">
        <v>1238</v>
      </c>
      <c r="B1241" s="3" t="s">
        <v>1239</v>
      </c>
      <c r="C1241" s="3" t="s">
        <v>5348</v>
      </c>
      <c r="D1241" s="6">
        <v>1000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s="10" t="s">
        <v>8279</v>
      </c>
      <c r="O1241" t="s">
        <v>8294</v>
      </c>
      <c r="P1241" s="12">
        <f t="shared" si="115"/>
        <v>40731.61037037037</v>
      </c>
      <c r="Q1241" s="12">
        <f t="shared" si="116"/>
        <v>40761.61037037037</v>
      </c>
      <c r="R1241" s="15">
        <f t="shared" si="117"/>
        <v>2011</v>
      </c>
      <c r="S1241" s="21">
        <f t="shared" si="114"/>
        <v>5</v>
      </c>
      <c r="T1241" s="15">
        <f t="shared" si="119"/>
        <v>1500</v>
      </c>
      <c r="U1241">
        <f t="shared" si="118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 s="12">
        <f t="shared" si="115"/>
        <v>41409.040011574078</v>
      </c>
      <c r="Q1242" s="12">
        <f t="shared" si="116"/>
        <v>41467.910416666666</v>
      </c>
      <c r="R1242" s="15">
        <f t="shared" si="117"/>
        <v>2013</v>
      </c>
      <c r="S1242" s="21">
        <f t="shared" ref="S1242:S1305" si="120">ROUND(E1242/D1242,0)</f>
        <v>1</v>
      </c>
      <c r="T1242" s="15">
        <f t="shared" si="119"/>
        <v>560.25</v>
      </c>
      <c r="U1242">
        <f t="shared" si="118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 s="12">
        <f t="shared" si="115"/>
        <v>41923.837731481479</v>
      </c>
      <c r="Q1243" s="12">
        <f t="shared" si="116"/>
        <v>41946.249305555553</v>
      </c>
      <c r="R1243" s="15">
        <f t="shared" si="117"/>
        <v>2014</v>
      </c>
      <c r="S1243" s="21">
        <f t="shared" si="120"/>
        <v>1</v>
      </c>
      <c r="T1243" s="15">
        <f t="shared" si="119"/>
        <v>131.09</v>
      </c>
      <c r="U1243">
        <f t="shared" si="118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 s="12">
        <f t="shared" si="115"/>
        <v>40782.165532407409</v>
      </c>
      <c r="Q1244" s="12">
        <f t="shared" si="116"/>
        <v>40797.554166666669</v>
      </c>
      <c r="R1244" s="15">
        <f t="shared" si="117"/>
        <v>2011</v>
      </c>
      <c r="S1244" s="21">
        <f t="shared" si="120"/>
        <v>5</v>
      </c>
      <c r="T1244" s="15">
        <f t="shared" si="119"/>
        <v>4450</v>
      </c>
      <c r="U1244">
        <f t="shared" si="118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 s="12">
        <f t="shared" si="115"/>
        <v>40671.879293981481</v>
      </c>
      <c r="Q1245" s="12">
        <f t="shared" si="116"/>
        <v>40732.875</v>
      </c>
      <c r="R1245" s="15">
        <f t="shared" si="117"/>
        <v>2011</v>
      </c>
      <c r="S1245" s="21">
        <f t="shared" si="120"/>
        <v>0</v>
      </c>
      <c r="T1245" s="15">
        <f t="shared" si="119"/>
        <v>116.92</v>
      </c>
      <c r="U1245">
        <f t="shared" si="118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 s="12">
        <f t="shared" si="115"/>
        <v>41355.825497685182</v>
      </c>
      <c r="Q1246" s="12">
        <f t="shared" si="116"/>
        <v>41386.875</v>
      </c>
      <c r="R1246" s="15">
        <f t="shared" si="117"/>
        <v>2013</v>
      </c>
      <c r="S1246" s="21">
        <f t="shared" si="120"/>
        <v>2</v>
      </c>
      <c r="T1246" s="15">
        <f t="shared" si="119"/>
        <v>98.4</v>
      </c>
      <c r="U1246">
        <f t="shared" si="118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 s="12">
        <f t="shared" si="115"/>
        <v>41774.599930555552</v>
      </c>
      <c r="Q1247" s="12">
        <f t="shared" si="116"/>
        <v>41804.599930555552</v>
      </c>
      <c r="R1247" s="15">
        <f t="shared" si="117"/>
        <v>2014</v>
      </c>
      <c r="S1247" s="21">
        <f t="shared" si="120"/>
        <v>2</v>
      </c>
      <c r="T1247" s="15">
        <f t="shared" si="119"/>
        <v>259.39999999999998</v>
      </c>
      <c r="U1247">
        <f t="shared" si="118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 s="12">
        <f t="shared" si="115"/>
        <v>40838.043391203704</v>
      </c>
      <c r="Q1248" s="12">
        <f t="shared" si="116"/>
        <v>40883.085057870368</v>
      </c>
      <c r="R1248" s="15">
        <f t="shared" si="117"/>
        <v>2011</v>
      </c>
      <c r="S1248" s="21">
        <f t="shared" si="120"/>
        <v>2</v>
      </c>
      <c r="T1248" s="15">
        <f t="shared" si="119"/>
        <v>142.24</v>
      </c>
      <c r="U1248">
        <f t="shared" si="118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 s="12">
        <f t="shared" si="115"/>
        <v>41370.292303240742</v>
      </c>
      <c r="Q1249" s="12">
        <f t="shared" si="116"/>
        <v>41400.292303240742</v>
      </c>
      <c r="R1249" s="15">
        <f t="shared" si="117"/>
        <v>2013</v>
      </c>
      <c r="S1249" s="21">
        <f t="shared" si="120"/>
        <v>1</v>
      </c>
      <c r="T1249" s="15">
        <f t="shared" si="119"/>
        <v>88</v>
      </c>
      <c r="U1249">
        <f t="shared" si="118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 s="12">
        <f t="shared" si="115"/>
        <v>41767.656863425924</v>
      </c>
      <c r="Q1250" s="12">
        <f t="shared" si="116"/>
        <v>41803.290972222225</v>
      </c>
      <c r="R1250" s="15">
        <f t="shared" si="117"/>
        <v>2014</v>
      </c>
      <c r="S1250" s="21">
        <f t="shared" si="120"/>
        <v>2</v>
      </c>
      <c r="T1250" s="15">
        <f t="shared" si="119"/>
        <v>74.510000000000005</v>
      </c>
      <c r="U1250">
        <f t="shared" si="118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 s="12">
        <f t="shared" si="115"/>
        <v>41067.74086805556</v>
      </c>
      <c r="Q1251" s="12">
        <f t="shared" si="116"/>
        <v>41097.74086805556</v>
      </c>
      <c r="R1251" s="15">
        <f t="shared" si="117"/>
        <v>2012</v>
      </c>
      <c r="S1251" s="21">
        <f t="shared" si="120"/>
        <v>1</v>
      </c>
      <c r="T1251" s="15">
        <f t="shared" si="119"/>
        <v>54.26</v>
      </c>
      <c r="U1251">
        <f t="shared" si="118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 s="12">
        <f t="shared" si="115"/>
        <v>41843.64271990741</v>
      </c>
      <c r="Q1252" s="12">
        <f t="shared" si="116"/>
        <v>41888.64271990741</v>
      </c>
      <c r="R1252" s="15">
        <f t="shared" si="117"/>
        <v>2014</v>
      </c>
      <c r="S1252" s="21">
        <f t="shared" si="120"/>
        <v>0</v>
      </c>
      <c r="T1252" s="15">
        <f t="shared" si="119"/>
        <v>8.64</v>
      </c>
      <c r="U1252">
        <f t="shared" si="118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 s="12">
        <f t="shared" si="115"/>
        <v>40751.814432870371</v>
      </c>
      <c r="Q1253" s="12">
        <f t="shared" si="116"/>
        <v>40811.814432870371</v>
      </c>
      <c r="R1253" s="15">
        <f t="shared" si="117"/>
        <v>2011</v>
      </c>
      <c r="S1253" s="21">
        <f t="shared" si="120"/>
        <v>1</v>
      </c>
      <c r="T1253" s="15">
        <f t="shared" si="119"/>
        <v>59.3</v>
      </c>
      <c r="U1253">
        <f t="shared" si="118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 s="12">
        <f t="shared" si="115"/>
        <v>41543.988067129627</v>
      </c>
      <c r="Q1254" s="12">
        <f t="shared" si="116"/>
        <v>41571.988067129627</v>
      </c>
      <c r="R1254" s="15">
        <f t="shared" si="117"/>
        <v>2013</v>
      </c>
      <c r="S1254" s="21">
        <f t="shared" si="120"/>
        <v>1</v>
      </c>
      <c r="T1254" s="15">
        <f t="shared" si="119"/>
        <v>31.01</v>
      </c>
      <c r="U1254">
        <f t="shared" si="118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 s="12">
        <f t="shared" si="115"/>
        <v>41855.783645833333</v>
      </c>
      <c r="Q1255" s="12">
        <f t="shared" si="116"/>
        <v>41885.783645833333</v>
      </c>
      <c r="R1255" s="15">
        <f t="shared" si="117"/>
        <v>2014</v>
      </c>
      <c r="S1255" s="21">
        <f t="shared" si="120"/>
        <v>437</v>
      </c>
      <c r="T1255" s="15">
        <f t="shared" si="119"/>
        <v>6.15</v>
      </c>
      <c r="U1255">
        <f t="shared" si="118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 s="12">
        <f t="shared" si="115"/>
        <v>40487.621365740742</v>
      </c>
      <c r="Q1256" s="12">
        <f t="shared" si="116"/>
        <v>40544.207638888889</v>
      </c>
      <c r="R1256" s="15">
        <f t="shared" si="117"/>
        <v>2010</v>
      </c>
      <c r="S1256" s="21">
        <f t="shared" si="120"/>
        <v>1</v>
      </c>
      <c r="T1256" s="15">
        <f t="shared" si="119"/>
        <v>30.82</v>
      </c>
      <c r="U1256">
        <f t="shared" si="118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 s="12">
        <f t="shared" si="115"/>
        <v>41579.845509259263</v>
      </c>
      <c r="Q1257" s="12">
        <f t="shared" si="116"/>
        <v>41609.887175925927</v>
      </c>
      <c r="R1257" s="15">
        <f t="shared" si="117"/>
        <v>2013</v>
      </c>
      <c r="S1257" s="21">
        <f t="shared" si="120"/>
        <v>1</v>
      </c>
      <c r="T1257" s="15">
        <f t="shared" si="119"/>
        <v>39.840000000000003</v>
      </c>
      <c r="U1257">
        <f t="shared" si="118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 s="12">
        <f t="shared" si="115"/>
        <v>40921.919340277782</v>
      </c>
      <c r="Q1258" s="12">
        <f t="shared" si="116"/>
        <v>40951.919340277782</v>
      </c>
      <c r="R1258" s="15">
        <f t="shared" si="117"/>
        <v>2012</v>
      </c>
      <c r="S1258" s="21">
        <f t="shared" si="120"/>
        <v>0</v>
      </c>
      <c r="T1258" s="15">
        <f t="shared" si="119"/>
        <v>12.02</v>
      </c>
      <c r="U1258">
        <f t="shared" si="118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 s="12">
        <f t="shared" si="115"/>
        <v>40587.085532407407</v>
      </c>
      <c r="Q1259" s="12">
        <f t="shared" si="116"/>
        <v>40636.043865740743</v>
      </c>
      <c r="R1259" s="15">
        <f t="shared" si="117"/>
        <v>2011</v>
      </c>
      <c r="S1259" s="21">
        <f t="shared" si="120"/>
        <v>1</v>
      </c>
      <c r="T1259" s="15">
        <f t="shared" si="119"/>
        <v>24.66</v>
      </c>
      <c r="U1259">
        <f t="shared" si="118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 s="12">
        <f t="shared" si="115"/>
        <v>41487.611250000002</v>
      </c>
      <c r="Q1260" s="12">
        <f t="shared" si="116"/>
        <v>41517.611250000002</v>
      </c>
      <c r="R1260" s="15">
        <f t="shared" si="117"/>
        <v>2013</v>
      </c>
      <c r="S1260" s="21">
        <f t="shared" si="120"/>
        <v>0</v>
      </c>
      <c r="T1260" s="15">
        <f t="shared" si="119"/>
        <v>6.45</v>
      </c>
      <c r="U1260">
        <f t="shared" si="118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 s="12">
        <f t="shared" si="115"/>
        <v>41766.970648148148</v>
      </c>
      <c r="Q1261" s="12">
        <f t="shared" si="116"/>
        <v>41799.165972222225</v>
      </c>
      <c r="R1261" s="15">
        <f t="shared" si="117"/>
        <v>2014</v>
      </c>
      <c r="S1261" s="21">
        <f t="shared" si="120"/>
        <v>2</v>
      </c>
      <c r="T1261" s="15">
        <f t="shared" si="119"/>
        <v>44.95</v>
      </c>
      <c r="U1261">
        <f t="shared" si="118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 s="12">
        <f t="shared" si="115"/>
        <v>41666.842824074076</v>
      </c>
      <c r="Q1262" s="12">
        <f t="shared" si="116"/>
        <v>41696.842824074076</v>
      </c>
      <c r="R1262" s="15">
        <f t="shared" si="117"/>
        <v>2014</v>
      </c>
      <c r="S1262" s="21">
        <f t="shared" si="120"/>
        <v>1</v>
      </c>
      <c r="T1262" s="15">
        <f t="shared" si="119"/>
        <v>58.28</v>
      </c>
      <c r="U1262">
        <f t="shared" si="118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 s="12">
        <f t="shared" si="115"/>
        <v>41638.342905092592</v>
      </c>
      <c r="Q1263" s="12">
        <f t="shared" si="116"/>
        <v>41668.342905092592</v>
      </c>
      <c r="R1263" s="15">
        <f t="shared" si="117"/>
        <v>2013</v>
      </c>
      <c r="S1263" s="21">
        <f t="shared" si="120"/>
        <v>2</v>
      </c>
      <c r="T1263" s="15">
        <f t="shared" si="119"/>
        <v>82.88</v>
      </c>
      <c r="U1263">
        <f t="shared" si="118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 s="12">
        <f t="shared" si="115"/>
        <v>41656.762638888889</v>
      </c>
      <c r="Q1264" s="12">
        <f t="shared" si="116"/>
        <v>41686.762638888889</v>
      </c>
      <c r="R1264" s="15">
        <f t="shared" si="117"/>
        <v>2014</v>
      </c>
      <c r="S1264" s="21">
        <f t="shared" si="120"/>
        <v>1</v>
      </c>
      <c r="T1264" s="15">
        <f t="shared" si="119"/>
        <v>41.03</v>
      </c>
      <c r="U1264">
        <f t="shared" si="118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 s="12">
        <f t="shared" si="115"/>
        <v>41692.084143518521</v>
      </c>
      <c r="Q1265" s="12">
        <f t="shared" si="116"/>
        <v>41727.041666666664</v>
      </c>
      <c r="R1265" s="15">
        <f t="shared" si="117"/>
        <v>2014</v>
      </c>
      <c r="S1265" s="21">
        <f t="shared" si="120"/>
        <v>3</v>
      </c>
      <c r="T1265" s="15">
        <f t="shared" si="119"/>
        <v>105.03</v>
      </c>
      <c r="U1265">
        <f t="shared" si="118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 s="12">
        <f t="shared" si="115"/>
        <v>41547.662997685184</v>
      </c>
      <c r="Q1266" s="12">
        <f t="shared" si="116"/>
        <v>41576.662997685184</v>
      </c>
      <c r="R1266" s="15">
        <f t="shared" si="117"/>
        <v>2013</v>
      </c>
      <c r="S1266" s="21">
        <f t="shared" si="120"/>
        <v>7</v>
      </c>
      <c r="T1266" s="15">
        <f t="shared" si="119"/>
        <v>126.56</v>
      </c>
      <c r="U1266">
        <f t="shared" si="118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 s="12">
        <f t="shared" si="115"/>
        <v>40465.655266203699</v>
      </c>
      <c r="Q1267" s="12">
        <f t="shared" si="116"/>
        <v>40512.655266203699</v>
      </c>
      <c r="R1267" s="15">
        <f t="shared" si="117"/>
        <v>2010</v>
      </c>
      <c r="S1267" s="21">
        <f t="shared" si="120"/>
        <v>1</v>
      </c>
      <c r="T1267" s="15">
        <f t="shared" si="119"/>
        <v>65.09</v>
      </c>
      <c r="U1267">
        <f t="shared" si="118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 s="12">
        <f t="shared" si="115"/>
        <v>41620.87667824074</v>
      </c>
      <c r="Q1268" s="12">
        <f t="shared" si="116"/>
        <v>41650.87667824074</v>
      </c>
      <c r="R1268" s="15">
        <f t="shared" si="117"/>
        <v>2013</v>
      </c>
      <c r="S1268" s="21">
        <f t="shared" si="120"/>
        <v>0</v>
      </c>
      <c r="T1268" s="15">
        <f t="shared" si="119"/>
        <v>85.8</v>
      </c>
      <c r="U1268">
        <f t="shared" si="118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 s="12">
        <f t="shared" si="115"/>
        <v>41449.585162037038</v>
      </c>
      <c r="Q1269" s="12">
        <f t="shared" si="116"/>
        <v>41479.585162037038</v>
      </c>
      <c r="R1269" s="15">
        <f t="shared" si="117"/>
        <v>2013</v>
      </c>
      <c r="S1269" s="21">
        <f t="shared" si="120"/>
        <v>0</v>
      </c>
      <c r="T1269" s="15">
        <f t="shared" si="119"/>
        <v>26.92</v>
      </c>
      <c r="U1269">
        <f t="shared" si="118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 s="12">
        <f t="shared" si="115"/>
        <v>41507.845451388886</v>
      </c>
      <c r="Q1270" s="12">
        <f t="shared" si="116"/>
        <v>41537.845451388886</v>
      </c>
      <c r="R1270" s="15">
        <f t="shared" si="117"/>
        <v>2013</v>
      </c>
      <c r="S1270" s="21">
        <f t="shared" si="120"/>
        <v>0</v>
      </c>
      <c r="T1270" s="15">
        <f t="shared" si="119"/>
        <v>23.52</v>
      </c>
      <c r="U1270">
        <f t="shared" si="118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 s="12">
        <f t="shared" si="115"/>
        <v>42445.823055555549</v>
      </c>
      <c r="Q1271" s="12">
        <f t="shared" si="116"/>
        <v>42476</v>
      </c>
      <c r="R1271" s="15">
        <f t="shared" si="117"/>
        <v>2016</v>
      </c>
      <c r="S1271" s="21">
        <f t="shared" si="120"/>
        <v>0</v>
      </c>
      <c r="T1271" s="15">
        <f t="shared" si="119"/>
        <v>20.75</v>
      </c>
      <c r="U1271">
        <f t="shared" si="118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 s="12">
        <f t="shared" si="115"/>
        <v>40933.856967592597</v>
      </c>
      <c r="Q1272" s="12">
        <f t="shared" si="116"/>
        <v>40993.815300925926</v>
      </c>
      <c r="R1272" s="15">
        <f t="shared" si="117"/>
        <v>2012</v>
      </c>
      <c r="S1272" s="21">
        <f t="shared" si="120"/>
        <v>0</v>
      </c>
      <c r="T1272" s="15">
        <f t="shared" si="119"/>
        <v>25.21</v>
      </c>
      <c r="U1272">
        <f t="shared" si="118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 s="12">
        <f t="shared" si="115"/>
        <v>41561.683553240742</v>
      </c>
      <c r="Q1273" s="12">
        <f t="shared" si="116"/>
        <v>41591.725219907406</v>
      </c>
      <c r="R1273" s="15">
        <f t="shared" si="117"/>
        <v>2013</v>
      </c>
      <c r="S1273" s="21">
        <f t="shared" si="120"/>
        <v>1</v>
      </c>
      <c r="T1273" s="15">
        <f t="shared" si="119"/>
        <v>137.1</v>
      </c>
      <c r="U1273">
        <f t="shared" si="118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 s="12">
        <f t="shared" si="115"/>
        <v>40274.745127314818</v>
      </c>
      <c r="Q1274" s="12">
        <f t="shared" si="116"/>
        <v>40344.166666666664</v>
      </c>
      <c r="R1274" s="15">
        <f t="shared" si="117"/>
        <v>2010</v>
      </c>
      <c r="S1274" s="21">
        <f t="shared" si="120"/>
        <v>1</v>
      </c>
      <c r="T1274" s="15">
        <f t="shared" si="119"/>
        <v>151.68</v>
      </c>
      <c r="U1274">
        <f t="shared" si="118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 s="12">
        <f t="shared" si="115"/>
        <v>41852.730219907404</v>
      </c>
      <c r="Q1275" s="12">
        <f t="shared" si="116"/>
        <v>41882.730219907404</v>
      </c>
      <c r="R1275" s="15">
        <f t="shared" si="117"/>
        <v>2014</v>
      </c>
      <c r="S1275" s="21">
        <f t="shared" si="120"/>
        <v>1</v>
      </c>
      <c r="T1275" s="15">
        <f t="shared" si="119"/>
        <v>78.569999999999993</v>
      </c>
      <c r="U1275">
        <f t="shared" si="118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 s="12">
        <f t="shared" si="115"/>
        <v>41116.690104166664</v>
      </c>
      <c r="Q1276" s="12">
        <f t="shared" si="116"/>
        <v>41151.690104166664</v>
      </c>
      <c r="R1276" s="15">
        <f t="shared" si="117"/>
        <v>2012</v>
      </c>
      <c r="S1276" s="21">
        <f t="shared" si="120"/>
        <v>0</v>
      </c>
      <c r="T1276" s="15">
        <f t="shared" si="119"/>
        <v>9.06</v>
      </c>
      <c r="U1276">
        <f t="shared" si="118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 s="12">
        <f t="shared" si="115"/>
        <v>41458.867905092593</v>
      </c>
      <c r="Q1277" s="12">
        <f t="shared" si="116"/>
        <v>41493.867905092593</v>
      </c>
      <c r="R1277" s="15">
        <f t="shared" si="117"/>
        <v>2013</v>
      </c>
      <c r="S1277" s="21">
        <f t="shared" si="120"/>
        <v>0</v>
      </c>
      <c r="T1277" s="15">
        <f t="shared" si="119"/>
        <v>10.86</v>
      </c>
      <c r="U1277">
        <f t="shared" si="118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 s="12">
        <f t="shared" si="115"/>
        <v>40007.704247685186</v>
      </c>
      <c r="Q1278" s="12">
        <f t="shared" si="116"/>
        <v>40057.166666666664</v>
      </c>
      <c r="R1278" s="15">
        <f t="shared" si="117"/>
        <v>2009</v>
      </c>
      <c r="S1278" s="21">
        <f t="shared" si="120"/>
        <v>1</v>
      </c>
      <c r="T1278" s="15">
        <f t="shared" si="119"/>
        <v>62.04</v>
      </c>
      <c r="U1278">
        <f t="shared" si="118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 s="12">
        <f t="shared" si="115"/>
        <v>41121.561886574076</v>
      </c>
      <c r="Q1279" s="12">
        <f t="shared" si="116"/>
        <v>41156.561886574076</v>
      </c>
      <c r="R1279" s="15">
        <f t="shared" si="117"/>
        <v>2012</v>
      </c>
      <c r="S1279" s="21">
        <f t="shared" si="120"/>
        <v>0</v>
      </c>
      <c r="T1279" s="15">
        <f t="shared" si="119"/>
        <v>10.210000000000001</v>
      </c>
      <c r="U1279">
        <f t="shared" si="118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 s="12">
        <f t="shared" si="115"/>
        <v>41786.555162037039</v>
      </c>
      <c r="Q1280" s="12">
        <f t="shared" si="116"/>
        <v>41815.083333333336</v>
      </c>
      <c r="R1280" s="15">
        <f t="shared" si="117"/>
        <v>2014</v>
      </c>
      <c r="S1280" s="21">
        <f t="shared" si="120"/>
        <v>1</v>
      </c>
      <c r="T1280" s="15">
        <f t="shared" si="119"/>
        <v>22.13</v>
      </c>
      <c r="U1280">
        <f t="shared" si="118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 s="12">
        <f t="shared" si="115"/>
        <v>41682.099189814813</v>
      </c>
      <c r="Q1281" s="12">
        <f t="shared" si="116"/>
        <v>41722.057523148149</v>
      </c>
      <c r="R1281" s="15">
        <f t="shared" si="117"/>
        <v>2014</v>
      </c>
      <c r="S1281" s="21">
        <f t="shared" si="120"/>
        <v>0</v>
      </c>
      <c r="T1281" s="15">
        <f t="shared" si="119"/>
        <v>22.17</v>
      </c>
      <c r="U1281">
        <f t="shared" si="118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 s="12">
        <f t="shared" ref="P1282:P1345" si="121">(((J1282/60)/60)/24)+DATE(1970,1,1)</f>
        <v>40513.757569444446</v>
      </c>
      <c r="Q1282" s="12">
        <f t="shared" ref="Q1282:Q1345" si="122">(((I1282/60)/60)/24)+DATE(1970,1,1)</f>
        <v>40603.757569444446</v>
      </c>
      <c r="R1282" s="15">
        <f t="shared" ref="R1282:R1345" si="123">YEAR(P1282)</f>
        <v>2010</v>
      </c>
      <c r="S1282" s="21">
        <f t="shared" si="120"/>
        <v>0</v>
      </c>
      <c r="T1282" s="15">
        <f t="shared" si="119"/>
        <v>32.21</v>
      </c>
      <c r="U1282">
        <f t="shared" si="118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 s="12">
        <f t="shared" si="121"/>
        <v>41463.743472222224</v>
      </c>
      <c r="Q1283" s="12">
        <f t="shared" si="122"/>
        <v>41483.743472222224</v>
      </c>
      <c r="R1283" s="15">
        <f t="shared" si="123"/>
        <v>2013</v>
      </c>
      <c r="S1283" s="21">
        <f t="shared" si="120"/>
        <v>1</v>
      </c>
      <c r="T1283" s="15">
        <f t="shared" si="119"/>
        <v>56.5</v>
      </c>
      <c r="U1283">
        <f t="shared" ref="U1283:U1346" si="124">YEAR(P1283)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 s="12">
        <f t="shared" si="121"/>
        <v>41586.475173611114</v>
      </c>
      <c r="Q1284" s="12">
        <f t="shared" si="122"/>
        <v>41617.207638888889</v>
      </c>
      <c r="R1284" s="15">
        <f t="shared" si="123"/>
        <v>2013</v>
      </c>
      <c r="S1284" s="21">
        <f t="shared" si="120"/>
        <v>0</v>
      </c>
      <c r="T1284" s="15">
        <f t="shared" ref="T1284:T1347" si="125">IFERROR(ROUND(E1284/L1284,2),0)</f>
        <v>15.24</v>
      </c>
      <c r="U1284">
        <f t="shared" si="124"/>
        <v>2013</v>
      </c>
    </row>
    <row r="1285" spans="1:21" ht="43.5" x14ac:dyDescent="0.35">
      <c r="A1285">
        <v>1284</v>
      </c>
      <c r="B1285" s="3" t="s">
        <v>1285</v>
      </c>
      <c r="C1285" s="3" t="s">
        <v>5394</v>
      </c>
      <c r="D1285" s="6">
        <v>2000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s="10" t="s">
        <v>8271</v>
      </c>
      <c r="O1285" t="s">
        <v>8272</v>
      </c>
      <c r="P1285" s="12">
        <f t="shared" si="121"/>
        <v>42712.23474537037</v>
      </c>
      <c r="Q1285" s="12">
        <f t="shared" si="122"/>
        <v>42735.707638888889</v>
      </c>
      <c r="R1285" s="15">
        <f t="shared" si="123"/>
        <v>2016</v>
      </c>
      <c r="S1285" s="21">
        <f t="shared" si="120"/>
        <v>2</v>
      </c>
      <c r="T1285" s="15">
        <f t="shared" si="125"/>
        <v>134.71</v>
      </c>
      <c r="U1285">
        <f t="shared" si="124"/>
        <v>2016</v>
      </c>
    </row>
    <row r="1286" spans="1:21" ht="43.5" x14ac:dyDescent="0.35">
      <c r="A1286">
        <v>1283</v>
      </c>
      <c r="B1286" s="3" t="s">
        <v>1284</v>
      </c>
      <c r="C1286" s="3" t="s">
        <v>5393</v>
      </c>
      <c r="D1286" s="6">
        <v>1000</v>
      </c>
      <c r="E1286" s="8">
        <v>4176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s="10" t="s">
        <v>8279</v>
      </c>
      <c r="O1286" t="s">
        <v>8280</v>
      </c>
      <c r="P1286" s="12">
        <f t="shared" si="121"/>
        <v>41320.717465277776</v>
      </c>
      <c r="Q1286" s="12">
        <f t="shared" si="122"/>
        <v>41344.166666666664</v>
      </c>
      <c r="R1286" s="15">
        <f t="shared" si="123"/>
        <v>2013</v>
      </c>
      <c r="S1286" s="21">
        <f t="shared" si="120"/>
        <v>4</v>
      </c>
      <c r="T1286" s="15">
        <f t="shared" si="125"/>
        <v>189.82</v>
      </c>
      <c r="U1286">
        <f t="shared" si="124"/>
        <v>2013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 s="12">
        <f t="shared" si="121"/>
        <v>42160.583043981482</v>
      </c>
      <c r="Q1287" s="12">
        <f t="shared" si="122"/>
        <v>42175.583043981482</v>
      </c>
      <c r="R1287" s="15">
        <f t="shared" si="123"/>
        <v>2015</v>
      </c>
      <c r="S1287" s="21">
        <f t="shared" si="120"/>
        <v>2</v>
      </c>
      <c r="T1287" s="15">
        <f t="shared" si="125"/>
        <v>66.19</v>
      </c>
      <c r="U1287">
        <f t="shared" si="12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 s="12">
        <f t="shared" si="121"/>
        <v>42039.384571759263</v>
      </c>
      <c r="Q1288" s="12">
        <f t="shared" si="122"/>
        <v>42052.583333333328</v>
      </c>
      <c r="R1288" s="15">
        <f t="shared" si="123"/>
        <v>2015</v>
      </c>
      <c r="S1288" s="21">
        <f t="shared" si="120"/>
        <v>3</v>
      </c>
      <c r="T1288" s="15">
        <f t="shared" si="125"/>
        <v>207.6</v>
      </c>
      <c r="U1288">
        <f t="shared" si="12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 s="12">
        <f t="shared" si="121"/>
        <v>42107.621018518519</v>
      </c>
      <c r="Q1289" s="12">
        <f t="shared" si="122"/>
        <v>42167.621018518519</v>
      </c>
      <c r="R1289" s="15">
        <f t="shared" si="123"/>
        <v>2015</v>
      </c>
      <c r="S1289" s="21">
        <f t="shared" si="120"/>
        <v>17</v>
      </c>
      <c r="T1289" s="15">
        <f t="shared" si="125"/>
        <v>166.04</v>
      </c>
      <c r="U1289">
        <f t="shared" si="12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 s="12">
        <f t="shared" si="121"/>
        <v>42561.154664351852</v>
      </c>
      <c r="Q1290" s="12">
        <f t="shared" si="122"/>
        <v>42592.166666666672</v>
      </c>
      <c r="R1290" s="15">
        <f t="shared" si="123"/>
        <v>2016</v>
      </c>
      <c r="S1290" s="21">
        <f t="shared" si="120"/>
        <v>1</v>
      </c>
      <c r="T1290" s="15">
        <f t="shared" si="125"/>
        <v>68.03</v>
      </c>
      <c r="U1290">
        <f t="shared" si="12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 s="12">
        <f t="shared" si="121"/>
        <v>42709.134780092587</v>
      </c>
      <c r="Q1291" s="12">
        <f t="shared" si="122"/>
        <v>42739.134780092587</v>
      </c>
      <c r="R1291" s="15">
        <f t="shared" si="123"/>
        <v>2016</v>
      </c>
      <c r="S1291" s="21">
        <f t="shared" si="120"/>
        <v>3</v>
      </c>
      <c r="T1291" s="15">
        <f t="shared" si="125"/>
        <v>79.709999999999994</v>
      </c>
      <c r="U1291">
        <f t="shared" si="12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 s="12">
        <f t="shared" si="121"/>
        <v>42086.614942129629</v>
      </c>
      <c r="Q1292" s="12">
        <f t="shared" si="122"/>
        <v>42117.290972222225</v>
      </c>
      <c r="R1292" s="15">
        <f t="shared" si="123"/>
        <v>2015</v>
      </c>
      <c r="S1292" s="21">
        <f t="shared" si="120"/>
        <v>1</v>
      </c>
      <c r="T1292" s="15">
        <f t="shared" si="125"/>
        <v>48.14</v>
      </c>
      <c r="U1292">
        <f t="shared" si="12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 s="12">
        <f t="shared" si="121"/>
        <v>42064.652673611112</v>
      </c>
      <c r="Q1293" s="12">
        <f t="shared" si="122"/>
        <v>42101.291666666672</v>
      </c>
      <c r="R1293" s="15">
        <f t="shared" si="123"/>
        <v>2015</v>
      </c>
      <c r="S1293" s="21">
        <f t="shared" si="120"/>
        <v>1</v>
      </c>
      <c r="T1293" s="15">
        <f t="shared" si="125"/>
        <v>98.5</v>
      </c>
      <c r="U1293">
        <f t="shared" si="12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 s="12">
        <f t="shared" si="121"/>
        <v>42256.764212962968</v>
      </c>
      <c r="Q1294" s="12">
        <f t="shared" si="122"/>
        <v>42283.957638888889</v>
      </c>
      <c r="R1294" s="15">
        <f t="shared" si="123"/>
        <v>2015</v>
      </c>
      <c r="S1294" s="21">
        <f t="shared" si="120"/>
        <v>2</v>
      </c>
      <c r="T1294" s="15">
        <f t="shared" si="125"/>
        <v>79.52</v>
      </c>
      <c r="U1294">
        <f t="shared" si="12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 s="12">
        <f t="shared" si="121"/>
        <v>42292.701053240744</v>
      </c>
      <c r="Q1295" s="12">
        <f t="shared" si="122"/>
        <v>42322.742719907401</v>
      </c>
      <c r="R1295" s="15">
        <f t="shared" si="123"/>
        <v>2015</v>
      </c>
      <c r="S1295" s="21">
        <f t="shared" si="120"/>
        <v>0</v>
      </c>
      <c r="T1295" s="15">
        <f t="shared" si="125"/>
        <v>34.42</v>
      </c>
      <c r="U1295">
        <f t="shared" si="12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 s="12">
        <f t="shared" si="121"/>
        <v>42278.453668981485</v>
      </c>
      <c r="Q1296" s="12">
        <f t="shared" si="122"/>
        <v>42296.458333333328</v>
      </c>
      <c r="R1296" s="15">
        <f t="shared" si="123"/>
        <v>2015</v>
      </c>
      <c r="S1296" s="21">
        <f t="shared" si="120"/>
        <v>8</v>
      </c>
      <c r="T1296" s="15">
        <f t="shared" si="125"/>
        <v>187.45</v>
      </c>
      <c r="U1296">
        <f t="shared" si="12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 s="12">
        <f t="shared" si="121"/>
        <v>42184.572881944448</v>
      </c>
      <c r="Q1297" s="12">
        <f t="shared" si="122"/>
        <v>42214.708333333328</v>
      </c>
      <c r="R1297" s="15">
        <f t="shared" si="123"/>
        <v>2015</v>
      </c>
      <c r="S1297" s="21">
        <f t="shared" si="120"/>
        <v>2</v>
      </c>
      <c r="T1297" s="15">
        <f t="shared" si="125"/>
        <v>64.36</v>
      </c>
      <c r="U1297">
        <f t="shared" si="12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 s="12">
        <f t="shared" si="121"/>
        <v>42423.050613425927</v>
      </c>
      <c r="Q1298" s="12">
        <f t="shared" si="122"/>
        <v>42443.008946759262</v>
      </c>
      <c r="R1298" s="15">
        <f t="shared" si="123"/>
        <v>2016</v>
      </c>
      <c r="S1298" s="21">
        <f t="shared" si="120"/>
        <v>5</v>
      </c>
      <c r="T1298" s="15">
        <f t="shared" si="125"/>
        <v>178.39</v>
      </c>
      <c r="U1298">
        <f t="shared" si="12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 s="12">
        <f t="shared" si="121"/>
        <v>42461.747199074074</v>
      </c>
      <c r="Q1299" s="12">
        <f t="shared" si="122"/>
        <v>42491.747199074074</v>
      </c>
      <c r="R1299" s="15">
        <f t="shared" si="123"/>
        <v>2016</v>
      </c>
      <c r="S1299" s="21">
        <f t="shared" si="120"/>
        <v>0</v>
      </c>
      <c r="T1299" s="15">
        <f t="shared" si="125"/>
        <v>17.190000000000001</v>
      </c>
      <c r="U1299">
        <f t="shared" si="12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 s="12">
        <f t="shared" si="121"/>
        <v>42458.680925925932</v>
      </c>
      <c r="Q1300" s="12">
        <f t="shared" si="122"/>
        <v>42488.680925925932</v>
      </c>
      <c r="R1300" s="15">
        <f t="shared" si="123"/>
        <v>2016</v>
      </c>
      <c r="S1300" s="21">
        <f t="shared" si="120"/>
        <v>2</v>
      </c>
      <c r="T1300" s="15">
        <f t="shared" si="125"/>
        <v>123.94</v>
      </c>
      <c r="U1300">
        <f t="shared" si="12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 s="12">
        <f t="shared" si="121"/>
        <v>42169.814340277779</v>
      </c>
      <c r="Q1301" s="12">
        <f t="shared" si="122"/>
        <v>42199.814340277779</v>
      </c>
      <c r="R1301" s="15">
        <f t="shared" si="123"/>
        <v>2015</v>
      </c>
      <c r="S1301" s="21">
        <f t="shared" si="120"/>
        <v>1</v>
      </c>
      <c r="T1301" s="15">
        <f t="shared" si="125"/>
        <v>127.66</v>
      </c>
      <c r="U1301">
        <f t="shared" si="12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 s="12">
        <f t="shared" si="121"/>
        <v>42483.675208333334</v>
      </c>
      <c r="Q1302" s="12">
        <f t="shared" si="122"/>
        <v>42522.789583333331</v>
      </c>
      <c r="R1302" s="15">
        <f t="shared" si="123"/>
        <v>2016</v>
      </c>
      <c r="S1302" s="21">
        <f t="shared" si="120"/>
        <v>1</v>
      </c>
      <c r="T1302" s="15">
        <f t="shared" si="125"/>
        <v>170.21</v>
      </c>
      <c r="U1302">
        <f t="shared" si="12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 s="12">
        <f t="shared" si="121"/>
        <v>42195.749745370369</v>
      </c>
      <c r="Q1303" s="12">
        <f t="shared" si="122"/>
        <v>42206.125</v>
      </c>
      <c r="R1303" s="15">
        <f t="shared" si="123"/>
        <v>2015</v>
      </c>
      <c r="S1303" s="21">
        <f t="shared" si="120"/>
        <v>2</v>
      </c>
      <c r="T1303" s="15">
        <f t="shared" si="125"/>
        <v>140.72</v>
      </c>
      <c r="U1303">
        <f t="shared" si="12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 s="12">
        <f t="shared" si="121"/>
        <v>42675.057997685188</v>
      </c>
      <c r="Q1304" s="12">
        <f t="shared" si="122"/>
        <v>42705.099664351852</v>
      </c>
      <c r="R1304" s="15">
        <f t="shared" si="123"/>
        <v>2016</v>
      </c>
      <c r="S1304" s="21">
        <f t="shared" si="120"/>
        <v>2</v>
      </c>
      <c r="T1304" s="15">
        <f t="shared" si="125"/>
        <v>81.56</v>
      </c>
      <c r="U1304">
        <f t="shared" si="12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 s="12">
        <f t="shared" si="121"/>
        <v>42566.441203703704</v>
      </c>
      <c r="Q1305" s="12">
        <f t="shared" si="122"/>
        <v>42582.458333333328</v>
      </c>
      <c r="R1305" s="15">
        <f t="shared" si="123"/>
        <v>2016</v>
      </c>
      <c r="S1305" s="21">
        <f t="shared" si="120"/>
        <v>1</v>
      </c>
      <c r="T1305" s="15">
        <f t="shared" si="125"/>
        <v>37.71</v>
      </c>
      <c r="U1305">
        <f t="shared" si="12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 s="12">
        <f t="shared" si="121"/>
        <v>42747.194502314815</v>
      </c>
      <c r="Q1306" s="12">
        <f t="shared" si="122"/>
        <v>42807.152835648143</v>
      </c>
      <c r="R1306" s="15">
        <f t="shared" si="123"/>
        <v>2017</v>
      </c>
      <c r="S1306" s="21">
        <f t="shared" ref="S1306:S1369" si="126">ROUND(E1306/D1306,0)</f>
        <v>0</v>
      </c>
      <c r="T1306" s="15">
        <f t="shared" si="125"/>
        <v>39.11</v>
      </c>
      <c r="U1306">
        <f t="shared" si="12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 s="12">
        <f t="shared" si="121"/>
        <v>42543.665601851855</v>
      </c>
      <c r="Q1307" s="12">
        <f t="shared" si="122"/>
        <v>42572.729166666672</v>
      </c>
      <c r="R1307" s="15">
        <f t="shared" si="123"/>
        <v>2016</v>
      </c>
      <c r="S1307" s="21">
        <f t="shared" si="126"/>
        <v>0</v>
      </c>
      <c r="T1307" s="15">
        <f t="shared" si="125"/>
        <v>47.28</v>
      </c>
      <c r="U1307">
        <f t="shared" si="12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 s="12">
        <f t="shared" si="121"/>
        <v>41947.457569444443</v>
      </c>
      <c r="Q1308" s="12">
        <f t="shared" si="122"/>
        <v>41977.457569444443</v>
      </c>
      <c r="R1308" s="15">
        <f t="shared" si="123"/>
        <v>2014</v>
      </c>
      <c r="S1308" s="21">
        <f t="shared" si="126"/>
        <v>0</v>
      </c>
      <c r="T1308" s="15">
        <f t="shared" si="125"/>
        <v>11.42</v>
      </c>
      <c r="U1308">
        <f t="shared" si="12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 s="12">
        <f t="shared" si="121"/>
        <v>42387.503229166665</v>
      </c>
      <c r="Q1309" s="12">
        <f t="shared" si="122"/>
        <v>42417.503229166665</v>
      </c>
      <c r="R1309" s="15">
        <f t="shared" si="123"/>
        <v>2016</v>
      </c>
      <c r="S1309" s="21">
        <f t="shared" si="126"/>
        <v>0</v>
      </c>
      <c r="T1309" s="15">
        <f t="shared" si="125"/>
        <v>90.11</v>
      </c>
      <c r="U1309">
        <f t="shared" si="12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 s="12">
        <f t="shared" si="121"/>
        <v>42611.613564814819</v>
      </c>
      <c r="Q1310" s="12">
        <f t="shared" si="122"/>
        <v>42651.613564814819</v>
      </c>
      <c r="R1310" s="15">
        <f t="shared" si="123"/>
        <v>2016</v>
      </c>
      <c r="S1310" s="21">
        <f t="shared" si="126"/>
        <v>0</v>
      </c>
      <c r="T1310" s="15">
        <f t="shared" si="125"/>
        <v>106.71</v>
      </c>
      <c r="U1310">
        <f t="shared" si="12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 s="12">
        <f t="shared" si="121"/>
        <v>42257.882731481484</v>
      </c>
      <c r="Q1311" s="12">
        <f t="shared" si="122"/>
        <v>42292.882731481484</v>
      </c>
      <c r="R1311" s="15">
        <f t="shared" si="123"/>
        <v>2015</v>
      </c>
      <c r="S1311" s="21">
        <f t="shared" si="126"/>
        <v>0</v>
      </c>
      <c r="T1311" s="15">
        <f t="shared" si="125"/>
        <v>115.77</v>
      </c>
      <c r="U1311">
        <f t="shared" si="124"/>
        <v>2015</v>
      </c>
    </row>
    <row r="1312" spans="1:21" ht="58" x14ac:dyDescent="0.35">
      <c r="A1312">
        <v>1311</v>
      </c>
      <c r="B1312" s="3" t="s">
        <v>1312</v>
      </c>
      <c r="C1312" s="3" t="s">
        <v>5421</v>
      </c>
      <c r="D1312" s="6">
        <v>250000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s="10" t="s">
        <v>8273</v>
      </c>
      <c r="O1312" t="s">
        <v>8275</v>
      </c>
      <c r="P1312" s="12">
        <f t="shared" si="121"/>
        <v>42669.802303240736</v>
      </c>
      <c r="Q1312" s="12">
        <f t="shared" si="122"/>
        <v>42704.843969907408</v>
      </c>
      <c r="R1312" s="15">
        <f t="shared" si="123"/>
        <v>2016</v>
      </c>
      <c r="S1312" s="21">
        <f t="shared" si="126"/>
        <v>0</v>
      </c>
      <c r="T1312" s="15">
        <f t="shared" si="125"/>
        <v>40.5</v>
      </c>
      <c r="U1312">
        <f t="shared" si="124"/>
        <v>2016</v>
      </c>
    </row>
    <row r="1313" spans="1:21" ht="43.5" x14ac:dyDescent="0.35">
      <c r="A1313">
        <v>1310</v>
      </c>
      <c r="B1313" s="3" t="s">
        <v>1311</v>
      </c>
      <c r="C1313" s="3" t="s">
        <v>5420</v>
      </c>
      <c r="D1313" s="6">
        <v>20000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s="10" t="s">
        <v>8273</v>
      </c>
      <c r="O1313" t="s">
        <v>8275</v>
      </c>
      <c r="P1313" s="12">
        <f t="shared" si="121"/>
        <v>42556.667245370365</v>
      </c>
      <c r="Q1313" s="12">
        <f t="shared" si="122"/>
        <v>42601.667245370365</v>
      </c>
      <c r="R1313" s="15">
        <f t="shared" si="123"/>
        <v>2016</v>
      </c>
      <c r="S1313" s="21">
        <f t="shared" si="126"/>
        <v>0</v>
      </c>
      <c r="T1313" s="15">
        <f t="shared" si="125"/>
        <v>168.75</v>
      </c>
      <c r="U1313">
        <f t="shared" si="12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 s="12">
        <f t="shared" si="121"/>
        <v>42082.702800925923</v>
      </c>
      <c r="Q1314" s="12">
        <f t="shared" si="122"/>
        <v>42112.702800925923</v>
      </c>
      <c r="R1314" s="15">
        <f t="shared" si="123"/>
        <v>2015</v>
      </c>
      <c r="S1314" s="21">
        <f t="shared" si="126"/>
        <v>1</v>
      </c>
      <c r="T1314" s="15">
        <f t="shared" si="125"/>
        <v>4045.93</v>
      </c>
      <c r="U1314">
        <f t="shared" si="124"/>
        <v>2015</v>
      </c>
    </row>
    <row r="1315" spans="1:21" ht="58" x14ac:dyDescent="0.35">
      <c r="A1315">
        <v>1314</v>
      </c>
      <c r="B1315" s="3" t="s">
        <v>1315</v>
      </c>
      <c r="C1315" s="3" t="s">
        <v>5424</v>
      </c>
      <c r="D1315" s="6">
        <v>180000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s="10" t="s">
        <v>8273</v>
      </c>
      <c r="O1315" t="s">
        <v>8275</v>
      </c>
      <c r="P1315" s="12">
        <f t="shared" si="121"/>
        <v>42604.669675925921</v>
      </c>
      <c r="Q1315" s="12">
        <f t="shared" si="122"/>
        <v>42664.669675925921</v>
      </c>
      <c r="R1315" s="15">
        <f t="shared" si="123"/>
        <v>2016</v>
      </c>
      <c r="S1315" s="21">
        <f t="shared" si="126"/>
        <v>0</v>
      </c>
      <c r="T1315" s="15">
        <f t="shared" si="125"/>
        <v>367.27</v>
      </c>
      <c r="U1315">
        <f t="shared" si="124"/>
        <v>2016</v>
      </c>
    </row>
    <row r="1316" spans="1:21" ht="43.5" x14ac:dyDescent="0.35">
      <c r="A1316">
        <v>1313</v>
      </c>
      <c r="B1316" s="3" t="s">
        <v>1314</v>
      </c>
      <c r="C1316" s="3" t="s">
        <v>5423</v>
      </c>
      <c r="D1316" s="6">
        <v>40000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s="10" t="s">
        <v>8273</v>
      </c>
      <c r="O1316" t="s">
        <v>8275</v>
      </c>
      <c r="P1316" s="12">
        <f t="shared" si="121"/>
        <v>42402.709652777776</v>
      </c>
      <c r="Q1316" s="12">
        <f t="shared" si="122"/>
        <v>42432.709652777776</v>
      </c>
      <c r="R1316" s="15">
        <f t="shared" si="123"/>
        <v>2016</v>
      </c>
      <c r="S1316" s="21">
        <f t="shared" si="126"/>
        <v>0</v>
      </c>
      <c r="T1316" s="15">
        <f t="shared" si="125"/>
        <v>33.11</v>
      </c>
      <c r="U1316">
        <f t="shared" si="12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 s="12">
        <f t="shared" si="121"/>
        <v>42278.498240740737</v>
      </c>
      <c r="Q1317" s="12">
        <f t="shared" si="122"/>
        <v>42314.041666666672</v>
      </c>
      <c r="R1317" s="15">
        <f t="shared" si="123"/>
        <v>2015</v>
      </c>
      <c r="S1317" s="21">
        <f t="shared" si="126"/>
        <v>0</v>
      </c>
      <c r="T1317" s="15">
        <f t="shared" si="125"/>
        <v>16.28</v>
      </c>
      <c r="U1317">
        <f t="shared" si="12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 s="12">
        <f t="shared" si="121"/>
        <v>42393.961909722217</v>
      </c>
      <c r="Q1318" s="12">
        <f t="shared" si="122"/>
        <v>42428.961909722217</v>
      </c>
      <c r="R1318" s="15">
        <f t="shared" si="123"/>
        <v>2016</v>
      </c>
      <c r="S1318" s="21">
        <f t="shared" si="126"/>
        <v>0</v>
      </c>
      <c r="T1318" s="15">
        <f t="shared" si="125"/>
        <v>4035</v>
      </c>
      <c r="U1318">
        <f t="shared" si="12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 s="12">
        <f t="shared" si="121"/>
        <v>42520.235486111109</v>
      </c>
      <c r="Q1319" s="12">
        <f t="shared" si="122"/>
        <v>42572.583333333328</v>
      </c>
      <c r="R1319" s="15">
        <f t="shared" si="123"/>
        <v>2016</v>
      </c>
      <c r="S1319" s="21">
        <f t="shared" si="126"/>
        <v>0</v>
      </c>
      <c r="T1319" s="15">
        <f t="shared" si="125"/>
        <v>212.11</v>
      </c>
      <c r="U1319">
        <f t="shared" si="12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 s="12">
        <f t="shared" si="121"/>
        <v>41985.043657407412</v>
      </c>
      <c r="Q1320" s="12">
        <f t="shared" si="122"/>
        <v>42015.043657407412</v>
      </c>
      <c r="R1320" s="15">
        <f t="shared" si="123"/>
        <v>2014</v>
      </c>
      <c r="S1320" s="21">
        <f t="shared" si="126"/>
        <v>0</v>
      </c>
      <c r="T1320" s="15">
        <f t="shared" si="125"/>
        <v>29.84</v>
      </c>
      <c r="U1320">
        <f t="shared" si="12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 s="12">
        <f t="shared" si="121"/>
        <v>41816.812094907407</v>
      </c>
      <c r="Q1321" s="12">
        <f t="shared" si="122"/>
        <v>41831.666666666664</v>
      </c>
      <c r="R1321" s="15">
        <f t="shared" si="123"/>
        <v>2014</v>
      </c>
      <c r="S1321" s="21">
        <f t="shared" si="126"/>
        <v>1</v>
      </c>
      <c r="T1321" s="15">
        <f t="shared" si="125"/>
        <v>446.89</v>
      </c>
      <c r="U1321">
        <f t="shared" si="12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 s="12">
        <f t="shared" si="121"/>
        <v>42705.690347222218</v>
      </c>
      <c r="Q1322" s="12">
        <f t="shared" si="122"/>
        <v>42734.958333333328</v>
      </c>
      <c r="R1322" s="15">
        <f t="shared" si="123"/>
        <v>2016</v>
      </c>
      <c r="S1322" s="21">
        <f t="shared" si="126"/>
        <v>0</v>
      </c>
      <c r="T1322" s="15">
        <f t="shared" si="125"/>
        <v>1340.33</v>
      </c>
      <c r="U1322">
        <f t="shared" si="12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 s="12">
        <f t="shared" si="121"/>
        <v>42697.74927083333</v>
      </c>
      <c r="Q1323" s="12">
        <f t="shared" si="122"/>
        <v>42727.74927083333</v>
      </c>
      <c r="R1323" s="15">
        <f t="shared" si="123"/>
        <v>2016</v>
      </c>
      <c r="S1323" s="21">
        <f t="shared" si="126"/>
        <v>0</v>
      </c>
      <c r="T1323" s="15">
        <f t="shared" si="125"/>
        <v>574</v>
      </c>
      <c r="U1323">
        <f t="shared" si="12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 s="12">
        <f t="shared" si="121"/>
        <v>42115.656539351854</v>
      </c>
      <c r="Q1324" s="12">
        <f t="shared" si="122"/>
        <v>42145.656539351854</v>
      </c>
      <c r="R1324" s="15">
        <f t="shared" si="123"/>
        <v>2015</v>
      </c>
      <c r="S1324" s="21">
        <f t="shared" si="126"/>
        <v>0</v>
      </c>
      <c r="T1324" s="15">
        <f t="shared" si="125"/>
        <v>1003.93</v>
      </c>
      <c r="U1324">
        <f t="shared" si="12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 s="12">
        <f t="shared" si="121"/>
        <v>42451.698449074072</v>
      </c>
      <c r="Q1325" s="12">
        <f t="shared" si="122"/>
        <v>42486.288194444445</v>
      </c>
      <c r="R1325" s="15">
        <f t="shared" si="123"/>
        <v>2016</v>
      </c>
      <c r="S1325" s="21">
        <f t="shared" si="126"/>
        <v>0</v>
      </c>
      <c r="T1325" s="15">
        <f t="shared" si="125"/>
        <v>91.14</v>
      </c>
      <c r="U1325">
        <f t="shared" si="12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 s="12">
        <f t="shared" si="121"/>
        <v>42626.633703703701</v>
      </c>
      <c r="Q1326" s="12">
        <f t="shared" si="122"/>
        <v>42656.633703703701</v>
      </c>
      <c r="R1326" s="15">
        <f t="shared" si="123"/>
        <v>2016</v>
      </c>
      <c r="S1326" s="21">
        <f t="shared" si="126"/>
        <v>0</v>
      </c>
      <c r="T1326" s="15">
        <f t="shared" si="125"/>
        <v>44.5</v>
      </c>
      <c r="U1326">
        <f t="shared" si="12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 s="12">
        <f t="shared" si="121"/>
        <v>42704.086053240739</v>
      </c>
      <c r="Q1327" s="12">
        <f t="shared" si="122"/>
        <v>42734.086053240739</v>
      </c>
      <c r="R1327" s="15">
        <f t="shared" si="123"/>
        <v>2016</v>
      </c>
      <c r="S1327" s="21">
        <f t="shared" si="126"/>
        <v>0</v>
      </c>
      <c r="T1327" s="15">
        <f t="shared" si="125"/>
        <v>500.5</v>
      </c>
      <c r="U1327">
        <f t="shared" si="12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 s="12">
        <f t="shared" si="121"/>
        <v>41974.791990740734</v>
      </c>
      <c r="Q1328" s="12">
        <f t="shared" si="122"/>
        <v>42019.791990740734</v>
      </c>
      <c r="R1328" s="15">
        <f t="shared" si="123"/>
        <v>2014</v>
      </c>
      <c r="S1328" s="21">
        <f t="shared" si="126"/>
        <v>0</v>
      </c>
      <c r="T1328" s="15">
        <f t="shared" si="125"/>
        <v>363.82</v>
      </c>
      <c r="U1328">
        <f t="shared" si="12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 s="12">
        <f t="shared" si="121"/>
        <v>42123.678645833337</v>
      </c>
      <c r="Q1329" s="12">
        <f t="shared" si="122"/>
        <v>42153.678645833337</v>
      </c>
      <c r="R1329" s="15">
        <f t="shared" si="123"/>
        <v>2015</v>
      </c>
      <c r="S1329" s="21">
        <f t="shared" si="126"/>
        <v>0</v>
      </c>
      <c r="T1329" s="15">
        <f t="shared" si="125"/>
        <v>97.57</v>
      </c>
      <c r="U1329">
        <f t="shared" si="12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 s="12">
        <f t="shared" si="121"/>
        <v>42612.642754629633</v>
      </c>
      <c r="Q1330" s="12">
        <f t="shared" si="122"/>
        <v>42657.642754629633</v>
      </c>
      <c r="R1330" s="15">
        <f t="shared" si="123"/>
        <v>2016</v>
      </c>
      <c r="S1330" s="21">
        <f t="shared" si="126"/>
        <v>0</v>
      </c>
      <c r="T1330" s="15">
        <f t="shared" si="125"/>
        <v>266.68</v>
      </c>
      <c r="U1330">
        <f t="shared" si="124"/>
        <v>2016</v>
      </c>
    </row>
    <row r="1331" spans="1:21" ht="43.5" x14ac:dyDescent="0.35">
      <c r="A1331">
        <v>1331</v>
      </c>
      <c r="B1331" s="3" t="s">
        <v>1332</v>
      </c>
      <c r="C1331" s="3" t="s">
        <v>5441</v>
      </c>
      <c r="D1331" s="6">
        <v>250000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1471435554</v>
      </c>
      <c r="J1331">
        <v>1468843554</v>
      </c>
      <c r="K1331" t="b">
        <v>0</v>
      </c>
      <c r="L1331">
        <v>34</v>
      </c>
      <c r="M1331" t="b">
        <v>0</v>
      </c>
      <c r="N1331" s="10" t="s">
        <v>8273</v>
      </c>
      <c r="O1331" t="s">
        <v>8275</v>
      </c>
      <c r="P1331" s="12">
        <f t="shared" si="121"/>
        <v>42569.50409722222</v>
      </c>
      <c r="Q1331" s="12">
        <f t="shared" si="122"/>
        <v>42599.50409722222</v>
      </c>
      <c r="R1331" s="15">
        <f t="shared" si="123"/>
        <v>2016</v>
      </c>
      <c r="S1331" s="21">
        <f t="shared" si="126"/>
        <v>0</v>
      </c>
      <c r="T1331" s="15">
        <f t="shared" si="125"/>
        <v>117.65</v>
      </c>
      <c r="U1331">
        <f t="shared" si="124"/>
        <v>2016</v>
      </c>
    </row>
    <row r="1332" spans="1:21" ht="43.5" x14ac:dyDescent="0.35">
      <c r="A1332">
        <v>1329</v>
      </c>
      <c r="B1332" s="3" t="s">
        <v>1330</v>
      </c>
      <c r="C1332" s="3" t="s">
        <v>5439</v>
      </c>
      <c r="D1332" s="6">
        <v>50000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s="10" t="s">
        <v>8273</v>
      </c>
      <c r="O1332" t="s">
        <v>8275</v>
      </c>
      <c r="P1332" s="12">
        <f t="shared" si="121"/>
        <v>41935.221585648149</v>
      </c>
      <c r="Q1332" s="12">
        <f t="shared" si="122"/>
        <v>41975.263252314813</v>
      </c>
      <c r="R1332" s="15">
        <f t="shared" si="123"/>
        <v>2014</v>
      </c>
      <c r="S1332" s="21">
        <f t="shared" si="126"/>
        <v>0</v>
      </c>
      <c r="T1332" s="15">
        <f t="shared" si="125"/>
        <v>444.44</v>
      </c>
      <c r="U1332">
        <f t="shared" si="124"/>
        <v>2014</v>
      </c>
    </row>
    <row r="1333" spans="1:21" ht="43.5" x14ac:dyDescent="0.35">
      <c r="A1333">
        <v>1330</v>
      </c>
      <c r="B1333" s="3" t="s">
        <v>1331</v>
      </c>
      <c r="C1333" s="3" t="s">
        <v>5440</v>
      </c>
      <c r="D1333" s="6">
        <v>35000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s="10" t="s">
        <v>8273</v>
      </c>
      <c r="O1333" t="s">
        <v>8275</v>
      </c>
      <c r="P1333" s="12">
        <f t="shared" si="121"/>
        <v>42522.276724537034</v>
      </c>
      <c r="Q1333" s="12">
        <f t="shared" si="122"/>
        <v>42553.166666666672</v>
      </c>
      <c r="R1333" s="15">
        <f t="shared" si="123"/>
        <v>2016</v>
      </c>
      <c r="S1333" s="21">
        <f t="shared" si="126"/>
        <v>0</v>
      </c>
      <c r="T1333" s="15">
        <f t="shared" si="125"/>
        <v>80</v>
      </c>
      <c r="U1333">
        <f t="shared" si="12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 s="12">
        <f t="shared" si="121"/>
        <v>42732.060277777782</v>
      </c>
      <c r="Q1334" s="12">
        <f t="shared" si="122"/>
        <v>42762.060277777782</v>
      </c>
      <c r="R1334" s="15">
        <f t="shared" si="123"/>
        <v>2016</v>
      </c>
      <c r="S1334" s="21">
        <f t="shared" si="126"/>
        <v>0</v>
      </c>
      <c r="T1334" s="15">
        <f t="shared" si="125"/>
        <v>0</v>
      </c>
      <c r="U1334">
        <f t="shared" si="12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 s="12">
        <f t="shared" si="121"/>
        <v>41806.106770833336</v>
      </c>
      <c r="Q1335" s="12">
        <f t="shared" si="122"/>
        <v>41836.106770833336</v>
      </c>
      <c r="R1335" s="15">
        <f t="shared" si="123"/>
        <v>2014</v>
      </c>
      <c r="S1335" s="21">
        <f t="shared" si="126"/>
        <v>2</v>
      </c>
      <c r="T1335" s="15">
        <f t="shared" si="125"/>
        <v>0</v>
      </c>
      <c r="U1335">
        <f t="shared" si="12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 s="12">
        <f t="shared" si="121"/>
        <v>42410.774155092593</v>
      </c>
      <c r="Q1336" s="12">
        <f t="shared" si="122"/>
        <v>42440.774155092593</v>
      </c>
      <c r="R1336" s="15">
        <f t="shared" si="123"/>
        <v>2016</v>
      </c>
      <c r="S1336" s="21">
        <f t="shared" si="126"/>
        <v>0</v>
      </c>
      <c r="T1336" s="15">
        <f t="shared" si="125"/>
        <v>14.41</v>
      </c>
      <c r="U1336">
        <f t="shared" si="12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 s="12">
        <f t="shared" si="121"/>
        <v>42313.936365740738</v>
      </c>
      <c r="Q1337" s="12">
        <f t="shared" si="122"/>
        <v>42343.936365740738</v>
      </c>
      <c r="R1337" s="15">
        <f t="shared" si="123"/>
        <v>2015</v>
      </c>
      <c r="S1337" s="21">
        <f t="shared" si="126"/>
        <v>0</v>
      </c>
      <c r="T1337" s="15">
        <f t="shared" si="125"/>
        <v>248.5</v>
      </c>
      <c r="U1337">
        <f t="shared" si="12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 s="12">
        <f t="shared" si="121"/>
        <v>41955.863750000004</v>
      </c>
      <c r="Q1338" s="12">
        <f t="shared" si="122"/>
        <v>41990.863750000004</v>
      </c>
      <c r="R1338" s="15">
        <f t="shared" si="123"/>
        <v>2014</v>
      </c>
      <c r="S1338" s="21">
        <f t="shared" si="126"/>
        <v>0</v>
      </c>
      <c r="T1338" s="15">
        <f t="shared" si="125"/>
        <v>17.73</v>
      </c>
      <c r="U1338">
        <f t="shared" si="12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 s="12">
        <f t="shared" si="121"/>
        <v>42767.577303240745</v>
      </c>
      <c r="Q1339" s="12">
        <f t="shared" si="122"/>
        <v>42797.577303240745</v>
      </c>
      <c r="R1339" s="15">
        <f t="shared" si="123"/>
        <v>2017</v>
      </c>
      <c r="S1339" s="21">
        <f t="shared" si="126"/>
        <v>0</v>
      </c>
      <c r="T1339" s="15">
        <f t="shared" si="125"/>
        <v>28.25</v>
      </c>
      <c r="U1339">
        <f t="shared" si="12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 s="12">
        <f t="shared" si="121"/>
        <v>42188.803622685184</v>
      </c>
      <c r="Q1340" s="12">
        <f t="shared" si="122"/>
        <v>42218.803622685184</v>
      </c>
      <c r="R1340" s="15">
        <f t="shared" si="123"/>
        <v>2015</v>
      </c>
      <c r="S1340" s="21">
        <f t="shared" si="126"/>
        <v>0</v>
      </c>
      <c r="T1340" s="15">
        <f t="shared" si="125"/>
        <v>262.52999999999997</v>
      </c>
      <c r="U1340">
        <f t="shared" si="12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 s="12">
        <f t="shared" si="121"/>
        <v>41936.647164351853</v>
      </c>
      <c r="Q1341" s="12">
        <f t="shared" si="122"/>
        <v>41981.688831018517</v>
      </c>
      <c r="R1341" s="15">
        <f t="shared" si="123"/>
        <v>2014</v>
      </c>
      <c r="S1341" s="21">
        <f t="shared" si="126"/>
        <v>0</v>
      </c>
      <c r="T1341" s="15">
        <f t="shared" si="125"/>
        <v>106.08</v>
      </c>
      <c r="U1341">
        <f t="shared" si="12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 s="12">
        <f t="shared" si="121"/>
        <v>41836.595520833333</v>
      </c>
      <c r="Q1342" s="12">
        <f t="shared" si="122"/>
        <v>41866.595520833333</v>
      </c>
      <c r="R1342" s="15">
        <f t="shared" si="123"/>
        <v>2014</v>
      </c>
      <c r="S1342" s="21">
        <f t="shared" si="126"/>
        <v>2</v>
      </c>
      <c r="T1342" s="15">
        <f t="shared" si="125"/>
        <v>0</v>
      </c>
      <c r="U1342">
        <f t="shared" si="12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 s="12">
        <f t="shared" si="121"/>
        <v>42612.624039351853</v>
      </c>
      <c r="Q1343" s="12">
        <f t="shared" si="122"/>
        <v>42644.624039351853</v>
      </c>
      <c r="R1343" s="15">
        <f t="shared" si="123"/>
        <v>2016</v>
      </c>
      <c r="S1343" s="21">
        <f t="shared" si="126"/>
        <v>0</v>
      </c>
      <c r="T1343" s="15">
        <f t="shared" si="125"/>
        <v>85</v>
      </c>
      <c r="U1343">
        <f t="shared" si="12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 s="12">
        <f t="shared" si="121"/>
        <v>42172.816423611104</v>
      </c>
      <c r="Q1344" s="12">
        <f t="shared" si="122"/>
        <v>42202.816423611104</v>
      </c>
      <c r="R1344" s="15">
        <f t="shared" si="123"/>
        <v>2015</v>
      </c>
      <c r="S1344" s="21">
        <f t="shared" si="126"/>
        <v>0</v>
      </c>
      <c r="T1344" s="15">
        <f t="shared" si="125"/>
        <v>3908</v>
      </c>
      <c r="U1344">
        <f t="shared" si="12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 s="12">
        <f t="shared" si="121"/>
        <v>42542.526423611111</v>
      </c>
      <c r="Q1345" s="12">
        <f t="shared" si="122"/>
        <v>42601.165972222225</v>
      </c>
      <c r="R1345" s="15">
        <f t="shared" si="123"/>
        <v>2016</v>
      </c>
      <c r="S1345" s="21">
        <f t="shared" si="126"/>
        <v>0</v>
      </c>
      <c r="T1345" s="15">
        <f t="shared" si="125"/>
        <v>12.09</v>
      </c>
      <c r="U1345">
        <f t="shared" si="12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 s="12">
        <f t="shared" ref="P1346:P1409" si="127">(((J1346/60)/60)/24)+DATE(1970,1,1)</f>
        <v>42522.789803240739</v>
      </c>
      <c r="Q1346" s="12">
        <f t="shared" ref="Q1346:Q1409" si="128">(((I1346/60)/60)/24)+DATE(1970,1,1)</f>
        <v>42551.789803240739</v>
      </c>
      <c r="R1346" s="15">
        <f t="shared" ref="R1346:R1409" si="129">YEAR(P1346)</f>
        <v>2016</v>
      </c>
      <c r="S1346" s="21">
        <f t="shared" si="126"/>
        <v>3</v>
      </c>
      <c r="T1346" s="15">
        <f t="shared" si="125"/>
        <v>28.09</v>
      </c>
      <c r="U1346">
        <f t="shared" si="12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 s="12">
        <f t="shared" si="127"/>
        <v>41799.814340277779</v>
      </c>
      <c r="Q1347" s="12">
        <f t="shared" si="128"/>
        <v>41834.814340277779</v>
      </c>
      <c r="R1347" s="15">
        <f t="shared" si="129"/>
        <v>2014</v>
      </c>
      <c r="S1347" s="21">
        <f t="shared" si="126"/>
        <v>13</v>
      </c>
      <c r="T1347" s="15">
        <f t="shared" si="125"/>
        <v>557.5</v>
      </c>
      <c r="U1347">
        <f t="shared" ref="U1347:U1410" si="130">YEAR(P1347)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 s="12">
        <f t="shared" si="127"/>
        <v>41422.075821759259</v>
      </c>
      <c r="Q1348" s="12">
        <f t="shared" si="128"/>
        <v>41452.075821759259</v>
      </c>
      <c r="R1348" s="15">
        <f t="shared" si="129"/>
        <v>2013</v>
      </c>
      <c r="S1348" s="21">
        <f t="shared" si="126"/>
        <v>1</v>
      </c>
      <c r="T1348" s="15">
        <f t="shared" ref="T1348:T1411" si="131">IFERROR(ROUND(E1348/L1348,2),0)</f>
        <v>26.17</v>
      </c>
      <c r="U1348">
        <f t="shared" si="130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 s="12">
        <f t="shared" si="127"/>
        <v>42040.638020833328</v>
      </c>
      <c r="Q1349" s="12">
        <f t="shared" si="128"/>
        <v>42070.638020833328</v>
      </c>
      <c r="R1349" s="15">
        <f t="shared" si="129"/>
        <v>2015</v>
      </c>
      <c r="S1349" s="21">
        <f t="shared" si="126"/>
        <v>2</v>
      </c>
      <c r="T1349" s="15">
        <f t="shared" si="131"/>
        <v>125.16</v>
      </c>
      <c r="U1349">
        <f t="shared" si="130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 s="12">
        <f t="shared" si="127"/>
        <v>41963.506168981476</v>
      </c>
      <c r="Q1350" s="12">
        <f t="shared" si="128"/>
        <v>41991.506168981476</v>
      </c>
      <c r="R1350" s="15">
        <f t="shared" si="129"/>
        <v>2014</v>
      </c>
      <c r="S1350" s="21">
        <f t="shared" si="126"/>
        <v>1</v>
      </c>
      <c r="T1350" s="15">
        <f t="shared" si="131"/>
        <v>149.12</v>
      </c>
      <c r="U1350">
        <f t="shared" si="130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 s="12">
        <f t="shared" si="127"/>
        <v>42317.33258101852</v>
      </c>
      <c r="Q1351" s="12">
        <f t="shared" si="128"/>
        <v>42354.290972222225</v>
      </c>
      <c r="R1351" s="15">
        <f t="shared" si="129"/>
        <v>2015</v>
      </c>
      <c r="S1351" s="21">
        <f t="shared" si="126"/>
        <v>1</v>
      </c>
      <c r="T1351" s="15">
        <f t="shared" si="131"/>
        <v>22.47</v>
      </c>
      <c r="U1351">
        <f t="shared" si="130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 s="12">
        <f t="shared" si="127"/>
        <v>42334.013124999998</v>
      </c>
      <c r="Q1352" s="12">
        <f t="shared" si="128"/>
        <v>42364.013124999998</v>
      </c>
      <c r="R1352" s="15">
        <f t="shared" si="129"/>
        <v>2015</v>
      </c>
      <c r="S1352" s="21">
        <f t="shared" si="126"/>
        <v>1</v>
      </c>
      <c r="T1352" s="15">
        <f t="shared" si="131"/>
        <v>49.38</v>
      </c>
      <c r="U1352">
        <f t="shared" si="130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 s="12">
        <f t="shared" si="127"/>
        <v>42382.74009259259</v>
      </c>
      <c r="Q1353" s="12">
        <f t="shared" si="128"/>
        <v>42412.74009259259</v>
      </c>
      <c r="R1353" s="15">
        <f t="shared" si="129"/>
        <v>2016</v>
      </c>
      <c r="S1353" s="21">
        <f t="shared" si="126"/>
        <v>0</v>
      </c>
      <c r="T1353" s="15">
        <f t="shared" si="131"/>
        <v>31.85</v>
      </c>
      <c r="U1353">
        <f t="shared" si="130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 s="12">
        <f t="shared" si="127"/>
        <v>42200.578310185185</v>
      </c>
      <c r="Q1354" s="12">
        <f t="shared" si="128"/>
        <v>42252.165972222225</v>
      </c>
      <c r="R1354" s="15">
        <f t="shared" si="129"/>
        <v>2015</v>
      </c>
      <c r="S1354" s="21">
        <f t="shared" si="126"/>
        <v>0</v>
      </c>
      <c r="T1354" s="15">
        <f t="shared" si="131"/>
        <v>16.760000000000002</v>
      </c>
      <c r="U1354">
        <f t="shared" si="130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 s="12">
        <f t="shared" si="127"/>
        <v>41309.11791666667</v>
      </c>
      <c r="Q1355" s="12">
        <f t="shared" si="128"/>
        <v>41344</v>
      </c>
      <c r="R1355" s="15">
        <f t="shared" si="129"/>
        <v>2013</v>
      </c>
      <c r="S1355" s="21">
        <f t="shared" si="126"/>
        <v>4</v>
      </c>
      <c r="T1355" s="15">
        <f t="shared" si="131"/>
        <v>90.48</v>
      </c>
      <c r="U1355">
        <f t="shared" si="130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 s="12">
        <f t="shared" si="127"/>
        <v>42502.807627314818</v>
      </c>
      <c r="Q1356" s="12">
        <f t="shared" si="128"/>
        <v>42532.807627314818</v>
      </c>
      <c r="R1356" s="15">
        <f t="shared" si="129"/>
        <v>2016</v>
      </c>
      <c r="S1356" s="21">
        <f t="shared" si="126"/>
        <v>3</v>
      </c>
      <c r="T1356" s="15">
        <f t="shared" si="131"/>
        <v>59.34</v>
      </c>
      <c r="U1356">
        <f t="shared" si="130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 s="12">
        <f t="shared" si="127"/>
        <v>41213.254687499997</v>
      </c>
      <c r="Q1357" s="12">
        <f t="shared" si="128"/>
        <v>41243.416666666664</v>
      </c>
      <c r="R1357" s="15">
        <f t="shared" si="129"/>
        <v>2012</v>
      </c>
      <c r="S1357" s="21">
        <f t="shared" si="126"/>
        <v>2</v>
      </c>
      <c r="T1357" s="15">
        <f t="shared" si="131"/>
        <v>31.33</v>
      </c>
      <c r="U1357">
        <f t="shared" si="130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 s="12">
        <f t="shared" si="127"/>
        <v>41430.038888888892</v>
      </c>
      <c r="Q1358" s="12">
        <f t="shared" si="128"/>
        <v>41460.038888888892</v>
      </c>
      <c r="R1358" s="15">
        <f t="shared" si="129"/>
        <v>2013</v>
      </c>
      <c r="S1358" s="21">
        <f t="shared" si="126"/>
        <v>1</v>
      </c>
      <c r="T1358" s="15">
        <f t="shared" si="131"/>
        <v>43.51</v>
      </c>
      <c r="U1358">
        <f t="shared" si="130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 s="12">
        <f t="shared" si="127"/>
        <v>41304.962233796294</v>
      </c>
      <c r="Q1359" s="12">
        <f t="shared" si="128"/>
        <v>41334.249305555553</v>
      </c>
      <c r="R1359" s="15">
        <f t="shared" si="129"/>
        <v>2013</v>
      </c>
      <c r="S1359" s="21">
        <f t="shared" si="126"/>
        <v>2</v>
      </c>
      <c r="T1359" s="15">
        <f t="shared" si="131"/>
        <v>58.17</v>
      </c>
      <c r="U1359">
        <f t="shared" si="130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 s="12">
        <f t="shared" si="127"/>
        <v>40689.570868055554</v>
      </c>
      <c r="Q1360" s="12">
        <f t="shared" si="128"/>
        <v>40719.570868055554</v>
      </c>
      <c r="R1360" s="15">
        <f t="shared" si="129"/>
        <v>2011</v>
      </c>
      <c r="S1360" s="21">
        <f t="shared" si="126"/>
        <v>1</v>
      </c>
      <c r="T1360" s="15">
        <f t="shared" si="131"/>
        <v>77.05</v>
      </c>
      <c r="U1360">
        <f t="shared" si="130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 s="12">
        <f t="shared" si="127"/>
        <v>40668.814699074072</v>
      </c>
      <c r="Q1361" s="12">
        <f t="shared" si="128"/>
        <v>40730.814699074072</v>
      </c>
      <c r="R1361" s="15">
        <f t="shared" si="129"/>
        <v>2011</v>
      </c>
      <c r="S1361" s="21">
        <f t="shared" si="126"/>
        <v>6</v>
      </c>
      <c r="T1361" s="15">
        <f t="shared" si="131"/>
        <v>198.58</v>
      </c>
      <c r="U1361">
        <f t="shared" si="130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 s="12">
        <f t="shared" si="127"/>
        <v>41095.900694444441</v>
      </c>
      <c r="Q1362" s="12">
        <f t="shared" si="128"/>
        <v>41123.900694444441</v>
      </c>
      <c r="R1362" s="15">
        <f t="shared" si="129"/>
        <v>2012</v>
      </c>
      <c r="S1362" s="21">
        <f t="shared" si="126"/>
        <v>3</v>
      </c>
      <c r="T1362" s="15">
        <f t="shared" si="131"/>
        <v>46.42</v>
      </c>
      <c r="U1362">
        <f t="shared" si="130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 s="12">
        <f t="shared" si="127"/>
        <v>41781.717268518521</v>
      </c>
      <c r="Q1363" s="12">
        <f t="shared" si="128"/>
        <v>41811.717268518521</v>
      </c>
      <c r="R1363" s="15">
        <f t="shared" si="129"/>
        <v>2014</v>
      </c>
      <c r="S1363" s="21">
        <f t="shared" si="126"/>
        <v>1</v>
      </c>
      <c r="T1363" s="15">
        <f t="shared" si="131"/>
        <v>14.21</v>
      </c>
      <c r="U1363">
        <f t="shared" si="130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 s="12">
        <f t="shared" si="127"/>
        <v>41464.934386574074</v>
      </c>
      <c r="Q1364" s="12">
        <f t="shared" si="128"/>
        <v>41524.934386574074</v>
      </c>
      <c r="R1364" s="15">
        <f t="shared" si="129"/>
        <v>2013</v>
      </c>
      <c r="S1364" s="21">
        <f t="shared" si="126"/>
        <v>4</v>
      </c>
      <c r="T1364" s="15">
        <f t="shared" si="131"/>
        <v>150</v>
      </c>
      <c r="U1364">
        <f t="shared" si="130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 s="12">
        <f t="shared" si="127"/>
        <v>42396.8440625</v>
      </c>
      <c r="Q1365" s="12">
        <f t="shared" si="128"/>
        <v>42415.332638888889</v>
      </c>
      <c r="R1365" s="15">
        <f t="shared" si="129"/>
        <v>2016</v>
      </c>
      <c r="S1365" s="21">
        <f t="shared" si="126"/>
        <v>19</v>
      </c>
      <c r="T1365" s="15">
        <f t="shared" si="131"/>
        <v>749.2</v>
      </c>
      <c r="U1365">
        <f t="shared" si="130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 s="12">
        <f t="shared" si="127"/>
        <v>41951.695671296293</v>
      </c>
      <c r="Q1366" s="12">
        <f t="shared" si="128"/>
        <v>42011.6956712963</v>
      </c>
      <c r="R1366" s="15">
        <f t="shared" si="129"/>
        <v>2014</v>
      </c>
      <c r="S1366" s="21">
        <f t="shared" si="126"/>
        <v>0</v>
      </c>
      <c r="T1366" s="15">
        <f t="shared" si="131"/>
        <v>25.95</v>
      </c>
      <c r="U1366">
        <f t="shared" si="130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 s="12">
        <f t="shared" si="127"/>
        <v>42049.733240740738</v>
      </c>
      <c r="Q1367" s="12">
        <f t="shared" si="128"/>
        <v>42079.691574074073</v>
      </c>
      <c r="R1367" s="15">
        <f t="shared" si="129"/>
        <v>2015</v>
      </c>
      <c r="S1367" s="21">
        <f t="shared" si="126"/>
        <v>0</v>
      </c>
      <c r="T1367" s="15">
        <f t="shared" si="131"/>
        <v>40.6</v>
      </c>
      <c r="U1367">
        <f t="shared" si="130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 s="12">
        <f t="shared" si="127"/>
        <v>41924.996099537035</v>
      </c>
      <c r="Q1368" s="12">
        <f t="shared" si="128"/>
        <v>41970.037766203706</v>
      </c>
      <c r="R1368" s="15">
        <f t="shared" si="129"/>
        <v>2014</v>
      </c>
      <c r="S1368" s="21">
        <f t="shared" si="126"/>
        <v>0</v>
      </c>
      <c r="T1368" s="15">
        <f t="shared" si="131"/>
        <v>25.39</v>
      </c>
      <c r="U1368">
        <f t="shared" si="130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 s="12">
        <f t="shared" si="127"/>
        <v>42292.002893518518</v>
      </c>
      <c r="Q1369" s="12">
        <f t="shared" si="128"/>
        <v>42322.044560185182</v>
      </c>
      <c r="R1369" s="15">
        <f t="shared" si="129"/>
        <v>2015</v>
      </c>
      <c r="S1369" s="21">
        <f t="shared" si="126"/>
        <v>1</v>
      </c>
      <c r="T1369" s="15">
        <f t="shared" si="131"/>
        <v>41.44</v>
      </c>
      <c r="U1369">
        <f t="shared" si="130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 s="12">
        <f t="shared" si="127"/>
        <v>42146.190902777773</v>
      </c>
      <c r="Q1370" s="12">
        <f t="shared" si="128"/>
        <v>42170.190902777773</v>
      </c>
      <c r="R1370" s="15">
        <f t="shared" si="129"/>
        <v>2015</v>
      </c>
      <c r="S1370" s="21">
        <f t="shared" ref="S1370:S1433" si="132">ROUND(E1370/D1370,0)</f>
        <v>1</v>
      </c>
      <c r="T1370" s="15">
        <f t="shared" si="131"/>
        <v>42.64</v>
      </c>
      <c r="U1370">
        <f t="shared" si="130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 s="12">
        <f t="shared" si="127"/>
        <v>41710.594282407408</v>
      </c>
      <c r="Q1371" s="12">
        <f t="shared" si="128"/>
        <v>41740.594282407408</v>
      </c>
      <c r="R1371" s="15">
        <f t="shared" si="129"/>
        <v>2014</v>
      </c>
      <c r="S1371" s="21">
        <f t="shared" si="132"/>
        <v>0</v>
      </c>
      <c r="T1371" s="15">
        <f t="shared" si="131"/>
        <v>9.11</v>
      </c>
      <c r="U1371">
        <f t="shared" si="130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 s="12">
        <f t="shared" si="127"/>
        <v>41548.00335648148</v>
      </c>
      <c r="Q1372" s="12">
        <f t="shared" si="128"/>
        <v>41563.00335648148</v>
      </c>
      <c r="R1372" s="15">
        <f t="shared" si="129"/>
        <v>2013</v>
      </c>
      <c r="S1372" s="21">
        <f t="shared" si="132"/>
        <v>2</v>
      </c>
      <c r="T1372" s="15">
        <f t="shared" si="131"/>
        <v>185</v>
      </c>
      <c r="U1372">
        <f t="shared" si="130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 s="12">
        <f t="shared" si="127"/>
        <v>42101.758587962962</v>
      </c>
      <c r="Q1373" s="12">
        <f t="shared" si="128"/>
        <v>42131.758587962962</v>
      </c>
      <c r="R1373" s="15">
        <f t="shared" si="129"/>
        <v>2015</v>
      </c>
      <c r="S1373" s="21">
        <f t="shared" si="132"/>
        <v>1</v>
      </c>
      <c r="T1373" s="15">
        <f t="shared" si="131"/>
        <v>52.64</v>
      </c>
      <c r="U1373">
        <f t="shared" si="130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 s="12">
        <f t="shared" si="127"/>
        <v>41072.739953703705</v>
      </c>
      <c r="Q1374" s="12">
        <f t="shared" si="128"/>
        <v>41102.739953703705</v>
      </c>
      <c r="R1374" s="15">
        <f t="shared" si="129"/>
        <v>2012</v>
      </c>
      <c r="S1374" s="21">
        <f t="shared" si="132"/>
        <v>7</v>
      </c>
      <c r="T1374" s="15">
        <f t="shared" si="131"/>
        <v>230.25</v>
      </c>
      <c r="U1374">
        <f t="shared" si="130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 s="12">
        <f t="shared" si="127"/>
        <v>42704.95177083333</v>
      </c>
      <c r="Q1375" s="12">
        <f t="shared" si="128"/>
        <v>42734.95177083333</v>
      </c>
      <c r="R1375" s="15">
        <f t="shared" si="129"/>
        <v>2016</v>
      </c>
      <c r="S1375" s="21">
        <f t="shared" si="132"/>
        <v>0</v>
      </c>
      <c r="T1375" s="15">
        <f t="shared" si="131"/>
        <v>70.650000000000006</v>
      </c>
      <c r="U1375">
        <f t="shared" si="130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 s="12">
        <f t="shared" si="127"/>
        <v>42424.161898148144</v>
      </c>
      <c r="Q1376" s="12">
        <f t="shared" si="128"/>
        <v>42454.12023148148</v>
      </c>
      <c r="R1376" s="15">
        <f t="shared" si="129"/>
        <v>2016</v>
      </c>
      <c r="S1376" s="21">
        <f t="shared" si="132"/>
        <v>2</v>
      </c>
      <c r="T1376" s="15">
        <f t="shared" si="131"/>
        <v>55.61</v>
      </c>
      <c r="U1376">
        <f t="shared" si="130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 s="12">
        <f t="shared" si="127"/>
        <v>42720.066192129627</v>
      </c>
      <c r="Q1377" s="12">
        <f t="shared" si="128"/>
        <v>42750.066192129627</v>
      </c>
      <c r="R1377" s="15">
        <f t="shared" si="129"/>
        <v>2016</v>
      </c>
      <c r="S1377" s="21">
        <f t="shared" si="132"/>
        <v>1</v>
      </c>
      <c r="T1377" s="15">
        <f t="shared" si="131"/>
        <v>33.58</v>
      </c>
      <c r="U1377">
        <f t="shared" si="130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 s="12">
        <f t="shared" si="127"/>
        <v>42677.669050925921</v>
      </c>
      <c r="Q1378" s="12">
        <f t="shared" si="128"/>
        <v>42707.710717592592</v>
      </c>
      <c r="R1378" s="15">
        <f t="shared" si="129"/>
        <v>2016</v>
      </c>
      <c r="S1378" s="21">
        <f t="shared" si="132"/>
        <v>1</v>
      </c>
      <c r="T1378" s="15">
        <f t="shared" si="131"/>
        <v>21.78</v>
      </c>
      <c r="U1378">
        <f t="shared" si="130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 s="12">
        <f t="shared" si="127"/>
        <v>42747.219560185185</v>
      </c>
      <c r="Q1379" s="12">
        <f t="shared" si="128"/>
        <v>42769.174305555556</v>
      </c>
      <c r="R1379" s="15">
        <f t="shared" si="129"/>
        <v>2017</v>
      </c>
      <c r="S1379" s="21">
        <f t="shared" si="132"/>
        <v>3</v>
      </c>
      <c r="T1379" s="15">
        <f t="shared" si="131"/>
        <v>117.9</v>
      </c>
      <c r="U1379">
        <f t="shared" si="130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 s="12">
        <f t="shared" si="127"/>
        <v>42568.759374999994</v>
      </c>
      <c r="Q1380" s="12">
        <f t="shared" si="128"/>
        <v>42583.759374999994</v>
      </c>
      <c r="R1380" s="15">
        <f t="shared" si="129"/>
        <v>2016</v>
      </c>
      <c r="S1380" s="21">
        <f t="shared" si="132"/>
        <v>2</v>
      </c>
      <c r="T1380" s="15">
        <f t="shared" si="131"/>
        <v>27.38</v>
      </c>
      <c r="U1380">
        <f t="shared" si="130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 s="12">
        <f t="shared" si="127"/>
        <v>42130.491620370376</v>
      </c>
      <c r="Q1381" s="12">
        <f t="shared" si="128"/>
        <v>42160.491620370376</v>
      </c>
      <c r="R1381" s="15">
        <f t="shared" si="129"/>
        <v>2015</v>
      </c>
      <c r="S1381" s="21">
        <f t="shared" si="132"/>
        <v>0</v>
      </c>
      <c r="T1381" s="15">
        <f t="shared" si="131"/>
        <v>24.09</v>
      </c>
      <c r="U1381">
        <f t="shared" si="130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 s="12">
        <f t="shared" si="127"/>
        <v>42141.762800925921</v>
      </c>
      <c r="Q1382" s="12">
        <f t="shared" si="128"/>
        <v>42164.083333333328</v>
      </c>
      <c r="R1382" s="15">
        <f t="shared" si="129"/>
        <v>2015</v>
      </c>
      <c r="S1382" s="21">
        <f t="shared" si="132"/>
        <v>145</v>
      </c>
      <c r="T1382" s="15">
        <f t="shared" si="131"/>
        <v>727.2</v>
      </c>
      <c r="U1382">
        <f t="shared" si="130"/>
        <v>2015</v>
      </c>
    </row>
    <row r="1383" spans="1:21" ht="43.5" x14ac:dyDescent="0.35">
      <c r="A1383">
        <v>1382</v>
      </c>
      <c r="B1383" s="3" t="s">
        <v>1383</v>
      </c>
      <c r="C1383" s="3" t="s">
        <v>5492</v>
      </c>
      <c r="D1383" s="6">
        <v>8000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s="10" t="s">
        <v>8279</v>
      </c>
      <c r="O1383" t="s">
        <v>8280</v>
      </c>
      <c r="P1383" s="12">
        <f t="shared" si="127"/>
        <v>41370.800185185188</v>
      </c>
      <c r="Q1383" s="12">
        <f t="shared" si="128"/>
        <v>41400.800185185188</v>
      </c>
      <c r="R1383" s="15">
        <f t="shared" si="129"/>
        <v>2013</v>
      </c>
      <c r="S1383" s="21">
        <f t="shared" si="132"/>
        <v>0</v>
      </c>
      <c r="T1383" s="15">
        <f t="shared" si="131"/>
        <v>24.32</v>
      </c>
      <c r="U1383">
        <f t="shared" si="130"/>
        <v>2013</v>
      </c>
    </row>
    <row r="1384" spans="1:21" ht="58" x14ac:dyDescent="0.35">
      <c r="A1384">
        <v>1381</v>
      </c>
      <c r="B1384" s="3" t="s">
        <v>1382</v>
      </c>
      <c r="C1384" s="3" t="s">
        <v>5491</v>
      </c>
      <c r="D1384" s="6">
        <v>5000</v>
      </c>
      <c r="E1384" s="8">
        <v>3600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s="10" t="s">
        <v>8279</v>
      </c>
      <c r="O1384" t="s">
        <v>8280</v>
      </c>
      <c r="P1384" s="12">
        <f t="shared" si="127"/>
        <v>42703.214409722219</v>
      </c>
      <c r="Q1384" s="12">
        <f t="shared" si="128"/>
        <v>42733.214409722219</v>
      </c>
      <c r="R1384" s="15">
        <f t="shared" si="129"/>
        <v>2016</v>
      </c>
      <c r="S1384" s="21">
        <f t="shared" si="132"/>
        <v>1</v>
      </c>
      <c r="T1384" s="15">
        <f t="shared" si="131"/>
        <v>49.32</v>
      </c>
      <c r="U1384">
        <f t="shared" si="130"/>
        <v>2016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 s="12">
        <f t="shared" si="127"/>
        <v>42707.074976851851</v>
      </c>
      <c r="Q1385" s="12">
        <f t="shared" si="128"/>
        <v>42727.074976851851</v>
      </c>
      <c r="R1385" s="15">
        <f t="shared" si="129"/>
        <v>2016</v>
      </c>
      <c r="S1385" s="21">
        <f t="shared" si="132"/>
        <v>2</v>
      </c>
      <c r="T1385" s="15">
        <f t="shared" si="131"/>
        <v>38.69</v>
      </c>
      <c r="U1385">
        <f t="shared" si="130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 s="12">
        <f t="shared" si="127"/>
        <v>42160.735208333332</v>
      </c>
      <c r="Q1386" s="12">
        <f t="shared" si="128"/>
        <v>42190.735208333332</v>
      </c>
      <c r="R1386" s="15">
        <f t="shared" si="129"/>
        <v>2015</v>
      </c>
      <c r="S1386" s="21">
        <f t="shared" si="132"/>
        <v>1</v>
      </c>
      <c r="T1386" s="15">
        <f t="shared" si="131"/>
        <v>56.98</v>
      </c>
      <c r="U1386">
        <f t="shared" si="130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 s="12">
        <f t="shared" si="127"/>
        <v>42433.688900462963</v>
      </c>
      <c r="Q1387" s="12">
        <f t="shared" si="128"/>
        <v>42489.507638888885</v>
      </c>
      <c r="R1387" s="15">
        <f t="shared" si="129"/>
        <v>2016</v>
      </c>
      <c r="S1387" s="21">
        <f t="shared" si="132"/>
        <v>0</v>
      </c>
      <c r="T1387" s="15">
        <f t="shared" si="131"/>
        <v>26.68</v>
      </c>
      <c r="U1387">
        <f t="shared" si="130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 s="12">
        <f t="shared" si="127"/>
        <v>42184.646863425922</v>
      </c>
      <c r="Q1388" s="12">
        <f t="shared" si="128"/>
        <v>42214.646863425922</v>
      </c>
      <c r="R1388" s="15">
        <f t="shared" si="129"/>
        <v>2015</v>
      </c>
      <c r="S1388" s="21">
        <f t="shared" si="132"/>
        <v>9</v>
      </c>
      <c r="T1388" s="15">
        <f t="shared" si="131"/>
        <v>255.15</v>
      </c>
      <c r="U1388">
        <f t="shared" si="130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 s="12">
        <f t="shared" si="127"/>
        <v>42126.92123842593</v>
      </c>
      <c r="Q1389" s="12">
        <f t="shared" si="128"/>
        <v>42158.1875</v>
      </c>
      <c r="R1389" s="15">
        <f t="shared" si="129"/>
        <v>2015</v>
      </c>
      <c r="S1389" s="21">
        <f t="shared" si="132"/>
        <v>1</v>
      </c>
      <c r="T1389" s="15">
        <f t="shared" si="131"/>
        <v>45.67</v>
      </c>
      <c r="U1389">
        <f t="shared" si="130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 s="12">
        <f t="shared" si="127"/>
        <v>42634.614780092597</v>
      </c>
      <c r="Q1390" s="12">
        <f t="shared" si="128"/>
        <v>42660.676388888889</v>
      </c>
      <c r="R1390" s="15">
        <f t="shared" si="129"/>
        <v>2016</v>
      </c>
      <c r="S1390" s="21">
        <f t="shared" si="132"/>
        <v>1</v>
      </c>
      <c r="T1390" s="15">
        <f t="shared" si="131"/>
        <v>31.74</v>
      </c>
      <c r="U1390">
        <f t="shared" si="130"/>
        <v>2016</v>
      </c>
    </row>
    <row r="1391" spans="1:21" ht="43.5" x14ac:dyDescent="0.35">
      <c r="A1391">
        <v>1390</v>
      </c>
      <c r="B1391" s="3" t="s">
        <v>1391</v>
      </c>
      <c r="C1391" s="3" t="s">
        <v>5500</v>
      </c>
      <c r="D1391" s="6">
        <v>2800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s="10" t="s">
        <v>8279</v>
      </c>
      <c r="O1391" t="s">
        <v>8280</v>
      </c>
      <c r="P1391" s="12">
        <f t="shared" si="127"/>
        <v>42087.803310185183</v>
      </c>
      <c r="Q1391" s="12">
        <f t="shared" si="128"/>
        <v>42121.716666666667</v>
      </c>
      <c r="R1391" s="15">
        <f t="shared" si="129"/>
        <v>2015</v>
      </c>
      <c r="S1391" s="21">
        <f t="shared" si="132"/>
        <v>1</v>
      </c>
      <c r="T1391" s="15">
        <f t="shared" si="131"/>
        <v>186.84</v>
      </c>
      <c r="U1391">
        <f t="shared" si="130"/>
        <v>2015</v>
      </c>
    </row>
    <row r="1392" spans="1:21" ht="29" x14ac:dyDescent="0.35">
      <c r="A1392">
        <v>1389</v>
      </c>
      <c r="B1392" s="3" t="s">
        <v>1390</v>
      </c>
      <c r="C1392" s="3" t="s">
        <v>5499</v>
      </c>
      <c r="D1392" s="6">
        <v>500</v>
      </c>
      <c r="E1392" s="8">
        <v>3550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s="10" t="s">
        <v>8279</v>
      </c>
      <c r="O1392" t="s">
        <v>8280</v>
      </c>
      <c r="P1392" s="12">
        <f t="shared" si="127"/>
        <v>42565.480983796297</v>
      </c>
      <c r="Q1392" s="12">
        <f t="shared" si="128"/>
        <v>42595.480983796297</v>
      </c>
      <c r="R1392" s="15">
        <f t="shared" si="129"/>
        <v>2016</v>
      </c>
      <c r="S1392" s="21">
        <f t="shared" si="132"/>
        <v>7</v>
      </c>
      <c r="T1392" s="15">
        <f t="shared" si="131"/>
        <v>104.41</v>
      </c>
      <c r="U1392">
        <f t="shared" si="130"/>
        <v>2016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 s="12">
        <f t="shared" si="127"/>
        <v>42193.650671296295</v>
      </c>
      <c r="Q1393" s="12">
        <f t="shared" si="128"/>
        <v>42238.207638888889</v>
      </c>
      <c r="R1393" s="15">
        <f t="shared" si="129"/>
        <v>2015</v>
      </c>
      <c r="S1393" s="21">
        <f t="shared" si="132"/>
        <v>7</v>
      </c>
      <c r="T1393" s="15">
        <f t="shared" si="131"/>
        <v>272.31</v>
      </c>
      <c r="U1393">
        <f t="shared" si="130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 s="12">
        <f t="shared" si="127"/>
        <v>42401.154930555553</v>
      </c>
      <c r="Q1394" s="12">
        <f t="shared" si="128"/>
        <v>42432.154930555553</v>
      </c>
      <c r="R1394" s="15">
        <f t="shared" si="129"/>
        <v>2016</v>
      </c>
      <c r="S1394" s="21">
        <f t="shared" si="132"/>
        <v>1</v>
      </c>
      <c r="T1394" s="15">
        <f t="shared" si="131"/>
        <v>33.99</v>
      </c>
      <c r="U1394">
        <f t="shared" si="130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 s="12">
        <f t="shared" si="127"/>
        <v>42553.681979166664</v>
      </c>
      <c r="Q1395" s="12">
        <f t="shared" si="128"/>
        <v>42583.681979166664</v>
      </c>
      <c r="R1395" s="15">
        <f t="shared" si="129"/>
        <v>2016</v>
      </c>
      <c r="S1395" s="21">
        <f t="shared" si="132"/>
        <v>0</v>
      </c>
      <c r="T1395" s="15">
        <f t="shared" si="131"/>
        <v>67.900000000000006</v>
      </c>
      <c r="U1395">
        <f t="shared" si="130"/>
        <v>2016</v>
      </c>
    </row>
    <row r="1396" spans="1:21" x14ac:dyDescent="0.35">
      <c r="A1396">
        <v>1395</v>
      </c>
      <c r="B1396" s="3" t="s">
        <v>1396</v>
      </c>
      <c r="C1396" s="3" t="s">
        <v>5505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s="10" t="s">
        <v>8279</v>
      </c>
      <c r="O1396" t="s">
        <v>8280</v>
      </c>
      <c r="P1396" s="12">
        <f t="shared" si="127"/>
        <v>42719.90834490741</v>
      </c>
      <c r="Q1396" s="12">
        <f t="shared" si="128"/>
        <v>42749.90834490741</v>
      </c>
      <c r="R1396" s="15">
        <f t="shared" si="129"/>
        <v>2016</v>
      </c>
      <c r="S1396" s="21">
        <f t="shared" si="132"/>
        <v>1</v>
      </c>
      <c r="T1396" s="15">
        <f t="shared" si="131"/>
        <v>43.05</v>
      </c>
      <c r="U1396">
        <f t="shared" si="130"/>
        <v>2016</v>
      </c>
    </row>
    <row r="1397" spans="1:21" ht="43.5" x14ac:dyDescent="0.35">
      <c r="A1397">
        <v>1394</v>
      </c>
      <c r="B1397" s="3" t="s">
        <v>1395</v>
      </c>
      <c r="C1397" s="3" t="s">
        <v>5504</v>
      </c>
      <c r="D1397" s="6">
        <v>750</v>
      </c>
      <c r="E1397" s="8">
        <v>3530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s="10" t="s">
        <v>8279</v>
      </c>
      <c r="O1397" t="s">
        <v>8280</v>
      </c>
      <c r="P1397" s="12">
        <f t="shared" si="127"/>
        <v>42752.144976851851</v>
      </c>
      <c r="Q1397" s="12">
        <f t="shared" si="128"/>
        <v>42795.125</v>
      </c>
      <c r="R1397" s="15">
        <f t="shared" si="129"/>
        <v>2017</v>
      </c>
      <c r="S1397" s="21">
        <f t="shared" si="132"/>
        <v>5</v>
      </c>
      <c r="T1397" s="15">
        <f t="shared" si="131"/>
        <v>207.65</v>
      </c>
      <c r="U1397">
        <f t="shared" si="130"/>
        <v>2017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 s="12">
        <f t="shared" si="127"/>
        <v>42018.99863425926</v>
      </c>
      <c r="Q1398" s="12">
        <f t="shared" si="128"/>
        <v>42048.99863425926</v>
      </c>
      <c r="R1398" s="15">
        <f t="shared" si="129"/>
        <v>2015</v>
      </c>
      <c r="S1398" s="21">
        <f t="shared" si="132"/>
        <v>1</v>
      </c>
      <c r="T1398" s="15">
        <f t="shared" si="131"/>
        <v>48.3</v>
      </c>
      <c r="U1398">
        <f t="shared" si="130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 s="12">
        <f t="shared" si="127"/>
        <v>42640.917939814812</v>
      </c>
      <c r="Q1399" s="12">
        <f t="shared" si="128"/>
        <v>42670.888194444444</v>
      </c>
      <c r="R1399" s="15">
        <f t="shared" si="129"/>
        <v>2016</v>
      </c>
      <c r="S1399" s="21">
        <f t="shared" si="132"/>
        <v>0</v>
      </c>
      <c r="T1399" s="15">
        <f t="shared" si="131"/>
        <v>22.24</v>
      </c>
      <c r="U1399">
        <f t="shared" si="130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 s="12">
        <f t="shared" si="127"/>
        <v>42526.874236111107</v>
      </c>
      <c r="Q1400" s="12">
        <f t="shared" si="128"/>
        <v>42556.874236111107</v>
      </c>
      <c r="R1400" s="15">
        <f t="shared" si="129"/>
        <v>2016</v>
      </c>
      <c r="S1400" s="21">
        <f t="shared" si="132"/>
        <v>1</v>
      </c>
      <c r="T1400" s="15">
        <f t="shared" si="131"/>
        <v>54</v>
      </c>
      <c r="U1400">
        <f t="shared" si="130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 s="12">
        <f t="shared" si="127"/>
        <v>41889.004317129627</v>
      </c>
      <c r="Q1401" s="12">
        <f t="shared" si="128"/>
        <v>41919.004317129627</v>
      </c>
      <c r="R1401" s="15">
        <f t="shared" si="129"/>
        <v>2014</v>
      </c>
      <c r="S1401" s="21">
        <f t="shared" si="132"/>
        <v>0</v>
      </c>
      <c r="T1401" s="15">
        <f t="shared" si="131"/>
        <v>19.07</v>
      </c>
      <c r="U1401">
        <f t="shared" si="130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 s="12">
        <f t="shared" si="127"/>
        <v>42498.341122685189</v>
      </c>
      <c r="Q1402" s="12">
        <f t="shared" si="128"/>
        <v>42533.229166666672</v>
      </c>
      <c r="R1402" s="15">
        <f t="shared" si="129"/>
        <v>2016</v>
      </c>
      <c r="S1402" s="21">
        <f t="shared" si="132"/>
        <v>10</v>
      </c>
      <c r="T1402" s="15">
        <f t="shared" si="131"/>
        <v>103.12</v>
      </c>
      <c r="U1402">
        <f t="shared" si="130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 s="12">
        <f t="shared" si="127"/>
        <v>41399.99622685185</v>
      </c>
      <c r="Q1403" s="12">
        <f t="shared" si="128"/>
        <v>41420.99622685185</v>
      </c>
      <c r="R1403" s="15">
        <f t="shared" si="129"/>
        <v>2013</v>
      </c>
      <c r="S1403" s="21">
        <f t="shared" si="132"/>
        <v>1</v>
      </c>
      <c r="T1403" s="15">
        <f t="shared" si="131"/>
        <v>14.59</v>
      </c>
      <c r="U1403">
        <f t="shared" si="130"/>
        <v>2013</v>
      </c>
    </row>
    <row r="1404" spans="1:21" ht="43.5" x14ac:dyDescent="0.35">
      <c r="A1404">
        <v>1404</v>
      </c>
      <c r="B1404" s="3" t="s">
        <v>1405</v>
      </c>
      <c r="C1404" s="3" t="s">
        <v>5514</v>
      </c>
      <c r="D1404" s="6">
        <v>14500</v>
      </c>
      <c r="E1404" s="8">
        <v>3500</v>
      </c>
      <c r="F1404" t="s">
        <v>8220</v>
      </c>
      <c r="G1404" t="s">
        <v>8224</v>
      </c>
      <c r="H1404" t="s">
        <v>8246</v>
      </c>
      <c r="I1404">
        <v>1424607285</v>
      </c>
      <c r="J1404">
        <v>1422447285</v>
      </c>
      <c r="K1404" t="b">
        <v>1</v>
      </c>
      <c r="L1404">
        <v>5</v>
      </c>
      <c r="M1404" t="b">
        <v>0</v>
      </c>
      <c r="N1404" s="10" t="s">
        <v>8276</v>
      </c>
      <c r="O1404" t="s">
        <v>8295</v>
      </c>
      <c r="P1404" s="12">
        <f t="shared" si="127"/>
        <v>42032.510243055556</v>
      </c>
      <c r="Q1404" s="12">
        <f t="shared" si="128"/>
        <v>42057.510243055556</v>
      </c>
      <c r="R1404" s="15">
        <f t="shared" si="129"/>
        <v>2015</v>
      </c>
      <c r="S1404" s="21">
        <f t="shared" si="132"/>
        <v>0</v>
      </c>
      <c r="T1404" s="15">
        <f t="shared" si="131"/>
        <v>700</v>
      </c>
      <c r="U1404">
        <f t="shared" si="130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 s="12">
        <f t="shared" si="127"/>
        <v>41451.062905092593</v>
      </c>
      <c r="Q1405" s="12">
        <f t="shared" si="128"/>
        <v>41481.062905092593</v>
      </c>
      <c r="R1405" s="15">
        <f t="shared" si="129"/>
        <v>2013</v>
      </c>
      <c r="S1405" s="21">
        <f t="shared" si="132"/>
        <v>1</v>
      </c>
      <c r="T1405" s="15">
        <f t="shared" si="131"/>
        <v>53.03</v>
      </c>
      <c r="U1405">
        <f t="shared" si="130"/>
        <v>2013</v>
      </c>
    </row>
    <row r="1406" spans="1:21" ht="43.5" x14ac:dyDescent="0.35">
      <c r="A1406">
        <v>1402</v>
      </c>
      <c r="B1406" s="3" t="s">
        <v>1403</v>
      </c>
      <c r="C1406" s="3" t="s">
        <v>5512</v>
      </c>
      <c r="D1406" s="6">
        <v>2500</v>
      </c>
      <c r="E1406" s="8">
        <v>3500</v>
      </c>
      <c r="F1406" t="s">
        <v>8218</v>
      </c>
      <c r="G1406" t="s">
        <v>8224</v>
      </c>
      <c r="H1406" t="s">
        <v>8246</v>
      </c>
      <c r="I1406">
        <v>1430439411</v>
      </c>
      <c r="J1406">
        <v>1425259011</v>
      </c>
      <c r="K1406" t="b">
        <v>0</v>
      </c>
      <c r="L1406">
        <v>113</v>
      </c>
      <c r="M1406" t="b">
        <v>1</v>
      </c>
      <c r="N1406" s="10" t="s">
        <v>8279</v>
      </c>
      <c r="O1406" t="s">
        <v>8280</v>
      </c>
      <c r="P1406" s="12">
        <f t="shared" si="127"/>
        <v>42065.053368055553</v>
      </c>
      <c r="Q1406" s="12">
        <f t="shared" si="128"/>
        <v>42125.011701388896</v>
      </c>
      <c r="R1406" s="15">
        <f t="shared" si="129"/>
        <v>2015</v>
      </c>
      <c r="S1406" s="21">
        <f t="shared" si="132"/>
        <v>1</v>
      </c>
      <c r="T1406" s="15">
        <f t="shared" si="131"/>
        <v>30.97</v>
      </c>
      <c r="U1406">
        <f t="shared" si="130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 s="12">
        <f t="shared" si="127"/>
        <v>41941.680567129632</v>
      </c>
      <c r="Q1407" s="12">
        <f t="shared" si="128"/>
        <v>41971.722233796296</v>
      </c>
      <c r="R1407" s="15">
        <f t="shared" si="129"/>
        <v>2014</v>
      </c>
      <c r="S1407" s="21">
        <f t="shared" si="132"/>
        <v>0</v>
      </c>
      <c r="T1407" s="15">
        <f t="shared" si="131"/>
        <v>205.82</v>
      </c>
      <c r="U1407">
        <f t="shared" si="130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 s="12">
        <f t="shared" si="127"/>
        <v>42297.432951388888</v>
      </c>
      <c r="Q1408" s="12">
        <f t="shared" si="128"/>
        <v>42350.416666666672</v>
      </c>
      <c r="R1408" s="15">
        <f t="shared" si="129"/>
        <v>2015</v>
      </c>
      <c r="S1408" s="21">
        <f t="shared" si="132"/>
        <v>0</v>
      </c>
      <c r="T1408" s="15">
        <f t="shared" si="131"/>
        <v>1162</v>
      </c>
      <c r="U1408">
        <f t="shared" si="130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 s="12">
        <f t="shared" si="127"/>
        <v>41838.536782407406</v>
      </c>
      <c r="Q1409" s="12">
        <f t="shared" si="128"/>
        <v>41863.536782407406</v>
      </c>
      <c r="R1409" s="15">
        <f t="shared" si="129"/>
        <v>2014</v>
      </c>
      <c r="S1409" s="21">
        <f t="shared" si="132"/>
        <v>1</v>
      </c>
      <c r="T1409" s="15">
        <f t="shared" si="131"/>
        <v>1742.5</v>
      </c>
      <c r="U1409">
        <f t="shared" si="130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 s="12">
        <f t="shared" ref="P1410:P1473" si="133">(((J1410/60)/60)/24)+DATE(1970,1,1)</f>
        <v>42291.872175925921</v>
      </c>
      <c r="Q1410" s="12">
        <f t="shared" ref="Q1410:Q1473" si="134">(((I1410/60)/60)/24)+DATE(1970,1,1)</f>
        <v>42321.913842592592</v>
      </c>
      <c r="R1410" s="15">
        <f t="shared" ref="R1410:R1473" si="135">YEAR(P1410)</f>
        <v>2015</v>
      </c>
      <c r="S1410" s="21">
        <f t="shared" si="132"/>
        <v>3</v>
      </c>
      <c r="T1410" s="15">
        <f t="shared" si="131"/>
        <v>578.33000000000004</v>
      </c>
      <c r="U1410">
        <f t="shared" si="130"/>
        <v>2015</v>
      </c>
    </row>
    <row r="1411" spans="1:21" ht="43.5" x14ac:dyDescent="0.35">
      <c r="A1411">
        <v>1410</v>
      </c>
      <c r="B1411" s="3" t="s">
        <v>1411</v>
      </c>
      <c r="C1411" s="3" t="s">
        <v>5520</v>
      </c>
      <c r="D1411" s="6">
        <v>6000</v>
      </c>
      <c r="E1411" s="8">
        <v>3466</v>
      </c>
      <c r="F1411" t="s">
        <v>8220</v>
      </c>
      <c r="G1411" t="s">
        <v>8236</v>
      </c>
      <c r="H1411" t="s">
        <v>8248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s="10" t="s">
        <v>8276</v>
      </c>
      <c r="O1411" t="s">
        <v>8295</v>
      </c>
      <c r="P1411" s="12">
        <f t="shared" si="133"/>
        <v>42479.318518518514</v>
      </c>
      <c r="Q1411" s="12">
        <f t="shared" si="134"/>
        <v>42524.318518518514</v>
      </c>
      <c r="R1411" s="15">
        <f t="shared" si="135"/>
        <v>2016</v>
      </c>
      <c r="S1411" s="21">
        <f t="shared" si="132"/>
        <v>1</v>
      </c>
      <c r="T1411" s="15">
        <f t="shared" si="131"/>
        <v>3466</v>
      </c>
      <c r="U1411">
        <f t="shared" ref="U1411:U1474" si="136">YEAR(P1411)</f>
        <v>2016</v>
      </c>
    </row>
    <row r="1412" spans="1:21" ht="43.5" x14ac:dyDescent="0.35">
      <c r="A1412">
        <v>1409</v>
      </c>
      <c r="B1412" s="3" t="s">
        <v>1410</v>
      </c>
      <c r="C1412" s="3" t="s">
        <v>5519</v>
      </c>
      <c r="D1412" s="6">
        <v>4000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s="10" t="s">
        <v>8276</v>
      </c>
      <c r="O1412" t="s">
        <v>8295</v>
      </c>
      <c r="P1412" s="12">
        <f t="shared" si="133"/>
        <v>41945.133506944447</v>
      </c>
      <c r="Q1412" s="12">
        <f t="shared" si="134"/>
        <v>42005.175173611111</v>
      </c>
      <c r="R1412" s="15">
        <f t="shared" si="135"/>
        <v>2014</v>
      </c>
      <c r="S1412" s="21">
        <f t="shared" si="132"/>
        <v>1</v>
      </c>
      <c r="T1412" s="15">
        <f t="shared" ref="T1412:T1475" si="137">IFERROR(ROUND(E1412/L1412,2),0)</f>
        <v>0</v>
      </c>
      <c r="U1412">
        <f t="shared" si="136"/>
        <v>2014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 s="12">
        <f t="shared" si="133"/>
        <v>42013.059027777781</v>
      </c>
      <c r="Q1413" s="12">
        <f t="shared" si="134"/>
        <v>42041.059027777781</v>
      </c>
      <c r="R1413" s="15">
        <f t="shared" si="135"/>
        <v>2015</v>
      </c>
      <c r="S1413" s="21">
        <f t="shared" si="132"/>
        <v>1</v>
      </c>
      <c r="T1413" s="15">
        <f t="shared" si="137"/>
        <v>1155.1099999999999</v>
      </c>
      <c r="U1413">
        <f t="shared" si="136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 s="12">
        <f t="shared" si="133"/>
        <v>41947.063645833332</v>
      </c>
      <c r="Q1414" s="12">
        <f t="shared" si="134"/>
        <v>41977.063645833332</v>
      </c>
      <c r="R1414" s="15">
        <f t="shared" si="135"/>
        <v>2014</v>
      </c>
      <c r="S1414" s="21">
        <f t="shared" si="132"/>
        <v>0</v>
      </c>
      <c r="T1414" s="15">
        <f t="shared" si="137"/>
        <v>266.54000000000002</v>
      </c>
      <c r="U1414">
        <f t="shared" si="136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 s="12">
        <f t="shared" si="133"/>
        <v>42360.437152777777</v>
      </c>
      <c r="Q1415" s="12">
        <f t="shared" si="134"/>
        <v>42420.437152777777</v>
      </c>
      <c r="R1415" s="15">
        <f t="shared" si="135"/>
        <v>2015</v>
      </c>
      <c r="S1415" s="21">
        <f t="shared" si="132"/>
        <v>2</v>
      </c>
      <c r="T1415" s="15">
        <f t="shared" si="137"/>
        <v>3460</v>
      </c>
      <c r="U1415">
        <f t="shared" si="136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 s="12">
        <f t="shared" si="133"/>
        <v>42708.25309027778</v>
      </c>
      <c r="Q1416" s="12">
        <f t="shared" si="134"/>
        <v>42738.25309027778</v>
      </c>
      <c r="R1416" s="15">
        <f t="shared" si="135"/>
        <v>2016</v>
      </c>
      <c r="S1416" s="21">
        <f t="shared" si="132"/>
        <v>7</v>
      </c>
      <c r="T1416" s="15">
        <f t="shared" si="137"/>
        <v>3453.69</v>
      </c>
      <c r="U1416">
        <f t="shared" si="136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 s="12">
        <f t="shared" si="133"/>
        <v>42192.675821759258</v>
      </c>
      <c r="Q1417" s="12">
        <f t="shared" si="134"/>
        <v>42232.675821759258</v>
      </c>
      <c r="R1417" s="15">
        <f t="shared" si="135"/>
        <v>2015</v>
      </c>
      <c r="S1417" s="21">
        <f t="shared" si="132"/>
        <v>1</v>
      </c>
      <c r="T1417" s="15">
        <f t="shared" si="137"/>
        <v>383.22</v>
      </c>
      <c r="U1417">
        <f t="shared" si="136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 s="12">
        <f t="shared" si="133"/>
        <v>42299.926145833335</v>
      </c>
      <c r="Q1418" s="12">
        <f t="shared" si="134"/>
        <v>42329.967812499999</v>
      </c>
      <c r="R1418" s="15">
        <f t="shared" si="135"/>
        <v>2015</v>
      </c>
      <c r="S1418" s="21">
        <f t="shared" si="132"/>
        <v>0</v>
      </c>
      <c r="T1418" s="15">
        <f t="shared" si="137"/>
        <v>0</v>
      </c>
      <c r="U1418">
        <f t="shared" si="136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 s="12">
        <f t="shared" si="133"/>
        <v>42232.15016203704</v>
      </c>
      <c r="Q1419" s="12">
        <f t="shared" si="134"/>
        <v>42262.465972222228</v>
      </c>
      <c r="R1419" s="15">
        <f t="shared" si="135"/>
        <v>2015</v>
      </c>
      <c r="S1419" s="21">
        <f t="shared" si="132"/>
        <v>1</v>
      </c>
      <c r="T1419" s="15">
        <f t="shared" si="137"/>
        <v>1720</v>
      </c>
      <c r="U1419">
        <f t="shared" si="136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 s="12">
        <f t="shared" si="133"/>
        <v>42395.456412037034</v>
      </c>
      <c r="Q1420" s="12">
        <f t="shared" si="134"/>
        <v>42425.456412037034</v>
      </c>
      <c r="R1420" s="15">
        <f t="shared" si="135"/>
        <v>2016</v>
      </c>
      <c r="S1420" s="21">
        <f t="shared" si="132"/>
        <v>1</v>
      </c>
      <c r="T1420" s="15">
        <f t="shared" si="137"/>
        <v>3432</v>
      </c>
      <c r="U1420">
        <f t="shared" si="136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 s="12">
        <f t="shared" si="133"/>
        <v>42622.456238425926</v>
      </c>
      <c r="Q1421" s="12">
        <f t="shared" si="134"/>
        <v>42652.456238425926</v>
      </c>
      <c r="R1421" s="15">
        <f t="shared" si="135"/>
        <v>2016</v>
      </c>
      <c r="S1421" s="21">
        <f t="shared" si="132"/>
        <v>1</v>
      </c>
      <c r="T1421" s="15">
        <f t="shared" si="137"/>
        <v>341.9</v>
      </c>
      <c r="U1421">
        <f t="shared" si="136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 s="12">
        <f t="shared" si="133"/>
        <v>42524.667662037042</v>
      </c>
      <c r="Q1422" s="12">
        <f t="shared" si="134"/>
        <v>42549.667662037042</v>
      </c>
      <c r="R1422" s="15">
        <f t="shared" si="135"/>
        <v>2016</v>
      </c>
      <c r="S1422" s="21">
        <f t="shared" si="132"/>
        <v>31</v>
      </c>
      <c r="T1422" s="15">
        <f t="shared" si="137"/>
        <v>1139</v>
      </c>
      <c r="U1422">
        <f t="shared" si="136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 s="12">
        <f t="shared" si="133"/>
        <v>42013.915613425925</v>
      </c>
      <c r="Q1423" s="12">
        <f t="shared" si="134"/>
        <v>42043.915613425925</v>
      </c>
      <c r="R1423" s="15">
        <f t="shared" si="135"/>
        <v>2015</v>
      </c>
      <c r="S1423" s="21">
        <f t="shared" si="132"/>
        <v>0</v>
      </c>
      <c r="T1423" s="15">
        <f t="shared" si="137"/>
        <v>1707.5</v>
      </c>
      <c r="U1423">
        <f t="shared" si="136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 s="12">
        <f t="shared" si="133"/>
        <v>42604.239629629628</v>
      </c>
      <c r="Q1424" s="12">
        <f t="shared" si="134"/>
        <v>42634.239629629628</v>
      </c>
      <c r="R1424" s="15">
        <f t="shared" si="135"/>
        <v>2016</v>
      </c>
      <c r="S1424" s="21">
        <f t="shared" si="132"/>
        <v>0</v>
      </c>
      <c r="T1424" s="15">
        <f t="shared" si="137"/>
        <v>1705</v>
      </c>
      <c r="U1424">
        <f t="shared" si="136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 s="12">
        <f t="shared" si="133"/>
        <v>42340.360312500001</v>
      </c>
      <c r="Q1425" s="12">
        <f t="shared" si="134"/>
        <v>42370.360312500001</v>
      </c>
      <c r="R1425" s="15">
        <f t="shared" si="135"/>
        <v>2015</v>
      </c>
      <c r="S1425" s="21">
        <f t="shared" si="132"/>
        <v>0</v>
      </c>
      <c r="T1425" s="15">
        <f t="shared" si="137"/>
        <v>3407</v>
      </c>
      <c r="U1425">
        <f t="shared" si="136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 s="12">
        <f t="shared" si="133"/>
        <v>42676.717615740738</v>
      </c>
      <c r="Q1426" s="12">
        <f t="shared" si="134"/>
        <v>42689.759282407409</v>
      </c>
      <c r="R1426" s="15">
        <f t="shared" si="135"/>
        <v>2016</v>
      </c>
      <c r="S1426" s="21">
        <f t="shared" si="132"/>
        <v>0</v>
      </c>
      <c r="T1426" s="15">
        <f t="shared" si="137"/>
        <v>243.36</v>
      </c>
      <c r="U1426">
        <f t="shared" si="136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 s="12">
        <f t="shared" si="133"/>
        <v>42093.131469907406</v>
      </c>
      <c r="Q1427" s="12">
        <f t="shared" si="134"/>
        <v>42123.131469907406</v>
      </c>
      <c r="R1427" s="15">
        <f t="shared" si="135"/>
        <v>2015</v>
      </c>
      <c r="S1427" s="21">
        <f t="shared" si="132"/>
        <v>0</v>
      </c>
      <c r="T1427" s="15">
        <f t="shared" si="137"/>
        <v>0</v>
      </c>
      <c r="U1427">
        <f t="shared" si="136"/>
        <v>2015</v>
      </c>
    </row>
    <row r="1428" spans="1:21" ht="58" x14ac:dyDescent="0.35">
      <c r="A1428">
        <v>1427</v>
      </c>
      <c r="B1428" s="3" t="s">
        <v>1428</v>
      </c>
      <c r="C1428" s="3" t="s">
        <v>5537</v>
      </c>
      <c r="D1428" s="6">
        <v>5000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s="10" t="s">
        <v>8276</v>
      </c>
      <c r="O1428" t="s">
        <v>8295</v>
      </c>
      <c r="P1428" s="12">
        <f t="shared" si="133"/>
        <v>42601.851678240739</v>
      </c>
      <c r="Q1428" s="12">
        <f t="shared" si="134"/>
        <v>42631.851678240739</v>
      </c>
      <c r="R1428" s="15">
        <f t="shared" si="135"/>
        <v>2016</v>
      </c>
      <c r="S1428" s="21">
        <f t="shared" si="132"/>
        <v>1</v>
      </c>
      <c r="T1428" s="15">
        <f t="shared" si="137"/>
        <v>850</v>
      </c>
      <c r="U1428">
        <f t="shared" si="136"/>
        <v>2016</v>
      </c>
    </row>
    <row r="1429" spans="1:21" ht="43.5" x14ac:dyDescent="0.35">
      <c r="A1429">
        <v>1426</v>
      </c>
      <c r="B1429" s="3" t="s">
        <v>1427</v>
      </c>
      <c r="C1429" s="3" t="s">
        <v>5536</v>
      </c>
      <c r="D1429" s="6">
        <v>1000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s="10" t="s">
        <v>8276</v>
      </c>
      <c r="O1429" t="s">
        <v>8295</v>
      </c>
      <c r="P1429" s="12">
        <f t="shared" si="133"/>
        <v>42180.390277777777</v>
      </c>
      <c r="Q1429" s="12">
        <f t="shared" si="134"/>
        <v>42240.390277777777</v>
      </c>
      <c r="R1429" s="15">
        <f t="shared" si="135"/>
        <v>2015</v>
      </c>
      <c r="S1429" s="21">
        <f t="shared" si="132"/>
        <v>3</v>
      </c>
      <c r="T1429" s="15">
        <f t="shared" si="137"/>
        <v>0</v>
      </c>
      <c r="U1429">
        <f t="shared" si="136"/>
        <v>2015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 s="12">
        <f t="shared" si="133"/>
        <v>42432.379826388889</v>
      </c>
      <c r="Q1430" s="12">
        <f t="shared" si="134"/>
        <v>42462.338159722218</v>
      </c>
      <c r="R1430" s="15">
        <f t="shared" si="135"/>
        <v>2016</v>
      </c>
      <c r="S1430" s="21">
        <f t="shared" si="132"/>
        <v>3</v>
      </c>
      <c r="T1430" s="15">
        <f t="shared" si="137"/>
        <v>1132.7</v>
      </c>
      <c r="U1430">
        <f t="shared" si="136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 s="12">
        <f t="shared" si="133"/>
        <v>42074.060671296291</v>
      </c>
      <c r="Q1431" s="12">
        <f t="shared" si="134"/>
        <v>42104.060671296291</v>
      </c>
      <c r="R1431" s="15">
        <f t="shared" si="135"/>
        <v>2015</v>
      </c>
      <c r="S1431" s="21">
        <f t="shared" si="132"/>
        <v>0</v>
      </c>
      <c r="T1431" s="15">
        <f t="shared" si="137"/>
        <v>0</v>
      </c>
      <c r="U1431">
        <f t="shared" si="136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 s="12">
        <f t="shared" si="133"/>
        <v>41961.813518518517</v>
      </c>
      <c r="Q1432" s="12">
        <f t="shared" si="134"/>
        <v>41992.813518518517</v>
      </c>
      <c r="R1432" s="15">
        <f t="shared" si="135"/>
        <v>2014</v>
      </c>
      <c r="S1432" s="21">
        <f t="shared" si="132"/>
        <v>1</v>
      </c>
      <c r="T1432" s="15">
        <f t="shared" si="137"/>
        <v>679</v>
      </c>
      <c r="U1432">
        <f t="shared" si="136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 s="12">
        <f t="shared" si="133"/>
        <v>42304.210833333331</v>
      </c>
      <c r="Q1433" s="12">
        <f t="shared" si="134"/>
        <v>42334.252500000002</v>
      </c>
      <c r="R1433" s="15">
        <f t="shared" si="135"/>
        <v>2015</v>
      </c>
      <c r="S1433" s="21">
        <f t="shared" si="132"/>
        <v>0</v>
      </c>
      <c r="T1433" s="15">
        <f t="shared" si="137"/>
        <v>72.17</v>
      </c>
      <c r="U1433">
        <f t="shared" si="136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 s="12">
        <f t="shared" si="133"/>
        <v>42175.780416666668</v>
      </c>
      <c r="Q1434" s="12">
        <f t="shared" si="134"/>
        <v>42205.780416666668</v>
      </c>
      <c r="R1434" s="15">
        <f t="shared" si="135"/>
        <v>2015</v>
      </c>
      <c r="S1434" s="21">
        <f t="shared" ref="S1434:S1497" si="138">ROUND(E1434/D1434,0)</f>
        <v>0</v>
      </c>
      <c r="T1434" s="15">
        <f t="shared" si="137"/>
        <v>0</v>
      </c>
      <c r="U1434">
        <f t="shared" si="136"/>
        <v>2015</v>
      </c>
    </row>
    <row r="1435" spans="1:21" ht="43.5" x14ac:dyDescent="0.35">
      <c r="A1435">
        <v>1434</v>
      </c>
      <c r="B1435" s="3" t="s">
        <v>1435</v>
      </c>
      <c r="C1435" s="3" t="s">
        <v>5544</v>
      </c>
      <c r="D1435" s="6">
        <v>82000</v>
      </c>
      <c r="E1435" s="8">
        <v>3385</v>
      </c>
      <c r="F1435" t="s">
        <v>8220</v>
      </c>
      <c r="G1435" t="s">
        <v>8231</v>
      </c>
      <c r="H1435" t="s">
        <v>8252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s="10" t="s">
        <v>8276</v>
      </c>
      <c r="O1435" t="s">
        <v>8295</v>
      </c>
      <c r="P1435" s="12">
        <f t="shared" si="133"/>
        <v>42142.767106481479</v>
      </c>
      <c r="Q1435" s="12">
        <f t="shared" si="134"/>
        <v>42163.625</v>
      </c>
      <c r="R1435" s="15">
        <f t="shared" si="135"/>
        <v>2015</v>
      </c>
      <c r="S1435" s="21">
        <f t="shared" si="138"/>
        <v>0</v>
      </c>
      <c r="T1435" s="15">
        <f t="shared" si="137"/>
        <v>307.73</v>
      </c>
      <c r="U1435">
        <f t="shared" si="136"/>
        <v>2015</v>
      </c>
    </row>
    <row r="1436" spans="1:21" ht="43.5" x14ac:dyDescent="0.35">
      <c r="A1436">
        <v>1433</v>
      </c>
      <c r="B1436" s="3" t="s">
        <v>1434</v>
      </c>
      <c r="C1436" s="3" t="s">
        <v>5543</v>
      </c>
      <c r="D1436" s="6">
        <v>12000</v>
      </c>
      <c r="E1436" s="8">
        <v>3385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s="10" t="s">
        <v>8276</v>
      </c>
      <c r="O1436" t="s">
        <v>8295</v>
      </c>
      <c r="P1436" s="12">
        <f t="shared" si="133"/>
        <v>42673.625868055555</v>
      </c>
      <c r="Q1436" s="12">
        <f t="shared" si="134"/>
        <v>42714.458333333328</v>
      </c>
      <c r="R1436" s="15">
        <f t="shared" si="135"/>
        <v>2016</v>
      </c>
      <c r="S1436" s="21">
        <f t="shared" si="138"/>
        <v>0</v>
      </c>
      <c r="T1436" s="15">
        <f t="shared" si="137"/>
        <v>338.5</v>
      </c>
      <c r="U1436">
        <f t="shared" si="136"/>
        <v>2016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 s="12">
        <f t="shared" si="133"/>
        <v>42258.780324074076</v>
      </c>
      <c r="Q1437" s="12">
        <f t="shared" si="134"/>
        <v>42288.780324074076</v>
      </c>
      <c r="R1437" s="15">
        <f t="shared" si="135"/>
        <v>2015</v>
      </c>
      <c r="S1437" s="21">
        <f t="shared" si="138"/>
        <v>0</v>
      </c>
      <c r="T1437" s="15">
        <f t="shared" si="137"/>
        <v>1691.5</v>
      </c>
      <c r="U1437">
        <f t="shared" si="136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 s="12">
        <f t="shared" si="133"/>
        <v>42391.35019675926</v>
      </c>
      <c r="Q1438" s="12">
        <f t="shared" si="134"/>
        <v>42421.35019675926</v>
      </c>
      <c r="R1438" s="15">
        <f t="shared" si="135"/>
        <v>2016</v>
      </c>
      <c r="S1438" s="21">
        <f t="shared" si="138"/>
        <v>0</v>
      </c>
      <c r="T1438" s="15">
        <f t="shared" si="137"/>
        <v>1690</v>
      </c>
      <c r="U1438">
        <f t="shared" si="136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 s="12">
        <f t="shared" si="133"/>
        <v>41796.531701388885</v>
      </c>
      <c r="Q1439" s="12">
        <f t="shared" si="134"/>
        <v>41833.207638888889</v>
      </c>
      <c r="R1439" s="15">
        <f t="shared" si="135"/>
        <v>2014</v>
      </c>
      <c r="S1439" s="21">
        <f t="shared" si="138"/>
        <v>1</v>
      </c>
      <c r="T1439" s="15">
        <f t="shared" si="137"/>
        <v>153.28</v>
      </c>
      <c r="U1439">
        <f t="shared" si="136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 s="12">
        <f t="shared" si="133"/>
        <v>42457.871516203704</v>
      </c>
      <c r="Q1440" s="12">
        <f t="shared" si="134"/>
        <v>42487.579861111109</v>
      </c>
      <c r="R1440" s="15">
        <f t="shared" si="135"/>
        <v>2016</v>
      </c>
      <c r="S1440" s="21">
        <f t="shared" si="138"/>
        <v>0</v>
      </c>
      <c r="T1440" s="15">
        <f t="shared" si="137"/>
        <v>421</v>
      </c>
      <c r="U1440">
        <f t="shared" si="136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 s="12">
        <f t="shared" si="133"/>
        <v>42040.829872685179</v>
      </c>
      <c r="Q1441" s="12">
        <f t="shared" si="134"/>
        <v>42070.829872685179</v>
      </c>
      <c r="R1441" s="15">
        <f t="shared" si="135"/>
        <v>2015</v>
      </c>
      <c r="S1441" s="21">
        <f t="shared" si="138"/>
        <v>1</v>
      </c>
      <c r="T1441" s="15">
        <f t="shared" si="137"/>
        <v>561</v>
      </c>
      <c r="U1441">
        <f t="shared" si="136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 s="12">
        <f t="shared" si="133"/>
        <v>42486.748414351852</v>
      </c>
      <c r="Q1442" s="12">
        <f t="shared" si="134"/>
        <v>42516.748414351852</v>
      </c>
      <c r="R1442" s="15">
        <f t="shared" si="135"/>
        <v>2016</v>
      </c>
      <c r="S1442" s="21">
        <f t="shared" si="138"/>
        <v>0</v>
      </c>
      <c r="T1442" s="15">
        <f t="shared" si="137"/>
        <v>3363</v>
      </c>
      <c r="U1442">
        <f t="shared" si="136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 s="12">
        <f t="shared" si="133"/>
        <v>42198.765844907408</v>
      </c>
      <c r="Q1443" s="12">
        <f t="shared" si="134"/>
        <v>42258.765844907408</v>
      </c>
      <c r="R1443" s="15">
        <f t="shared" si="135"/>
        <v>2015</v>
      </c>
      <c r="S1443" s="21">
        <f t="shared" si="138"/>
        <v>0</v>
      </c>
      <c r="T1443" s="15">
        <f t="shared" si="137"/>
        <v>1120.24</v>
      </c>
      <c r="U1443">
        <f t="shared" si="136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 s="12">
        <f t="shared" si="133"/>
        <v>42485.64534722222</v>
      </c>
      <c r="Q1444" s="12">
        <f t="shared" si="134"/>
        <v>42515.64534722222</v>
      </c>
      <c r="R1444" s="15">
        <f t="shared" si="135"/>
        <v>2016</v>
      </c>
      <c r="S1444" s="21">
        <f t="shared" si="138"/>
        <v>2</v>
      </c>
      <c r="T1444" s="15">
        <f t="shared" si="137"/>
        <v>0</v>
      </c>
      <c r="U1444">
        <f t="shared" si="136"/>
        <v>2016</v>
      </c>
    </row>
    <row r="1445" spans="1:21" ht="43.5" x14ac:dyDescent="0.35">
      <c r="A1445">
        <v>1445</v>
      </c>
      <c r="B1445" s="3" t="s">
        <v>1446</v>
      </c>
      <c r="C1445" s="3" t="s">
        <v>5555</v>
      </c>
      <c r="D1445" s="6">
        <v>130000</v>
      </c>
      <c r="E1445" s="8">
        <v>3350</v>
      </c>
      <c r="F1445" t="s">
        <v>8220</v>
      </c>
      <c r="G1445" t="s">
        <v>8235</v>
      </c>
      <c r="H1445" t="s">
        <v>8248</v>
      </c>
      <c r="I1445">
        <v>1434286855</v>
      </c>
      <c r="J1445">
        <v>1431694855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 s="12">
        <f t="shared" si="133"/>
        <v>42139.542303240742</v>
      </c>
      <c r="Q1445" s="12">
        <f t="shared" si="134"/>
        <v>42169.542303240742</v>
      </c>
      <c r="R1445" s="15">
        <f t="shared" si="135"/>
        <v>2015</v>
      </c>
      <c r="S1445" s="21">
        <f t="shared" si="138"/>
        <v>0</v>
      </c>
      <c r="T1445" s="15">
        <f t="shared" si="137"/>
        <v>0</v>
      </c>
      <c r="U1445">
        <f t="shared" si="136"/>
        <v>2015</v>
      </c>
    </row>
    <row r="1446" spans="1:21" ht="43.5" x14ac:dyDescent="0.35">
      <c r="A1446">
        <v>1443</v>
      </c>
      <c r="B1446" s="3" t="s">
        <v>1444</v>
      </c>
      <c r="C1446" s="3" t="s">
        <v>5553</v>
      </c>
      <c r="D1446" s="6">
        <v>13000</v>
      </c>
      <c r="E1446" s="8">
        <v>3350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 s="12">
        <f t="shared" si="133"/>
        <v>42707.926030092596</v>
      </c>
      <c r="Q1446" s="12">
        <f t="shared" si="134"/>
        <v>42737.926030092596</v>
      </c>
      <c r="R1446" s="15">
        <f t="shared" si="135"/>
        <v>2016</v>
      </c>
      <c r="S1446" s="21">
        <f t="shared" si="138"/>
        <v>0</v>
      </c>
      <c r="T1446" s="15">
        <f t="shared" si="137"/>
        <v>0</v>
      </c>
      <c r="U1446">
        <f t="shared" si="136"/>
        <v>2016</v>
      </c>
    </row>
    <row r="1447" spans="1:21" ht="43.5" x14ac:dyDescent="0.35">
      <c r="A1447">
        <v>1444</v>
      </c>
      <c r="B1447" s="3" t="s">
        <v>1445</v>
      </c>
      <c r="C1447" s="3" t="s">
        <v>5554</v>
      </c>
      <c r="D1447" s="6">
        <v>4950</v>
      </c>
      <c r="E1447" s="8">
        <v>3350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 s="12">
        <f t="shared" si="133"/>
        <v>42199.873402777783</v>
      </c>
      <c r="Q1447" s="12">
        <f t="shared" si="134"/>
        <v>42259.873402777783</v>
      </c>
      <c r="R1447" s="15">
        <f t="shared" si="135"/>
        <v>2015</v>
      </c>
      <c r="S1447" s="21">
        <f t="shared" si="138"/>
        <v>1</v>
      </c>
      <c r="T1447" s="15">
        <f t="shared" si="137"/>
        <v>0</v>
      </c>
      <c r="U1447">
        <f t="shared" si="136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 s="12">
        <f t="shared" si="133"/>
        <v>42461.447662037041</v>
      </c>
      <c r="Q1448" s="12">
        <f t="shared" si="134"/>
        <v>42481.447662037041</v>
      </c>
      <c r="R1448" s="15">
        <f t="shared" si="135"/>
        <v>2016</v>
      </c>
      <c r="S1448" s="21">
        <f t="shared" si="138"/>
        <v>4</v>
      </c>
      <c r="T1448" s="15">
        <f t="shared" si="137"/>
        <v>0</v>
      </c>
      <c r="U1448">
        <f t="shared" si="136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 s="12">
        <f t="shared" si="133"/>
        <v>42529.730717592596</v>
      </c>
      <c r="Q1449" s="12">
        <f t="shared" si="134"/>
        <v>42559.730717592596</v>
      </c>
      <c r="R1449" s="15">
        <f t="shared" si="135"/>
        <v>2016</v>
      </c>
      <c r="S1449" s="21">
        <f t="shared" si="138"/>
        <v>0</v>
      </c>
      <c r="T1449" s="15">
        <f t="shared" si="137"/>
        <v>1110</v>
      </c>
      <c r="U1449">
        <f t="shared" si="136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 s="12">
        <f t="shared" si="133"/>
        <v>42115.936550925922</v>
      </c>
      <c r="Q1450" s="12">
        <f t="shared" si="134"/>
        <v>42146.225694444445</v>
      </c>
      <c r="R1450" s="15">
        <f t="shared" si="135"/>
        <v>2015</v>
      </c>
      <c r="S1450" s="21">
        <f t="shared" si="138"/>
        <v>0</v>
      </c>
      <c r="T1450" s="15">
        <f t="shared" si="137"/>
        <v>0</v>
      </c>
      <c r="U1450">
        <f t="shared" si="136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 s="12">
        <f t="shared" si="133"/>
        <v>42086.811400462961</v>
      </c>
      <c r="Q1451" s="12">
        <f t="shared" si="134"/>
        <v>42134.811400462961</v>
      </c>
      <c r="R1451" s="15">
        <f t="shared" si="135"/>
        <v>2015</v>
      </c>
      <c r="S1451" s="21">
        <f t="shared" si="138"/>
        <v>0</v>
      </c>
      <c r="T1451" s="15">
        <f t="shared" si="137"/>
        <v>0</v>
      </c>
      <c r="U1451">
        <f t="shared" si="136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 s="12">
        <f t="shared" si="133"/>
        <v>42390.171261574069</v>
      </c>
      <c r="Q1452" s="12">
        <f t="shared" si="134"/>
        <v>42420.171261574069</v>
      </c>
      <c r="R1452" s="15">
        <f t="shared" si="135"/>
        <v>2016</v>
      </c>
      <c r="S1452" s="21">
        <f t="shared" si="138"/>
        <v>0</v>
      </c>
      <c r="T1452" s="15">
        <f t="shared" si="137"/>
        <v>3319</v>
      </c>
      <c r="U1452">
        <f t="shared" si="136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 s="12">
        <f t="shared" si="133"/>
        <v>41931.959016203706</v>
      </c>
      <c r="Q1453" s="12">
        <f t="shared" si="134"/>
        <v>41962.00068287037</v>
      </c>
      <c r="R1453" s="15">
        <f t="shared" si="135"/>
        <v>2014</v>
      </c>
      <c r="S1453" s="21">
        <f t="shared" si="138"/>
        <v>0</v>
      </c>
      <c r="T1453" s="15">
        <f t="shared" si="137"/>
        <v>1659.5</v>
      </c>
      <c r="U1453">
        <f t="shared" si="136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 s="12">
        <f t="shared" si="133"/>
        <v>41818.703275462962</v>
      </c>
      <c r="Q1454" s="12">
        <f t="shared" si="134"/>
        <v>41848.703275462962</v>
      </c>
      <c r="R1454" s="15">
        <f t="shared" si="135"/>
        <v>2014</v>
      </c>
      <c r="S1454" s="21">
        <f t="shared" si="138"/>
        <v>0</v>
      </c>
      <c r="T1454" s="15">
        <f t="shared" si="137"/>
        <v>0</v>
      </c>
      <c r="U1454">
        <f t="shared" si="136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 s="12">
        <f t="shared" si="133"/>
        <v>42795.696145833332</v>
      </c>
      <c r="Q1455" s="12">
        <f t="shared" si="134"/>
        <v>42840.654479166667</v>
      </c>
      <c r="R1455" s="15">
        <f t="shared" si="135"/>
        <v>2017</v>
      </c>
      <c r="S1455" s="21">
        <f t="shared" si="138"/>
        <v>0</v>
      </c>
      <c r="T1455" s="15">
        <f t="shared" si="137"/>
        <v>0</v>
      </c>
      <c r="U1455">
        <f t="shared" si="136"/>
        <v>2017</v>
      </c>
    </row>
    <row r="1456" spans="1:21" ht="58" x14ac:dyDescent="0.35">
      <c r="A1456">
        <v>1455</v>
      </c>
      <c r="B1456" s="3" t="s">
        <v>1456</v>
      </c>
      <c r="C1456" s="3" t="s">
        <v>5565</v>
      </c>
      <c r="D1456" s="6">
        <v>15000</v>
      </c>
      <c r="E1456" s="8">
        <v>3315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s="10" t="s">
        <v>8276</v>
      </c>
      <c r="O1456" t="s">
        <v>8295</v>
      </c>
      <c r="P1456" s="12">
        <f t="shared" si="133"/>
        <v>41832.672685185185</v>
      </c>
      <c r="Q1456" s="12">
        <f t="shared" si="134"/>
        <v>41887.568749999999</v>
      </c>
      <c r="R1456" s="15">
        <f t="shared" si="135"/>
        <v>2014</v>
      </c>
      <c r="S1456" s="21">
        <f t="shared" si="138"/>
        <v>0</v>
      </c>
      <c r="T1456" s="15">
        <f t="shared" si="137"/>
        <v>473.57</v>
      </c>
      <c r="U1456">
        <f t="shared" si="136"/>
        <v>2014</v>
      </c>
    </row>
    <row r="1457" spans="1:21" ht="43.5" x14ac:dyDescent="0.35">
      <c r="A1457">
        <v>1454</v>
      </c>
      <c r="B1457" s="3" t="s">
        <v>1455</v>
      </c>
      <c r="C1457" s="3" t="s">
        <v>5564</v>
      </c>
      <c r="D1457" s="6">
        <v>1750</v>
      </c>
      <c r="E1457" s="8">
        <v>3315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s="10" t="s">
        <v>8276</v>
      </c>
      <c r="O1457" t="s">
        <v>8295</v>
      </c>
      <c r="P1457" s="12">
        <f t="shared" si="133"/>
        <v>42463.866666666669</v>
      </c>
      <c r="Q1457" s="12">
        <f t="shared" si="134"/>
        <v>42484.915972222225</v>
      </c>
      <c r="R1457" s="15">
        <f t="shared" si="135"/>
        <v>2016</v>
      </c>
      <c r="S1457" s="21">
        <f t="shared" si="138"/>
        <v>2</v>
      </c>
      <c r="T1457" s="15">
        <f t="shared" si="137"/>
        <v>3315</v>
      </c>
      <c r="U1457">
        <f t="shared" si="136"/>
        <v>2016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 s="12">
        <f t="shared" si="133"/>
        <v>42708.668576388889</v>
      </c>
      <c r="Q1458" s="12">
        <f t="shared" si="134"/>
        <v>42738.668576388889</v>
      </c>
      <c r="R1458" s="15">
        <f t="shared" si="135"/>
        <v>2016</v>
      </c>
      <c r="S1458" s="21">
        <f t="shared" si="138"/>
        <v>1</v>
      </c>
      <c r="T1458" s="15">
        <f t="shared" si="137"/>
        <v>1102.33</v>
      </c>
      <c r="U1458">
        <f t="shared" si="136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 s="12">
        <f t="shared" si="133"/>
        <v>42289.89634259259</v>
      </c>
      <c r="Q1459" s="12">
        <f t="shared" si="134"/>
        <v>42319.938009259262</v>
      </c>
      <c r="R1459" s="15">
        <f t="shared" si="135"/>
        <v>2015</v>
      </c>
      <c r="S1459" s="21">
        <f t="shared" si="138"/>
        <v>1</v>
      </c>
      <c r="T1459" s="15">
        <f t="shared" si="137"/>
        <v>0</v>
      </c>
      <c r="U1459">
        <f t="shared" si="136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 s="12">
        <f t="shared" si="133"/>
        <v>41831.705555555556</v>
      </c>
      <c r="Q1460" s="12">
        <f t="shared" si="134"/>
        <v>41862.166666666664</v>
      </c>
      <c r="R1460" s="15">
        <f t="shared" si="135"/>
        <v>2014</v>
      </c>
      <c r="S1460" s="21">
        <f t="shared" si="138"/>
        <v>1</v>
      </c>
      <c r="T1460" s="15">
        <f t="shared" si="137"/>
        <v>0</v>
      </c>
      <c r="U1460">
        <f t="shared" si="136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 s="12">
        <f t="shared" si="133"/>
        <v>42312.204814814817</v>
      </c>
      <c r="Q1461" s="12">
        <f t="shared" si="134"/>
        <v>42340.725694444445</v>
      </c>
      <c r="R1461" s="15">
        <f t="shared" si="135"/>
        <v>2015</v>
      </c>
      <c r="S1461" s="21">
        <f t="shared" si="138"/>
        <v>0</v>
      </c>
      <c r="T1461" s="15">
        <f t="shared" si="137"/>
        <v>0</v>
      </c>
      <c r="U1461">
        <f t="shared" si="136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 s="12">
        <f t="shared" si="133"/>
        <v>41915.896967592591</v>
      </c>
      <c r="Q1462" s="12">
        <f t="shared" si="134"/>
        <v>41973.989583333328</v>
      </c>
      <c r="R1462" s="15">
        <f t="shared" si="135"/>
        <v>2014</v>
      </c>
      <c r="S1462" s="21">
        <f t="shared" si="138"/>
        <v>0</v>
      </c>
      <c r="T1462" s="15">
        <f t="shared" si="137"/>
        <v>0</v>
      </c>
      <c r="U1462">
        <f t="shared" si="136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 s="12">
        <f t="shared" si="133"/>
        <v>41899.645300925928</v>
      </c>
      <c r="Q1463" s="12">
        <f t="shared" si="134"/>
        <v>41933</v>
      </c>
      <c r="R1463" s="15">
        <f t="shared" si="135"/>
        <v>2014</v>
      </c>
      <c r="S1463" s="21">
        <f t="shared" si="138"/>
        <v>0</v>
      </c>
      <c r="T1463" s="15">
        <f t="shared" si="137"/>
        <v>9.6300000000000008</v>
      </c>
      <c r="U1463">
        <f t="shared" si="136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 s="12">
        <f t="shared" si="133"/>
        <v>41344.662858796299</v>
      </c>
      <c r="Q1464" s="12">
        <f t="shared" si="134"/>
        <v>41374.662858796299</v>
      </c>
      <c r="R1464" s="15">
        <f t="shared" si="135"/>
        <v>2013</v>
      </c>
      <c r="S1464" s="21">
        <f t="shared" si="138"/>
        <v>1</v>
      </c>
      <c r="T1464" s="15">
        <f t="shared" si="137"/>
        <v>21.83</v>
      </c>
      <c r="U1464">
        <f t="shared" si="136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 s="12">
        <f t="shared" si="133"/>
        <v>41326.911319444444</v>
      </c>
      <c r="Q1465" s="12">
        <f t="shared" si="134"/>
        <v>41371.869652777779</v>
      </c>
      <c r="R1465" s="15">
        <f t="shared" si="135"/>
        <v>2013</v>
      </c>
      <c r="S1465" s="21">
        <f t="shared" si="138"/>
        <v>5</v>
      </c>
      <c r="T1465" s="15">
        <f t="shared" si="137"/>
        <v>131</v>
      </c>
      <c r="U1465">
        <f t="shared" si="136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 s="12">
        <f t="shared" si="133"/>
        <v>41291.661550925928</v>
      </c>
      <c r="Q1466" s="12">
        <f t="shared" si="134"/>
        <v>41321.661550925928</v>
      </c>
      <c r="R1466" s="15">
        <f t="shared" si="135"/>
        <v>2013</v>
      </c>
      <c r="S1466" s="21">
        <f t="shared" si="138"/>
        <v>1</v>
      </c>
      <c r="T1466" s="15">
        <f t="shared" si="137"/>
        <v>13.99</v>
      </c>
      <c r="U1466">
        <f t="shared" si="136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 s="12">
        <f t="shared" si="133"/>
        <v>40959.734398148146</v>
      </c>
      <c r="Q1467" s="12">
        <f t="shared" si="134"/>
        <v>40990.125</v>
      </c>
      <c r="R1467" s="15">
        <f t="shared" si="135"/>
        <v>2012</v>
      </c>
      <c r="S1467" s="21">
        <f t="shared" si="138"/>
        <v>0</v>
      </c>
      <c r="T1467" s="15">
        <f t="shared" si="137"/>
        <v>1.26</v>
      </c>
      <c r="U1467">
        <f t="shared" si="136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 s="12">
        <f t="shared" si="133"/>
        <v>42340.172060185185</v>
      </c>
      <c r="Q1468" s="12">
        <f t="shared" si="134"/>
        <v>42381.208333333328</v>
      </c>
      <c r="R1468" s="15">
        <f t="shared" si="135"/>
        <v>2015</v>
      </c>
      <c r="S1468" s="21">
        <f t="shared" si="138"/>
        <v>0</v>
      </c>
      <c r="T1468" s="15">
        <f t="shared" si="137"/>
        <v>13.19</v>
      </c>
      <c r="U1468">
        <f t="shared" si="136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 s="12">
        <f t="shared" si="133"/>
        <v>40933.80190972222</v>
      </c>
      <c r="Q1469" s="12">
        <f t="shared" si="134"/>
        <v>40993.760243055556</v>
      </c>
      <c r="R1469" s="15">
        <f t="shared" si="135"/>
        <v>2012</v>
      </c>
      <c r="S1469" s="21">
        <f t="shared" si="138"/>
        <v>0</v>
      </c>
      <c r="T1469" s="15">
        <f t="shared" si="137"/>
        <v>5.43</v>
      </c>
      <c r="U1469">
        <f t="shared" si="136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 s="12">
        <f t="shared" si="133"/>
        <v>40646.014456018522</v>
      </c>
      <c r="Q1470" s="12">
        <f t="shared" si="134"/>
        <v>40706.014456018522</v>
      </c>
      <c r="R1470" s="15">
        <f t="shared" si="135"/>
        <v>2011</v>
      </c>
      <c r="S1470" s="21">
        <f t="shared" si="138"/>
        <v>0</v>
      </c>
      <c r="T1470" s="15">
        <f t="shared" si="137"/>
        <v>11.12</v>
      </c>
      <c r="U1470">
        <f t="shared" si="136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 s="12">
        <f t="shared" si="133"/>
        <v>41290.598483796297</v>
      </c>
      <c r="Q1471" s="12">
        <f t="shared" si="134"/>
        <v>41320.598483796297</v>
      </c>
      <c r="R1471" s="15">
        <f t="shared" si="135"/>
        <v>2013</v>
      </c>
      <c r="S1471" s="21">
        <f t="shared" si="138"/>
        <v>0</v>
      </c>
      <c r="T1471" s="15">
        <f t="shared" si="137"/>
        <v>10.14</v>
      </c>
      <c r="U1471">
        <f t="shared" si="136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 s="12">
        <f t="shared" si="133"/>
        <v>41250.827118055553</v>
      </c>
      <c r="Q1472" s="12">
        <f t="shared" si="134"/>
        <v>41271.827118055553</v>
      </c>
      <c r="R1472" s="15">
        <f t="shared" si="135"/>
        <v>2012</v>
      </c>
      <c r="S1472" s="21">
        <f t="shared" si="138"/>
        <v>2</v>
      </c>
      <c r="T1472" s="15">
        <f t="shared" si="137"/>
        <v>40.19</v>
      </c>
      <c r="U1472">
        <f t="shared" si="136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 s="12">
        <f t="shared" si="133"/>
        <v>42073.957569444443</v>
      </c>
      <c r="Q1473" s="12">
        <f t="shared" si="134"/>
        <v>42103.957569444443</v>
      </c>
      <c r="R1473" s="15">
        <f t="shared" si="135"/>
        <v>2015</v>
      </c>
      <c r="S1473" s="21">
        <f t="shared" si="138"/>
        <v>0</v>
      </c>
      <c r="T1473" s="15">
        <f t="shared" si="137"/>
        <v>9.48</v>
      </c>
      <c r="U1473">
        <f t="shared" si="136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 s="12">
        <f t="shared" ref="P1474:P1537" si="139">(((J1474/60)/60)/24)+DATE(1970,1,1)</f>
        <v>41533.542858796296</v>
      </c>
      <c r="Q1474" s="12">
        <f t="shared" ref="Q1474:Q1537" si="140">(((I1474/60)/60)/24)+DATE(1970,1,1)</f>
        <v>41563.542858796296</v>
      </c>
      <c r="R1474" s="15">
        <f t="shared" ref="R1474:R1537" si="141">YEAR(P1474)</f>
        <v>2013</v>
      </c>
      <c r="S1474" s="21">
        <f t="shared" si="138"/>
        <v>0</v>
      </c>
      <c r="T1474" s="15">
        <f t="shared" si="137"/>
        <v>9.6300000000000008</v>
      </c>
      <c r="U1474">
        <f t="shared" si="136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 s="12">
        <f t="shared" si="139"/>
        <v>40939.979618055557</v>
      </c>
      <c r="Q1475" s="12">
        <f t="shared" si="140"/>
        <v>40969.979618055557</v>
      </c>
      <c r="R1475" s="15">
        <f t="shared" si="141"/>
        <v>2012</v>
      </c>
      <c r="S1475" s="21">
        <f t="shared" si="138"/>
        <v>2</v>
      </c>
      <c r="T1475" s="15">
        <f t="shared" si="137"/>
        <v>68.739999999999995</v>
      </c>
      <c r="U1475">
        <f t="shared" ref="U1475:U1538" si="142">YEAR(P1475)</f>
        <v>2012</v>
      </c>
    </row>
    <row r="1476" spans="1:21" ht="43.5" x14ac:dyDescent="0.35">
      <c r="A1476">
        <v>1475</v>
      </c>
      <c r="B1476" s="3" t="s">
        <v>1476</v>
      </c>
      <c r="C1476" s="3" t="s">
        <v>5585</v>
      </c>
      <c r="D1476" s="6">
        <v>15000</v>
      </c>
      <c r="E1476" s="8">
        <v>3226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s="10" t="s">
        <v>8276</v>
      </c>
      <c r="O1476" t="s">
        <v>8296</v>
      </c>
      <c r="P1476" s="12">
        <f t="shared" si="139"/>
        <v>41960.722951388889</v>
      </c>
      <c r="Q1476" s="12">
        <f t="shared" si="140"/>
        <v>41993.207638888889</v>
      </c>
      <c r="R1476" s="15">
        <f t="shared" si="141"/>
        <v>2014</v>
      </c>
      <c r="S1476" s="21">
        <f t="shared" si="138"/>
        <v>0</v>
      </c>
      <c r="T1476" s="15">
        <f t="shared" ref="T1476:T1539" si="143">IFERROR(ROUND(E1476/L1476,2),0)</f>
        <v>7.32</v>
      </c>
      <c r="U1476">
        <f t="shared" si="142"/>
        <v>2014</v>
      </c>
    </row>
    <row r="1477" spans="1:21" ht="43.5" x14ac:dyDescent="0.35">
      <c r="A1477">
        <v>1474</v>
      </c>
      <c r="B1477" s="3" t="s">
        <v>1475</v>
      </c>
      <c r="C1477" s="3" t="s">
        <v>5584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s="10" t="s">
        <v>8276</v>
      </c>
      <c r="O1477" t="s">
        <v>8296</v>
      </c>
      <c r="P1477" s="12">
        <f t="shared" si="139"/>
        <v>41500.727916666663</v>
      </c>
      <c r="Q1477" s="12">
        <f t="shared" si="140"/>
        <v>41530.727916666663</v>
      </c>
      <c r="R1477" s="15">
        <f t="shared" si="141"/>
        <v>2013</v>
      </c>
      <c r="S1477" s="21">
        <f t="shared" si="138"/>
        <v>1</v>
      </c>
      <c r="T1477" s="15">
        <f t="shared" si="143"/>
        <v>42.45</v>
      </c>
      <c r="U1477">
        <f t="shared" si="142"/>
        <v>2013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 s="12">
        <f t="shared" si="139"/>
        <v>40766.041921296295</v>
      </c>
      <c r="Q1478" s="12">
        <f t="shared" si="140"/>
        <v>40796.041921296295</v>
      </c>
      <c r="R1478" s="15">
        <f t="shared" si="141"/>
        <v>2011</v>
      </c>
      <c r="S1478" s="21">
        <f t="shared" si="138"/>
        <v>1</v>
      </c>
      <c r="T1478" s="15">
        <f t="shared" si="143"/>
        <v>3.52</v>
      </c>
      <c r="U1478">
        <f t="shared" si="142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 s="12">
        <f t="shared" si="139"/>
        <v>40840.615787037037</v>
      </c>
      <c r="Q1479" s="12">
        <f t="shared" si="140"/>
        <v>40900.125</v>
      </c>
      <c r="R1479" s="15">
        <f t="shared" si="141"/>
        <v>2011</v>
      </c>
      <c r="S1479" s="21">
        <f t="shared" si="138"/>
        <v>0</v>
      </c>
      <c r="T1479" s="15">
        <f t="shared" si="143"/>
        <v>8.73</v>
      </c>
      <c r="U1479">
        <f t="shared" si="142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 s="12">
        <f t="shared" si="139"/>
        <v>41394.871678240743</v>
      </c>
      <c r="Q1480" s="12">
        <f t="shared" si="140"/>
        <v>41408.871678240743</v>
      </c>
      <c r="R1480" s="15">
        <f t="shared" si="141"/>
        <v>2013</v>
      </c>
      <c r="S1480" s="21">
        <f t="shared" si="138"/>
        <v>0</v>
      </c>
      <c r="T1480" s="15">
        <f t="shared" si="143"/>
        <v>0.16</v>
      </c>
      <c r="U1480">
        <f t="shared" si="142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 s="12">
        <f t="shared" si="139"/>
        <v>41754.745243055557</v>
      </c>
      <c r="Q1481" s="12">
        <f t="shared" si="140"/>
        <v>41769.165972222225</v>
      </c>
      <c r="R1481" s="15">
        <f t="shared" si="141"/>
        <v>2014</v>
      </c>
      <c r="S1481" s="21">
        <f t="shared" si="138"/>
        <v>2</v>
      </c>
      <c r="T1481" s="15">
        <f t="shared" si="143"/>
        <v>45.37</v>
      </c>
      <c r="U1481">
        <f t="shared" si="142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 s="12">
        <f t="shared" si="139"/>
        <v>41464.934016203704</v>
      </c>
      <c r="Q1482" s="12">
        <f t="shared" si="140"/>
        <v>41481.708333333336</v>
      </c>
      <c r="R1482" s="15">
        <f t="shared" si="141"/>
        <v>2013</v>
      </c>
      <c r="S1482" s="21">
        <f t="shared" si="138"/>
        <v>0</v>
      </c>
      <c r="T1482" s="15">
        <f t="shared" si="143"/>
        <v>5.0599999999999996</v>
      </c>
      <c r="U1482">
        <f t="shared" si="142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 s="12">
        <f t="shared" si="139"/>
        <v>41550.922974537039</v>
      </c>
      <c r="Q1483" s="12">
        <f t="shared" si="140"/>
        <v>41580.922974537039</v>
      </c>
      <c r="R1483" s="15">
        <f t="shared" si="141"/>
        <v>2013</v>
      </c>
      <c r="S1483" s="21">
        <f t="shared" si="138"/>
        <v>1</v>
      </c>
      <c r="T1483" s="15">
        <f t="shared" si="143"/>
        <v>535.16999999999996</v>
      </c>
      <c r="U1483">
        <f t="shared" si="142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 s="12">
        <f t="shared" si="139"/>
        <v>41136.85805555556</v>
      </c>
      <c r="Q1484" s="12">
        <f t="shared" si="140"/>
        <v>41159.32708333333</v>
      </c>
      <c r="R1484" s="15">
        <f t="shared" si="141"/>
        <v>2012</v>
      </c>
      <c r="S1484" s="21">
        <f t="shared" si="138"/>
        <v>1</v>
      </c>
      <c r="T1484" s="15">
        <f t="shared" si="143"/>
        <v>3210</v>
      </c>
      <c r="U1484">
        <f t="shared" si="142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 s="12">
        <f t="shared" si="139"/>
        <v>42548.192997685182</v>
      </c>
      <c r="Q1485" s="12">
        <f t="shared" si="140"/>
        <v>42573.192997685182</v>
      </c>
      <c r="R1485" s="15">
        <f t="shared" si="141"/>
        <v>2016</v>
      </c>
      <c r="S1485" s="21">
        <f t="shared" si="138"/>
        <v>0</v>
      </c>
      <c r="T1485" s="15">
        <f t="shared" si="143"/>
        <v>1602.5</v>
      </c>
      <c r="U1485">
        <f t="shared" si="142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 s="12">
        <f t="shared" si="139"/>
        <v>41053.200960648144</v>
      </c>
      <c r="Q1486" s="12">
        <f t="shared" si="140"/>
        <v>41111.618750000001</v>
      </c>
      <c r="R1486" s="15">
        <f t="shared" si="141"/>
        <v>2012</v>
      </c>
      <c r="S1486" s="21">
        <f t="shared" si="138"/>
        <v>2</v>
      </c>
      <c r="T1486" s="15">
        <f t="shared" si="143"/>
        <v>0</v>
      </c>
      <c r="U1486">
        <f t="shared" si="142"/>
        <v>2012</v>
      </c>
    </row>
    <row r="1487" spans="1:21" ht="58" x14ac:dyDescent="0.35">
      <c r="A1487">
        <v>1486</v>
      </c>
      <c r="B1487" s="3" t="s">
        <v>1487</v>
      </c>
      <c r="C1487" s="3" t="s">
        <v>5596</v>
      </c>
      <c r="D1487" s="6">
        <v>20000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 s="12">
        <f t="shared" si="139"/>
        <v>42032.168530092589</v>
      </c>
      <c r="Q1487" s="12">
        <f t="shared" si="140"/>
        <v>42062.168530092589</v>
      </c>
      <c r="R1487" s="15">
        <f t="shared" si="141"/>
        <v>2015</v>
      </c>
      <c r="S1487" s="21">
        <f t="shared" si="138"/>
        <v>0</v>
      </c>
      <c r="T1487" s="15">
        <f t="shared" si="143"/>
        <v>1066.67</v>
      </c>
      <c r="U1487">
        <f t="shared" si="142"/>
        <v>2015</v>
      </c>
    </row>
    <row r="1488" spans="1:21" ht="43.5" x14ac:dyDescent="0.35">
      <c r="A1488">
        <v>1485</v>
      </c>
      <c r="B1488" s="3" t="s">
        <v>1486</v>
      </c>
      <c r="C1488" s="3" t="s">
        <v>5595</v>
      </c>
      <c r="D1488" s="6">
        <v>6700</v>
      </c>
      <c r="E1488" s="8">
        <v>3200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 s="12">
        <f t="shared" si="139"/>
        <v>42130.795983796299</v>
      </c>
      <c r="Q1488" s="12">
        <f t="shared" si="140"/>
        <v>42175.795983796299</v>
      </c>
      <c r="R1488" s="15">
        <f t="shared" si="141"/>
        <v>2015</v>
      </c>
      <c r="S1488" s="21">
        <f t="shared" si="138"/>
        <v>0</v>
      </c>
      <c r="T1488" s="15">
        <f t="shared" si="143"/>
        <v>1066.67</v>
      </c>
      <c r="U1488">
        <f t="shared" si="142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 s="12">
        <f t="shared" si="139"/>
        <v>42554.917488425926</v>
      </c>
      <c r="Q1489" s="12">
        <f t="shared" si="140"/>
        <v>42584.917488425926</v>
      </c>
      <c r="R1489" s="15">
        <f t="shared" si="141"/>
        <v>2016</v>
      </c>
      <c r="S1489" s="21">
        <f t="shared" si="138"/>
        <v>0</v>
      </c>
      <c r="T1489" s="15">
        <f t="shared" si="143"/>
        <v>0</v>
      </c>
      <c r="U1489">
        <f t="shared" si="142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 s="12">
        <f t="shared" si="139"/>
        <v>41614.563194444447</v>
      </c>
      <c r="Q1490" s="12">
        <f t="shared" si="140"/>
        <v>41644.563194444447</v>
      </c>
      <c r="R1490" s="15">
        <f t="shared" si="141"/>
        <v>2013</v>
      </c>
      <c r="S1490" s="21">
        <f t="shared" si="138"/>
        <v>0</v>
      </c>
      <c r="T1490" s="15">
        <f t="shared" si="143"/>
        <v>531.66999999999996</v>
      </c>
      <c r="U1490">
        <f t="shared" si="142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 s="12">
        <f t="shared" si="139"/>
        <v>41198.611712962964</v>
      </c>
      <c r="Q1491" s="12">
        <f t="shared" si="140"/>
        <v>41228.653379629628</v>
      </c>
      <c r="R1491" s="15">
        <f t="shared" si="141"/>
        <v>2012</v>
      </c>
      <c r="S1491" s="21">
        <f t="shared" si="138"/>
        <v>1</v>
      </c>
      <c r="T1491" s="15">
        <f t="shared" si="143"/>
        <v>0</v>
      </c>
      <c r="U1491">
        <f t="shared" si="142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 s="12">
        <f t="shared" si="139"/>
        <v>41520.561041666668</v>
      </c>
      <c r="Q1492" s="12">
        <f t="shared" si="140"/>
        <v>41549.561041666668</v>
      </c>
      <c r="R1492" s="15">
        <f t="shared" si="141"/>
        <v>2013</v>
      </c>
      <c r="S1492" s="21">
        <f t="shared" si="138"/>
        <v>1</v>
      </c>
      <c r="T1492" s="15">
        <f t="shared" si="143"/>
        <v>167.63</v>
      </c>
      <c r="U1492">
        <f t="shared" si="142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 s="12">
        <f t="shared" si="139"/>
        <v>41991.713460648149</v>
      </c>
      <c r="Q1493" s="12">
        <f t="shared" si="140"/>
        <v>42050.651388888888</v>
      </c>
      <c r="R1493" s="15">
        <f t="shared" si="141"/>
        <v>2014</v>
      </c>
      <c r="S1493" s="21">
        <f t="shared" si="138"/>
        <v>3</v>
      </c>
      <c r="T1493" s="15">
        <f t="shared" si="143"/>
        <v>3178</v>
      </c>
      <c r="U1493">
        <f t="shared" si="142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 s="12">
        <f t="shared" si="139"/>
        <v>40682.884791666671</v>
      </c>
      <c r="Q1494" s="12">
        <f t="shared" si="140"/>
        <v>40712.884791666671</v>
      </c>
      <c r="R1494" s="15">
        <f t="shared" si="141"/>
        <v>2011</v>
      </c>
      <c r="S1494" s="21">
        <f t="shared" si="138"/>
        <v>1</v>
      </c>
      <c r="T1494" s="15">
        <f t="shared" si="143"/>
        <v>1587.5</v>
      </c>
      <c r="U1494">
        <f t="shared" si="142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 s="12">
        <f t="shared" si="139"/>
        <v>41411.866608796299</v>
      </c>
      <c r="Q1495" s="12">
        <f t="shared" si="140"/>
        <v>41441.866608796299</v>
      </c>
      <c r="R1495" s="15">
        <f t="shared" si="141"/>
        <v>2013</v>
      </c>
      <c r="S1495" s="21">
        <f t="shared" si="138"/>
        <v>1</v>
      </c>
      <c r="T1495" s="15">
        <f t="shared" si="143"/>
        <v>0</v>
      </c>
      <c r="U1495">
        <f t="shared" si="142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 s="12">
        <f t="shared" si="139"/>
        <v>42067.722372685181</v>
      </c>
      <c r="Q1496" s="12">
        <f t="shared" si="140"/>
        <v>42097.651388888888</v>
      </c>
      <c r="R1496" s="15">
        <f t="shared" si="141"/>
        <v>2015</v>
      </c>
      <c r="S1496" s="21">
        <f t="shared" si="138"/>
        <v>1</v>
      </c>
      <c r="T1496" s="15">
        <f t="shared" si="143"/>
        <v>288.27</v>
      </c>
      <c r="U1496">
        <f t="shared" si="142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 s="12">
        <f t="shared" si="139"/>
        <v>40752.789710648147</v>
      </c>
      <c r="Q1497" s="12">
        <f t="shared" si="140"/>
        <v>40782.789710648147</v>
      </c>
      <c r="R1497" s="15">
        <f t="shared" si="141"/>
        <v>2011</v>
      </c>
      <c r="S1497" s="21">
        <f t="shared" si="138"/>
        <v>2</v>
      </c>
      <c r="T1497" s="15">
        <f t="shared" si="143"/>
        <v>0</v>
      </c>
      <c r="U1497">
        <f t="shared" si="142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 s="12">
        <f t="shared" si="139"/>
        <v>41838.475219907406</v>
      </c>
      <c r="Q1498" s="12">
        <f t="shared" si="140"/>
        <v>41898.475219907406</v>
      </c>
      <c r="R1498" s="15">
        <f t="shared" si="141"/>
        <v>2014</v>
      </c>
      <c r="S1498" s="21">
        <f t="shared" ref="S1498:S1561" si="144">ROUND(E1498/D1498,0)</f>
        <v>2</v>
      </c>
      <c r="T1498" s="15">
        <f t="shared" si="143"/>
        <v>0</v>
      </c>
      <c r="U1498">
        <f t="shared" si="142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 s="12">
        <f t="shared" si="139"/>
        <v>41444.64261574074</v>
      </c>
      <c r="Q1499" s="12">
        <f t="shared" si="140"/>
        <v>41486.821527777778</v>
      </c>
      <c r="R1499" s="15">
        <f t="shared" si="141"/>
        <v>2013</v>
      </c>
      <c r="S1499" s="21">
        <f t="shared" si="144"/>
        <v>0</v>
      </c>
      <c r="T1499" s="15">
        <f t="shared" si="143"/>
        <v>3158</v>
      </c>
      <c r="U1499">
        <f t="shared" si="142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 s="12">
        <f t="shared" si="139"/>
        <v>41840.983541666668</v>
      </c>
      <c r="Q1500" s="12">
        <f t="shared" si="140"/>
        <v>41885.983541666668</v>
      </c>
      <c r="R1500" s="15">
        <f t="shared" si="141"/>
        <v>2014</v>
      </c>
      <c r="S1500" s="21">
        <f t="shared" si="144"/>
        <v>1</v>
      </c>
      <c r="T1500" s="15">
        <f t="shared" si="143"/>
        <v>1051.67</v>
      </c>
      <c r="U1500">
        <f t="shared" si="142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 s="12">
        <f t="shared" si="139"/>
        <v>42527.007326388892</v>
      </c>
      <c r="Q1501" s="12">
        <f t="shared" si="140"/>
        <v>42587.007326388892</v>
      </c>
      <c r="R1501" s="15">
        <f t="shared" si="141"/>
        <v>2016</v>
      </c>
      <c r="S1501" s="21">
        <f t="shared" si="144"/>
        <v>2</v>
      </c>
      <c r="T1501" s="15">
        <f t="shared" si="143"/>
        <v>3150</v>
      </c>
      <c r="U1501">
        <f t="shared" si="142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 s="12">
        <f t="shared" si="139"/>
        <v>41365.904594907406</v>
      </c>
      <c r="Q1502" s="12">
        <f t="shared" si="140"/>
        <v>41395.904594907406</v>
      </c>
      <c r="R1502" s="15">
        <f t="shared" si="141"/>
        <v>2013</v>
      </c>
      <c r="S1502" s="21">
        <f t="shared" si="144"/>
        <v>1</v>
      </c>
      <c r="T1502" s="15">
        <f t="shared" si="143"/>
        <v>209.87</v>
      </c>
      <c r="U1502">
        <f t="shared" si="142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 s="12">
        <f t="shared" si="139"/>
        <v>42163.583599537036</v>
      </c>
      <c r="Q1503" s="12">
        <f t="shared" si="140"/>
        <v>42193.583599537036</v>
      </c>
      <c r="R1503" s="15">
        <f t="shared" si="141"/>
        <v>2015</v>
      </c>
      <c r="S1503" s="21">
        <f t="shared" si="144"/>
        <v>0</v>
      </c>
      <c r="T1503" s="15">
        <f t="shared" si="143"/>
        <v>3.55</v>
      </c>
      <c r="U1503">
        <f t="shared" si="142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 s="12">
        <f t="shared" si="139"/>
        <v>42426.542592592596</v>
      </c>
      <c r="Q1504" s="12">
        <f t="shared" si="140"/>
        <v>42454.916666666672</v>
      </c>
      <c r="R1504" s="15">
        <f t="shared" si="141"/>
        <v>2016</v>
      </c>
      <c r="S1504" s="21">
        <f t="shared" si="144"/>
        <v>0</v>
      </c>
      <c r="T1504" s="15">
        <f t="shared" si="143"/>
        <v>9.5299999999999994</v>
      </c>
      <c r="U1504">
        <f t="shared" si="142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 s="12">
        <f t="shared" si="139"/>
        <v>42606.347233796296</v>
      </c>
      <c r="Q1505" s="12">
        <f t="shared" si="140"/>
        <v>42666.347233796296</v>
      </c>
      <c r="R1505" s="15">
        <f t="shared" si="141"/>
        <v>2016</v>
      </c>
      <c r="S1505" s="21">
        <f t="shared" si="144"/>
        <v>1</v>
      </c>
      <c r="T1505" s="15">
        <f t="shared" si="143"/>
        <v>44.13</v>
      </c>
      <c r="U1505">
        <f t="shared" si="142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 s="12">
        <f t="shared" si="139"/>
        <v>41772.657685185186</v>
      </c>
      <c r="Q1506" s="12">
        <f t="shared" si="140"/>
        <v>41800.356249999997</v>
      </c>
      <c r="R1506" s="15">
        <f t="shared" si="141"/>
        <v>2014</v>
      </c>
      <c r="S1506" s="21">
        <f t="shared" si="144"/>
        <v>0</v>
      </c>
      <c r="T1506" s="15">
        <f t="shared" si="143"/>
        <v>11.65</v>
      </c>
      <c r="U1506">
        <f t="shared" si="142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 s="12">
        <f t="shared" si="139"/>
        <v>42414.44332175926</v>
      </c>
      <c r="Q1507" s="12">
        <f t="shared" si="140"/>
        <v>42451.834027777775</v>
      </c>
      <c r="R1507" s="15">
        <f t="shared" si="141"/>
        <v>2016</v>
      </c>
      <c r="S1507" s="21">
        <f t="shared" si="144"/>
        <v>0</v>
      </c>
      <c r="T1507" s="15">
        <f t="shared" si="143"/>
        <v>9.06</v>
      </c>
      <c r="U1507">
        <f t="shared" si="142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 s="12">
        <f t="shared" si="139"/>
        <v>41814.785925925928</v>
      </c>
      <c r="Q1508" s="12">
        <f t="shared" si="140"/>
        <v>41844.785925925928</v>
      </c>
      <c r="R1508" s="15">
        <f t="shared" si="141"/>
        <v>2014</v>
      </c>
      <c r="S1508" s="21">
        <f t="shared" si="144"/>
        <v>2</v>
      </c>
      <c r="T1508" s="15">
        <f t="shared" si="143"/>
        <v>72.599999999999994</v>
      </c>
      <c r="U1508">
        <f t="shared" si="142"/>
        <v>2014</v>
      </c>
    </row>
    <row r="1509" spans="1:21" ht="43.5" x14ac:dyDescent="0.35">
      <c r="A1509">
        <v>1508</v>
      </c>
      <c r="B1509" s="3" t="s">
        <v>1509</v>
      </c>
      <c r="C1509" s="3" t="s">
        <v>5618</v>
      </c>
      <c r="D1509" s="6">
        <v>18500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s="10" t="s">
        <v>8292</v>
      </c>
      <c r="O1509" t="s">
        <v>8293</v>
      </c>
      <c r="P1509" s="12">
        <f t="shared" si="139"/>
        <v>41786.614363425928</v>
      </c>
      <c r="Q1509" s="12">
        <f t="shared" si="140"/>
        <v>41817.614363425928</v>
      </c>
      <c r="R1509" s="15">
        <f t="shared" si="141"/>
        <v>2014</v>
      </c>
      <c r="S1509" s="21">
        <f t="shared" si="144"/>
        <v>0</v>
      </c>
      <c r="T1509" s="15">
        <f t="shared" si="143"/>
        <v>14.79</v>
      </c>
      <c r="U1509">
        <f t="shared" si="142"/>
        <v>2014</v>
      </c>
    </row>
    <row r="1510" spans="1:21" ht="58" x14ac:dyDescent="0.35">
      <c r="A1510">
        <v>1507</v>
      </c>
      <c r="B1510" s="3" t="s">
        <v>1508</v>
      </c>
      <c r="C1510" s="3" t="s">
        <v>5617</v>
      </c>
      <c r="D1510" s="6">
        <v>1200</v>
      </c>
      <c r="E1510" s="8">
        <v>3120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s="10" t="s">
        <v>8292</v>
      </c>
      <c r="O1510" t="s">
        <v>8293</v>
      </c>
      <c r="P1510" s="12">
        <f t="shared" si="139"/>
        <v>40254.450335648151</v>
      </c>
      <c r="Q1510" s="12">
        <f t="shared" si="140"/>
        <v>40313.340277777781</v>
      </c>
      <c r="R1510" s="15">
        <f t="shared" si="141"/>
        <v>2010</v>
      </c>
      <c r="S1510" s="21">
        <f t="shared" si="144"/>
        <v>3</v>
      </c>
      <c r="T1510" s="15">
        <f t="shared" si="143"/>
        <v>94.55</v>
      </c>
      <c r="U1510">
        <f t="shared" si="142"/>
        <v>2010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 s="12">
        <f t="shared" si="139"/>
        <v>42751.533391203702</v>
      </c>
      <c r="Q1511" s="12">
        <f t="shared" si="140"/>
        <v>42780.957638888889</v>
      </c>
      <c r="R1511" s="15">
        <f t="shared" si="141"/>
        <v>2017</v>
      </c>
      <c r="S1511" s="21">
        <f t="shared" si="144"/>
        <v>0</v>
      </c>
      <c r="T1511" s="15">
        <f t="shared" si="143"/>
        <v>15.84</v>
      </c>
      <c r="U1511">
        <f t="shared" si="142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 s="12">
        <f t="shared" si="139"/>
        <v>41809.385162037033</v>
      </c>
      <c r="Q1512" s="12">
        <f t="shared" si="140"/>
        <v>41839.385162037033</v>
      </c>
      <c r="R1512" s="15">
        <f t="shared" si="141"/>
        <v>2014</v>
      </c>
      <c r="S1512" s="21">
        <f t="shared" si="144"/>
        <v>0</v>
      </c>
      <c r="T1512" s="15">
        <f t="shared" si="143"/>
        <v>7.67</v>
      </c>
      <c r="U1512">
        <f t="shared" si="142"/>
        <v>2014</v>
      </c>
    </row>
    <row r="1513" spans="1:21" ht="43.5" x14ac:dyDescent="0.35">
      <c r="A1513">
        <v>1514</v>
      </c>
      <c r="B1513" s="3" t="s">
        <v>1515</v>
      </c>
      <c r="C1513" s="3" t="s">
        <v>5624</v>
      </c>
      <c r="D1513" s="6">
        <v>25000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1443363640</v>
      </c>
      <c r="J1513">
        <v>1439907640</v>
      </c>
      <c r="K1513" t="b">
        <v>1</v>
      </c>
      <c r="L1513">
        <v>176</v>
      </c>
      <c r="M1513" t="b">
        <v>1</v>
      </c>
      <c r="N1513" s="10" t="s">
        <v>8292</v>
      </c>
      <c r="O1513" t="s">
        <v>8293</v>
      </c>
      <c r="P1513" s="12">
        <f t="shared" si="139"/>
        <v>42234.597685185188</v>
      </c>
      <c r="Q1513" s="12">
        <f t="shared" si="140"/>
        <v>42274.597685185188</v>
      </c>
      <c r="R1513" s="15">
        <f t="shared" si="141"/>
        <v>2015</v>
      </c>
      <c r="S1513" s="21">
        <f t="shared" si="144"/>
        <v>0</v>
      </c>
      <c r="T1513" s="15">
        <f t="shared" si="143"/>
        <v>17.61</v>
      </c>
      <c r="U1513">
        <f t="shared" si="142"/>
        <v>2015</v>
      </c>
    </row>
    <row r="1514" spans="1:21" ht="58" x14ac:dyDescent="0.35">
      <c r="A1514">
        <v>1511</v>
      </c>
      <c r="B1514" s="3" t="s">
        <v>1512</v>
      </c>
      <c r="C1514" s="3" t="s">
        <v>5621</v>
      </c>
      <c r="D1514" s="6">
        <v>14000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s="10" t="s">
        <v>8292</v>
      </c>
      <c r="O1514" t="s">
        <v>8293</v>
      </c>
      <c r="P1514" s="12">
        <f t="shared" si="139"/>
        <v>42296.583379629628</v>
      </c>
      <c r="Q1514" s="12">
        <f t="shared" si="140"/>
        <v>42326.625046296293</v>
      </c>
      <c r="R1514" s="15">
        <f t="shared" si="141"/>
        <v>2015</v>
      </c>
      <c r="S1514" s="21">
        <f t="shared" si="144"/>
        <v>0</v>
      </c>
      <c r="T1514" s="15">
        <f t="shared" si="143"/>
        <v>15.05</v>
      </c>
      <c r="U1514">
        <f t="shared" si="142"/>
        <v>2015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 s="12">
        <f t="shared" si="139"/>
        <v>41806.637337962966</v>
      </c>
      <c r="Q1515" s="12">
        <f t="shared" si="140"/>
        <v>41836.637337962966</v>
      </c>
      <c r="R1515" s="15">
        <f t="shared" si="141"/>
        <v>2014</v>
      </c>
      <c r="S1515" s="21">
        <f t="shared" si="144"/>
        <v>0</v>
      </c>
      <c r="T1515" s="15">
        <f t="shared" si="143"/>
        <v>14.42</v>
      </c>
      <c r="U1515">
        <f t="shared" si="142"/>
        <v>2014</v>
      </c>
    </row>
    <row r="1516" spans="1:21" ht="43.5" x14ac:dyDescent="0.35">
      <c r="A1516">
        <v>1512</v>
      </c>
      <c r="B1516" s="3" t="s">
        <v>1513</v>
      </c>
      <c r="C1516" s="3" t="s">
        <v>5622</v>
      </c>
      <c r="D1516" s="6">
        <v>3500</v>
      </c>
      <c r="E1516" s="8">
        <v>3100</v>
      </c>
      <c r="F1516" t="s">
        <v>8218</v>
      </c>
      <c r="G1516" t="s">
        <v>8223</v>
      </c>
      <c r="H1516" t="s">
        <v>8245</v>
      </c>
      <c r="I1516">
        <v>1486311939</v>
      </c>
      <c r="J1516">
        <v>1483719939</v>
      </c>
      <c r="K1516" t="b">
        <v>1</v>
      </c>
      <c r="L1516">
        <v>335</v>
      </c>
      <c r="M1516" t="b">
        <v>1</v>
      </c>
      <c r="N1516" s="10" t="s">
        <v>8292</v>
      </c>
      <c r="O1516" t="s">
        <v>8293</v>
      </c>
      <c r="P1516" s="12">
        <f t="shared" si="139"/>
        <v>42741.684479166666</v>
      </c>
      <c r="Q1516" s="12">
        <f t="shared" si="140"/>
        <v>42771.684479166666</v>
      </c>
      <c r="R1516" s="15">
        <f t="shared" si="141"/>
        <v>2017</v>
      </c>
      <c r="S1516" s="21">
        <f t="shared" si="144"/>
        <v>1</v>
      </c>
      <c r="T1516" s="15">
        <f t="shared" si="143"/>
        <v>9.25</v>
      </c>
      <c r="U1516">
        <f t="shared" si="142"/>
        <v>2017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 s="12">
        <f t="shared" si="139"/>
        <v>42415.253437499996</v>
      </c>
      <c r="Q1517" s="12">
        <f t="shared" si="140"/>
        <v>42445.211770833332</v>
      </c>
      <c r="R1517" s="15">
        <f t="shared" si="141"/>
        <v>2016</v>
      </c>
      <c r="S1517" s="21">
        <f t="shared" si="144"/>
        <v>0</v>
      </c>
      <c r="T1517" s="15">
        <f t="shared" si="143"/>
        <v>5.58</v>
      </c>
      <c r="U1517">
        <f t="shared" si="142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 s="12">
        <f t="shared" si="139"/>
        <v>42619.466342592597</v>
      </c>
      <c r="Q1518" s="12">
        <f t="shared" si="140"/>
        <v>42649.583333333328</v>
      </c>
      <c r="R1518" s="15">
        <f t="shared" si="141"/>
        <v>2016</v>
      </c>
      <c r="S1518" s="21">
        <f t="shared" si="144"/>
        <v>0</v>
      </c>
      <c r="T1518" s="15">
        <f t="shared" si="143"/>
        <v>26.59</v>
      </c>
      <c r="U1518">
        <f t="shared" si="142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 s="12">
        <f t="shared" si="139"/>
        <v>41948.56658564815</v>
      </c>
      <c r="Q1519" s="12">
        <f t="shared" si="140"/>
        <v>41979.25</v>
      </c>
      <c r="R1519" s="15">
        <f t="shared" si="141"/>
        <v>2014</v>
      </c>
      <c r="S1519" s="21">
        <f t="shared" si="144"/>
        <v>0</v>
      </c>
      <c r="T1519" s="15">
        <f t="shared" si="143"/>
        <v>5.01</v>
      </c>
      <c r="U1519">
        <f t="shared" si="142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 s="12">
        <f t="shared" si="139"/>
        <v>41760.8200462963</v>
      </c>
      <c r="Q1520" s="12">
        <f t="shared" si="140"/>
        <v>41790.8200462963</v>
      </c>
      <c r="R1520" s="15">
        <f t="shared" si="141"/>
        <v>2014</v>
      </c>
      <c r="S1520" s="21">
        <f t="shared" si="144"/>
        <v>0</v>
      </c>
      <c r="T1520" s="15">
        <f t="shared" si="143"/>
        <v>13.05</v>
      </c>
      <c r="U1520">
        <f t="shared" si="142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 s="12">
        <f t="shared" si="139"/>
        <v>41782.741701388892</v>
      </c>
      <c r="Q1521" s="12">
        <f t="shared" si="140"/>
        <v>41810.915972222225</v>
      </c>
      <c r="R1521" s="15">
        <f t="shared" si="141"/>
        <v>2014</v>
      </c>
      <c r="S1521" s="21">
        <f t="shared" si="144"/>
        <v>0</v>
      </c>
      <c r="T1521" s="15">
        <f t="shared" si="143"/>
        <v>21.24</v>
      </c>
      <c r="U1521">
        <f t="shared" si="142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 s="12">
        <f t="shared" si="139"/>
        <v>41955.857789351852</v>
      </c>
      <c r="Q1522" s="12">
        <f t="shared" si="140"/>
        <v>41992.166666666672</v>
      </c>
      <c r="R1522" s="15">
        <f t="shared" si="141"/>
        <v>2014</v>
      </c>
      <c r="S1522" s="21">
        <f t="shared" si="144"/>
        <v>0</v>
      </c>
      <c r="T1522" s="15">
        <f t="shared" si="143"/>
        <v>18.37</v>
      </c>
      <c r="U1522">
        <f t="shared" si="142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 s="12">
        <f t="shared" si="139"/>
        <v>42493.167719907404</v>
      </c>
      <c r="Q1523" s="12">
        <f t="shared" si="140"/>
        <v>42528.167719907404</v>
      </c>
      <c r="R1523" s="15">
        <f t="shared" si="141"/>
        <v>2016</v>
      </c>
      <c r="S1523" s="21">
        <f t="shared" si="144"/>
        <v>0</v>
      </c>
      <c r="T1523" s="15">
        <f t="shared" si="143"/>
        <v>13.03</v>
      </c>
      <c r="U1523">
        <f t="shared" si="142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 s="12">
        <f t="shared" si="139"/>
        <v>41899.830312500002</v>
      </c>
      <c r="Q1524" s="12">
        <f t="shared" si="140"/>
        <v>41929.830312500002</v>
      </c>
      <c r="R1524" s="15">
        <f t="shared" si="141"/>
        <v>2014</v>
      </c>
      <c r="S1524" s="21">
        <f t="shared" si="144"/>
        <v>0</v>
      </c>
      <c r="T1524" s="15">
        <f t="shared" si="143"/>
        <v>6.77</v>
      </c>
      <c r="U1524">
        <f t="shared" si="142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 s="12">
        <f t="shared" si="139"/>
        <v>41964.751342592594</v>
      </c>
      <c r="Q1525" s="12">
        <f t="shared" si="140"/>
        <v>41996</v>
      </c>
      <c r="R1525" s="15">
        <f t="shared" si="141"/>
        <v>2014</v>
      </c>
      <c r="S1525" s="21">
        <f t="shared" si="144"/>
        <v>0</v>
      </c>
      <c r="T1525" s="15">
        <f t="shared" si="143"/>
        <v>12.7</v>
      </c>
      <c r="U1525">
        <f t="shared" si="142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 s="12">
        <f t="shared" si="139"/>
        <v>42756.501041666663</v>
      </c>
      <c r="Q1526" s="12">
        <f t="shared" si="140"/>
        <v>42786.501041666663</v>
      </c>
      <c r="R1526" s="15">
        <f t="shared" si="141"/>
        <v>2017</v>
      </c>
      <c r="S1526" s="21">
        <f t="shared" si="144"/>
        <v>1</v>
      </c>
      <c r="T1526" s="15">
        <f t="shared" si="143"/>
        <v>109.29</v>
      </c>
      <c r="U1526">
        <f t="shared" si="142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 s="12">
        <f t="shared" si="139"/>
        <v>42570.702986111108</v>
      </c>
      <c r="Q1527" s="12">
        <f t="shared" si="140"/>
        <v>42600.702986111108</v>
      </c>
      <c r="R1527" s="15">
        <f t="shared" si="141"/>
        <v>2016</v>
      </c>
      <c r="S1527" s="21">
        <f t="shared" si="144"/>
        <v>1</v>
      </c>
      <c r="T1527" s="15">
        <f t="shared" si="143"/>
        <v>21.84</v>
      </c>
      <c r="U1527">
        <f t="shared" si="142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 s="12">
        <f t="shared" si="139"/>
        <v>42339.276006944448</v>
      </c>
      <c r="Q1528" s="12">
        <f t="shared" si="140"/>
        <v>42388.276006944448</v>
      </c>
      <c r="R1528" s="15">
        <f t="shared" si="141"/>
        <v>2015</v>
      </c>
      <c r="S1528" s="21">
        <f t="shared" si="144"/>
        <v>0</v>
      </c>
      <c r="T1528" s="15">
        <f t="shared" si="143"/>
        <v>10.91</v>
      </c>
      <c r="U1528">
        <f t="shared" si="142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 s="12">
        <f t="shared" si="139"/>
        <v>42780.600532407407</v>
      </c>
      <c r="Q1529" s="12">
        <f t="shared" si="140"/>
        <v>42808.558865740735</v>
      </c>
      <c r="R1529" s="15">
        <f t="shared" si="141"/>
        <v>2017</v>
      </c>
      <c r="S1529" s="21">
        <f t="shared" si="144"/>
        <v>1</v>
      </c>
      <c r="T1529" s="15">
        <f t="shared" si="143"/>
        <v>43.64</v>
      </c>
      <c r="U1529">
        <f t="shared" si="142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 s="12">
        <f t="shared" si="139"/>
        <v>42736.732893518521</v>
      </c>
      <c r="Q1530" s="12">
        <f t="shared" si="140"/>
        <v>42767</v>
      </c>
      <c r="R1530" s="15">
        <f t="shared" si="141"/>
        <v>2017</v>
      </c>
      <c r="S1530" s="21">
        <f t="shared" si="144"/>
        <v>1</v>
      </c>
      <c r="T1530" s="15">
        <f t="shared" si="143"/>
        <v>19.05</v>
      </c>
      <c r="U1530">
        <f t="shared" si="142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 s="12">
        <f t="shared" si="139"/>
        <v>42052.628703703704</v>
      </c>
      <c r="Q1531" s="12">
        <f t="shared" si="140"/>
        <v>42082.587037037039</v>
      </c>
      <c r="R1531" s="15">
        <f t="shared" si="141"/>
        <v>2015</v>
      </c>
      <c r="S1531" s="21">
        <f t="shared" si="144"/>
        <v>0</v>
      </c>
      <c r="T1531" s="15">
        <f t="shared" si="143"/>
        <v>21.6</v>
      </c>
      <c r="U1531">
        <f t="shared" si="142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 s="12">
        <f t="shared" si="139"/>
        <v>42275.767303240747</v>
      </c>
      <c r="Q1532" s="12">
        <f t="shared" si="140"/>
        <v>42300.767303240747</v>
      </c>
      <c r="R1532" s="15">
        <f t="shared" si="141"/>
        <v>2015</v>
      </c>
      <c r="S1532" s="21">
        <f t="shared" si="144"/>
        <v>0</v>
      </c>
      <c r="T1532" s="15">
        <f t="shared" si="143"/>
        <v>3.48</v>
      </c>
      <c r="U1532">
        <f t="shared" si="142"/>
        <v>2015</v>
      </c>
    </row>
    <row r="1533" spans="1:21" ht="43.5" x14ac:dyDescent="0.35">
      <c r="A1533">
        <v>1532</v>
      </c>
      <c r="B1533" s="3" t="s">
        <v>1533</v>
      </c>
      <c r="C1533" s="3" t="s">
        <v>5642</v>
      </c>
      <c r="D1533" s="6">
        <v>5000</v>
      </c>
      <c r="E1533" s="8">
        <v>3045</v>
      </c>
      <c r="F1533" t="s">
        <v>8218</v>
      </c>
      <c r="G1533" t="s">
        <v>8225</v>
      </c>
      <c r="H1533" t="s">
        <v>8247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s="10" t="s">
        <v>8292</v>
      </c>
      <c r="O1533" t="s">
        <v>8293</v>
      </c>
      <c r="P1533" s="12">
        <f t="shared" si="139"/>
        <v>42391.475289351853</v>
      </c>
      <c r="Q1533" s="12">
        <f t="shared" si="140"/>
        <v>42415.625</v>
      </c>
      <c r="R1533" s="15">
        <f t="shared" si="141"/>
        <v>2016</v>
      </c>
      <c r="S1533" s="21">
        <f t="shared" si="144"/>
        <v>1</v>
      </c>
      <c r="T1533" s="15">
        <f t="shared" si="143"/>
        <v>10.36</v>
      </c>
      <c r="U1533">
        <f t="shared" si="142"/>
        <v>2016</v>
      </c>
    </row>
    <row r="1534" spans="1:21" ht="58" x14ac:dyDescent="0.35">
      <c r="A1534">
        <v>1531</v>
      </c>
      <c r="B1534" s="3" t="s">
        <v>1532</v>
      </c>
      <c r="C1534" s="3" t="s">
        <v>5641</v>
      </c>
      <c r="D1534" s="6">
        <v>2350</v>
      </c>
      <c r="E1534" s="8">
        <v>3045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s="10" t="s">
        <v>8292</v>
      </c>
      <c r="O1534" t="s">
        <v>8293</v>
      </c>
      <c r="P1534" s="12">
        <f t="shared" si="139"/>
        <v>41941.802384259259</v>
      </c>
      <c r="Q1534" s="12">
        <f t="shared" si="140"/>
        <v>41974.125</v>
      </c>
      <c r="R1534" s="15">
        <f t="shared" si="141"/>
        <v>2014</v>
      </c>
      <c r="S1534" s="21">
        <f t="shared" si="144"/>
        <v>1</v>
      </c>
      <c r="T1534" s="15">
        <f t="shared" si="143"/>
        <v>41.71</v>
      </c>
      <c r="U1534">
        <f t="shared" si="142"/>
        <v>2014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 s="12">
        <f t="shared" si="139"/>
        <v>42443.00204861111</v>
      </c>
      <c r="Q1535" s="12">
        <f t="shared" si="140"/>
        <v>42492.165972222225</v>
      </c>
      <c r="R1535" s="15">
        <f t="shared" si="141"/>
        <v>2016</v>
      </c>
      <c r="S1535" s="21">
        <f t="shared" si="144"/>
        <v>0</v>
      </c>
      <c r="T1535" s="15">
        <f t="shared" si="143"/>
        <v>4.0999999999999996</v>
      </c>
      <c r="U1535">
        <f t="shared" si="142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 s="12">
        <f t="shared" si="139"/>
        <v>42221.67432870371</v>
      </c>
      <c r="Q1536" s="12">
        <f t="shared" si="140"/>
        <v>42251.67432870371</v>
      </c>
      <c r="R1536" s="15">
        <f t="shared" si="141"/>
        <v>2015</v>
      </c>
      <c r="S1536" s="21">
        <f t="shared" si="144"/>
        <v>0</v>
      </c>
      <c r="T1536" s="15">
        <f t="shared" si="143"/>
        <v>8.23</v>
      </c>
      <c r="U1536">
        <f t="shared" si="142"/>
        <v>2015</v>
      </c>
    </row>
    <row r="1537" spans="1:21" ht="58" x14ac:dyDescent="0.35">
      <c r="A1537">
        <v>1536</v>
      </c>
      <c r="B1537" s="3" t="s">
        <v>1537</v>
      </c>
      <c r="C1537" s="3" t="s">
        <v>5646</v>
      </c>
      <c r="D1537" s="6">
        <v>12000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s="10" t="s">
        <v>8292</v>
      </c>
      <c r="O1537" t="s">
        <v>8293</v>
      </c>
      <c r="P1537" s="12">
        <f t="shared" si="139"/>
        <v>42213.802199074074</v>
      </c>
      <c r="Q1537" s="12">
        <f t="shared" si="140"/>
        <v>42243.802199074074</v>
      </c>
      <c r="R1537" s="15">
        <f t="shared" si="141"/>
        <v>2015</v>
      </c>
      <c r="S1537" s="21">
        <f t="shared" si="144"/>
        <v>0</v>
      </c>
      <c r="T1537" s="15">
        <f t="shared" si="143"/>
        <v>6.67</v>
      </c>
      <c r="U1537">
        <f t="shared" si="142"/>
        <v>2015</v>
      </c>
    </row>
    <row r="1538" spans="1:21" ht="43.5" x14ac:dyDescent="0.35">
      <c r="A1538">
        <v>1537</v>
      </c>
      <c r="B1538" s="3" t="s">
        <v>1538</v>
      </c>
      <c r="C1538" s="3" t="s">
        <v>5647</v>
      </c>
      <c r="D1538" s="6">
        <v>12000</v>
      </c>
      <c r="E1538" s="8">
        <v>3035</v>
      </c>
      <c r="F1538" t="s">
        <v>8218</v>
      </c>
      <c r="G1538" t="s">
        <v>8235</v>
      </c>
      <c r="H1538" t="s">
        <v>8248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s="10" t="s">
        <v>8292</v>
      </c>
      <c r="O1538" t="s">
        <v>8293</v>
      </c>
      <c r="P1538" s="12">
        <f t="shared" ref="P1538:P1601" si="145">(((J1538/60)/60)/24)+DATE(1970,1,1)</f>
        <v>42552.315127314811</v>
      </c>
      <c r="Q1538" s="12">
        <f t="shared" ref="Q1538:Q1601" si="146">(((I1538/60)/60)/24)+DATE(1970,1,1)</f>
        <v>42588.75</v>
      </c>
      <c r="R1538" s="15">
        <f t="shared" ref="R1538:R1601" si="147">YEAR(P1538)</f>
        <v>2016</v>
      </c>
      <c r="S1538" s="21">
        <f t="shared" si="144"/>
        <v>0</v>
      </c>
      <c r="T1538" s="15">
        <f t="shared" si="143"/>
        <v>13.55</v>
      </c>
      <c r="U1538">
        <f t="shared" si="142"/>
        <v>2016</v>
      </c>
    </row>
    <row r="1539" spans="1:21" ht="58" x14ac:dyDescent="0.35">
      <c r="A1539">
        <v>1535</v>
      </c>
      <c r="B1539" s="3" t="s">
        <v>1536</v>
      </c>
      <c r="C1539" s="3" t="s">
        <v>5645</v>
      </c>
      <c r="D1539" s="6">
        <v>4000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1464040800</v>
      </c>
      <c r="J1539">
        <v>1461527631</v>
      </c>
      <c r="K1539" t="b">
        <v>1</v>
      </c>
      <c r="L1539">
        <v>110</v>
      </c>
      <c r="M1539" t="b">
        <v>1</v>
      </c>
      <c r="N1539" s="10" t="s">
        <v>8292</v>
      </c>
      <c r="O1539" t="s">
        <v>8293</v>
      </c>
      <c r="P1539" s="12">
        <f t="shared" si="145"/>
        <v>42484.829062500001</v>
      </c>
      <c r="Q1539" s="12">
        <f t="shared" si="146"/>
        <v>42513.916666666672</v>
      </c>
      <c r="R1539" s="15">
        <f t="shared" si="147"/>
        <v>2016</v>
      </c>
      <c r="S1539" s="21">
        <f t="shared" si="144"/>
        <v>1</v>
      </c>
      <c r="T1539" s="15">
        <f t="shared" si="143"/>
        <v>27.59</v>
      </c>
      <c r="U1539">
        <f t="shared" ref="U1539:U1602" si="148">YEAR(P1539)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 s="12">
        <f t="shared" si="145"/>
        <v>41981.782060185185</v>
      </c>
      <c r="Q1540" s="12">
        <f t="shared" si="146"/>
        <v>42026.782060185185</v>
      </c>
      <c r="R1540" s="15">
        <f t="shared" si="147"/>
        <v>2014</v>
      </c>
      <c r="S1540" s="21">
        <f t="shared" si="144"/>
        <v>0</v>
      </c>
      <c r="T1540" s="15">
        <f t="shared" ref="T1540:T1603" si="149">IFERROR(ROUND(E1540/L1540,2),0)</f>
        <v>65.959999999999994</v>
      </c>
      <c r="U1540">
        <f t="shared" si="148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 s="12">
        <f t="shared" si="145"/>
        <v>42705.919201388882</v>
      </c>
      <c r="Q1541" s="12">
        <f t="shared" si="146"/>
        <v>42738.919201388882</v>
      </c>
      <c r="R1541" s="15">
        <f t="shared" si="147"/>
        <v>2016</v>
      </c>
      <c r="S1541" s="21">
        <f t="shared" si="144"/>
        <v>0</v>
      </c>
      <c r="T1541" s="15">
        <f t="shared" si="149"/>
        <v>10.67</v>
      </c>
      <c r="U1541">
        <f t="shared" si="148"/>
        <v>2016</v>
      </c>
    </row>
    <row r="1542" spans="1:21" ht="43.5" x14ac:dyDescent="0.35">
      <c r="A1542">
        <v>1541</v>
      </c>
      <c r="B1542" s="3" t="s">
        <v>1542</v>
      </c>
      <c r="C1542" s="3" t="s">
        <v>5651</v>
      </c>
      <c r="D1542" s="6">
        <v>18000</v>
      </c>
      <c r="E1542" s="8">
        <v>3030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s="10" t="s">
        <v>8292</v>
      </c>
      <c r="O1542" t="s">
        <v>8297</v>
      </c>
      <c r="P1542" s="12">
        <f t="shared" si="145"/>
        <v>41974.712245370371</v>
      </c>
      <c r="Q1542" s="12">
        <f t="shared" si="146"/>
        <v>42004.712245370371</v>
      </c>
      <c r="R1542" s="15">
        <f t="shared" si="147"/>
        <v>2014</v>
      </c>
      <c r="S1542" s="21">
        <f t="shared" si="144"/>
        <v>0</v>
      </c>
      <c r="T1542" s="15">
        <f t="shared" si="149"/>
        <v>1515</v>
      </c>
      <c r="U1542">
        <f t="shared" si="148"/>
        <v>2014</v>
      </c>
    </row>
    <row r="1543" spans="1:21" ht="43.5" x14ac:dyDescent="0.35">
      <c r="A1543">
        <v>1540</v>
      </c>
      <c r="B1543" s="3" t="s">
        <v>1541</v>
      </c>
      <c r="C1543" s="3" t="s">
        <v>5650</v>
      </c>
      <c r="D1543" s="6">
        <v>15000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s="10" t="s">
        <v>8292</v>
      </c>
      <c r="O1543" t="s">
        <v>8293</v>
      </c>
      <c r="P1543" s="12">
        <f t="shared" si="145"/>
        <v>41939.00712962963</v>
      </c>
      <c r="Q1543" s="12">
        <f t="shared" si="146"/>
        <v>41969.052083333328</v>
      </c>
      <c r="R1543" s="15">
        <f t="shared" si="147"/>
        <v>2014</v>
      </c>
      <c r="S1543" s="21">
        <f t="shared" si="144"/>
        <v>0</v>
      </c>
      <c r="T1543" s="15">
        <f t="shared" si="149"/>
        <v>30.92</v>
      </c>
      <c r="U1543">
        <f t="shared" si="148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 s="12">
        <f t="shared" si="145"/>
        <v>42170.996527777781</v>
      </c>
      <c r="Q1544" s="12">
        <f t="shared" si="146"/>
        <v>42185.996527777781</v>
      </c>
      <c r="R1544" s="15">
        <f t="shared" si="147"/>
        <v>2015</v>
      </c>
      <c r="S1544" s="21">
        <f t="shared" si="144"/>
        <v>6</v>
      </c>
      <c r="T1544" s="15">
        <f t="shared" si="149"/>
        <v>3025.66</v>
      </c>
      <c r="U1544">
        <f t="shared" si="148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 s="12">
        <f t="shared" si="145"/>
        <v>41935.509652777779</v>
      </c>
      <c r="Q1545" s="12">
        <f t="shared" si="146"/>
        <v>41965.551319444443</v>
      </c>
      <c r="R1545" s="15">
        <f t="shared" si="147"/>
        <v>2014</v>
      </c>
      <c r="S1545" s="21">
        <f t="shared" si="144"/>
        <v>1</v>
      </c>
      <c r="T1545" s="15">
        <f t="shared" si="149"/>
        <v>3022</v>
      </c>
      <c r="U1545">
        <f t="shared" si="148"/>
        <v>2014</v>
      </c>
    </row>
    <row r="1546" spans="1:21" ht="43.5" x14ac:dyDescent="0.35">
      <c r="A1546">
        <v>1545</v>
      </c>
      <c r="B1546" s="3" t="s">
        <v>1546</v>
      </c>
      <c r="C1546" s="3" t="s">
        <v>5655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s="10" t="s">
        <v>8292</v>
      </c>
      <c r="O1546" t="s">
        <v>8297</v>
      </c>
      <c r="P1546" s="12">
        <f t="shared" si="145"/>
        <v>42031.884652777779</v>
      </c>
      <c r="Q1546" s="12">
        <f t="shared" si="146"/>
        <v>42065.886111111111</v>
      </c>
      <c r="R1546" s="15">
        <f t="shared" si="147"/>
        <v>2015</v>
      </c>
      <c r="S1546" s="21">
        <f t="shared" si="144"/>
        <v>1</v>
      </c>
      <c r="T1546" s="15">
        <f t="shared" si="149"/>
        <v>3017</v>
      </c>
      <c r="U1546">
        <f t="shared" si="148"/>
        <v>2015</v>
      </c>
    </row>
    <row r="1547" spans="1:21" ht="43.5" x14ac:dyDescent="0.35">
      <c r="A1547">
        <v>1544</v>
      </c>
      <c r="B1547" s="3" t="s">
        <v>1545</v>
      </c>
      <c r="C1547" s="3" t="s">
        <v>5654</v>
      </c>
      <c r="D1547" s="6">
        <v>1000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s="10" t="s">
        <v>8292</v>
      </c>
      <c r="O1547" t="s">
        <v>8297</v>
      </c>
      <c r="P1547" s="12">
        <f t="shared" si="145"/>
        <v>42053.051203703704</v>
      </c>
      <c r="Q1547" s="12">
        <f t="shared" si="146"/>
        <v>42095.012499999997</v>
      </c>
      <c r="R1547" s="15">
        <f t="shared" si="147"/>
        <v>2015</v>
      </c>
      <c r="S1547" s="21">
        <f t="shared" si="144"/>
        <v>3</v>
      </c>
      <c r="T1547" s="15">
        <f t="shared" si="149"/>
        <v>0</v>
      </c>
      <c r="U1547">
        <f t="shared" si="148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 s="12">
        <f t="shared" si="145"/>
        <v>41839.212951388887</v>
      </c>
      <c r="Q1548" s="12">
        <f t="shared" si="146"/>
        <v>41899.212951388887</v>
      </c>
      <c r="R1548" s="15">
        <f t="shared" si="147"/>
        <v>2014</v>
      </c>
      <c r="S1548" s="21">
        <f t="shared" si="144"/>
        <v>3</v>
      </c>
      <c r="T1548" s="15">
        <f t="shared" si="149"/>
        <v>274.16000000000003</v>
      </c>
      <c r="U1548">
        <f t="shared" si="148"/>
        <v>2014</v>
      </c>
    </row>
    <row r="1549" spans="1:21" ht="29" x14ac:dyDescent="0.35">
      <c r="A1549">
        <v>1548</v>
      </c>
      <c r="B1549" s="3" t="s">
        <v>1549</v>
      </c>
      <c r="C1549" s="3" t="s">
        <v>5658</v>
      </c>
      <c r="D1549" s="6">
        <v>700</v>
      </c>
      <c r="E1549" s="8">
        <v>3015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s="10" t="s">
        <v>8292</v>
      </c>
      <c r="O1549" t="s">
        <v>8297</v>
      </c>
      <c r="P1549" s="12">
        <f t="shared" si="145"/>
        <v>42286.88217592593</v>
      </c>
      <c r="Q1549" s="12">
        <f t="shared" si="146"/>
        <v>42316.923842592587</v>
      </c>
      <c r="R1549" s="15">
        <f t="shared" si="147"/>
        <v>2015</v>
      </c>
      <c r="S1549" s="21">
        <f t="shared" si="144"/>
        <v>4</v>
      </c>
      <c r="T1549" s="15">
        <f t="shared" si="149"/>
        <v>3015</v>
      </c>
      <c r="U1549">
        <f t="shared" si="148"/>
        <v>2015</v>
      </c>
    </row>
    <row r="1550" spans="1:21" ht="43.5" x14ac:dyDescent="0.35">
      <c r="A1550">
        <v>1547</v>
      </c>
      <c r="B1550" s="3" t="s">
        <v>1548</v>
      </c>
      <c r="C1550" s="3" t="s">
        <v>5657</v>
      </c>
      <c r="D1550" s="6">
        <v>20</v>
      </c>
      <c r="E1550" s="8">
        <v>3015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s="10" t="s">
        <v>8292</v>
      </c>
      <c r="O1550" t="s">
        <v>8297</v>
      </c>
      <c r="P1550" s="12">
        <f t="shared" si="145"/>
        <v>42782.426875000005</v>
      </c>
      <c r="Q1550" s="12">
        <f t="shared" si="146"/>
        <v>42789.426875000005</v>
      </c>
      <c r="R1550" s="15">
        <f t="shared" si="147"/>
        <v>2017</v>
      </c>
      <c r="S1550" s="21">
        <f t="shared" si="144"/>
        <v>151</v>
      </c>
      <c r="T1550" s="15">
        <f t="shared" si="149"/>
        <v>0</v>
      </c>
      <c r="U1550">
        <f t="shared" si="148"/>
        <v>2017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 s="12">
        <f t="shared" si="145"/>
        <v>42281.136099537034</v>
      </c>
      <c r="Q1551" s="12">
        <f t="shared" si="146"/>
        <v>42311.177766203706</v>
      </c>
      <c r="R1551" s="15">
        <f t="shared" si="147"/>
        <v>2015</v>
      </c>
      <c r="S1551" s="21">
        <f t="shared" si="144"/>
        <v>6</v>
      </c>
      <c r="T1551" s="15">
        <f t="shared" si="149"/>
        <v>502.33</v>
      </c>
      <c r="U1551">
        <f t="shared" si="148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 s="12">
        <f t="shared" si="145"/>
        <v>42472.449467592596</v>
      </c>
      <c r="Q1552" s="12">
        <f t="shared" si="146"/>
        <v>42502.449467592596</v>
      </c>
      <c r="R1552" s="15">
        <f t="shared" si="147"/>
        <v>2016</v>
      </c>
      <c r="S1552" s="21">
        <f t="shared" si="144"/>
        <v>4</v>
      </c>
      <c r="T1552" s="15">
        <f t="shared" si="149"/>
        <v>430.29</v>
      </c>
      <c r="U1552">
        <f t="shared" si="148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 s="12">
        <f t="shared" si="145"/>
        <v>42121.824525462958</v>
      </c>
      <c r="Q1553" s="12">
        <f t="shared" si="146"/>
        <v>42151.824525462958</v>
      </c>
      <c r="R1553" s="15">
        <f t="shared" si="147"/>
        <v>2015</v>
      </c>
      <c r="S1553" s="21">
        <f t="shared" si="144"/>
        <v>1</v>
      </c>
      <c r="T1553" s="15">
        <f t="shared" si="149"/>
        <v>0</v>
      </c>
      <c r="U1553">
        <f t="shared" si="148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 s="12">
        <f t="shared" si="145"/>
        <v>41892.688750000001</v>
      </c>
      <c r="Q1554" s="12">
        <f t="shared" si="146"/>
        <v>41913.165972222225</v>
      </c>
      <c r="R1554" s="15">
        <f t="shared" si="147"/>
        <v>2014</v>
      </c>
      <c r="S1554" s="21">
        <f t="shared" si="144"/>
        <v>1</v>
      </c>
      <c r="T1554" s="15">
        <f t="shared" si="149"/>
        <v>187.81</v>
      </c>
      <c r="U1554">
        <f t="shared" si="148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 s="12">
        <f t="shared" si="145"/>
        <v>42219.282951388886</v>
      </c>
      <c r="Q1555" s="12">
        <f t="shared" si="146"/>
        <v>42249.282951388886</v>
      </c>
      <c r="R1555" s="15">
        <f t="shared" si="147"/>
        <v>2015</v>
      </c>
      <c r="S1555" s="21">
        <f t="shared" si="144"/>
        <v>1</v>
      </c>
      <c r="T1555" s="15">
        <f t="shared" si="149"/>
        <v>0</v>
      </c>
      <c r="U1555">
        <f t="shared" si="148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 s="12">
        <f t="shared" si="145"/>
        <v>42188.252199074079</v>
      </c>
      <c r="Q1556" s="12">
        <f t="shared" si="146"/>
        <v>42218.252199074079</v>
      </c>
      <c r="R1556" s="15">
        <f t="shared" si="147"/>
        <v>2015</v>
      </c>
      <c r="S1556" s="21">
        <f t="shared" si="144"/>
        <v>0</v>
      </c>
      <c r="T1556" s="15">
        <f t="shared" si="149"/>
        <v>0</v>
      </c>
      <c r="U1556">
        <f t="shared" si="148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 s="12">
        <f t="shared" si="145"/>
        <v>42241.613796296297</v>
      </c>
      <c r="Q1557" s="12">
        <f t="shared" si="146"/>
        <v>42264.708333333328</v>
      </c>
      <c r="R1557" s="15">
        <f t="shared" si="147"/>
        <v>2015</v>
      </c>
      <c r="S1557" s="21">
        <f t="shared" si="144"/>
        <v>4</v>
      </c>
      <c r="T1557" s="15">
        <f t="shared" si="149"/>
        <v>0</v>
      </c>
      <c r="U1557">
        <f t="shared" si="148"/>
        <v>2015</v>
      </c>
    </row>
    <row r="1558" spans="1:21" ht="29" x14ac:dyDescent="0.35">
      <c r="A1558">
        <v>1559</v>
      </c>
      <c r="B1558" s="3" t="s">
        <v>1560</v>
      </c>
      <c r="C1558" s="3" t="s">
        <v>5669</v>
      </c>
      <c r="D1558" s="6">
        <v>15000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1430270199</v>
      </c>
      <c r="J1558">
        <v>1428974199</v>
      </c>
      <c r="K1558" t="b">
        <v>0</v>
      </c>
      <c r="L1558">
        <v>1</v>
      </c>
      <c r="M1558" t="b">
        <v>0</v>
      </c>
      <c r="N1558" s="10" t="s">
        <v>8292</v>
      </c>
      <c r="O1558" t="s">
        <v>8297</v>
      </c>
      <c r="P1558" s="12">
        <f t="shared" si="145"/>
        <v>42108.05322916666</v>
      </c>
      <c r="Q1558" s="12">
        <f t="shared" si="146"/>
        <v>42123.05322916666</v>
      </c>
      <c r="R1558" s="15">
        <f t="shared" si="147"/>
        <v>2015</v>
      </c>
      <c r="S1558" s="21">
        <f t="shared" si="144"/>
        <v>0</v>
      </c>
      <c r="T1558" s="15">
        <f t="shared" si="149"/>
        <v>3000</v>
      </c>
      <c r="U1558">
        <f t="shared" si="148"/>
        <v>2015</v>
      </c>
    </row>
    <row r="1559" spans="1:21" ht="58" x14ac:dyDescent="0.35">
      <c r="A1559">
        <v>1561</v>
      </c>
      <c r="B1559" s="3" t="s">
        <v>1562</v>
      </c>
      <c r="C1559" s="3" t="s">
        <v>5671</v>
      </c>
      <c r="D1559" s="6">
        <v>10000</v>
      </c>
      <c r="E1559" s="8">
        <v>3000</v>
      </c>
      <c r="F1559" t="s">
        <v>8219</v>
      </c>
      <c r="G1559" t="s">
        <v>8223</v>
      </c>
      <c r="H1559" t="s">
        <v>8245</v>
      </c>
      <c r="I1559">
        <v>1383789603</v>
      </c>
      <c r="J1559">
        <v>1381194003</v>
      </c>
      <c r="K1559" t="b">
        <v>0</v>
      </c>
      <c r="L1559">
        <v>1</v>
      </c>
      <c r="M1559" t="b">
        <v>0</v>
      </c>
      <c r="N1559" s="10" t="s">
        <v>8276</v>
      </c>
      <c r="O1559" t="s">
        <v>8298</v>
      </c>
      <c r="P1559" s="12">
        <f t="shared" si="145"/>
        <v>41555.041701388887</v>
      </c>
      <c r="Q1559" s="12">
        <f t="shared" si="146"/>
        <v>41585.083368055559</v>
      </c>
      <c r="R1559" s="15">
        <f t="shared" si="147"/>
        <v>2013</v>
      </c>
      <c r="S1559" s="21">
        <f t="shared" si="144"/>
        <v>0</v>
      </c>
      <c r="T1559" s="15">
        <f t="shared" si="149"/>
        <v>3000</v>
      </c>
      <c r="U1559">
        <f t="shared" si="148"/>
        <v>2013</v>
      </c>
    </row>
    <row r="1560" spans="1:21" ht="43.5" x14ac:dyDescent="0.35">
      <c r="A1560">
        <v>1564</v>
      </c>
      <c r="B1560" s="3" t="s">
        <v>1565</v>
      </c>
      <c r="C1560" s="3" t="s">
        <v>5674</v>
      </c>
      <c r="D1560" s="6">
        <v>10000</v>
      </c>
      <c r="E1560" s="8">
        <v>3000</v>
      </c>
      <c r="F1560" t="s">
        <v>8219</v>
      </c>
      <c r="G1560" t="s">
        <v>8223</v>
      </c>
      <c r="H1560" t="s">
        <v>8245</v>
      </c>
      <c r="I1560">
        <v>1432843500</v>
      </c>
      <c r="J1560">
        <v>1430124509</v>
      </c>
      <c r="K1560" t="b">
        <v>0</v>
      </c>
      <c r="L1560">
        <v>1</v>
      </c>
      <c r="M1560" t="b">
        <v>0</v>
      </c>
      <c r="N1560" s="10" t="s">
        <v>8276</v>
      </c>
      <c r="O1560" t="s">
        <v>8298</v>
      </c>
      <c r="P1560" s="12">
        <f t="shared" si="145"/>
        <v>42121.367002314815</v>
      </c>
      <c r="Q1560" s="12">
        <f t="shared" si="146"/>
        <v>42152.836805555555</v>
      </c>
      <c r="R1560" s="15">
        <f t="shared" si="147"/>
        <v>2015</v>
      </c>
      <c r="S1560" s="21">
        <f t="shared" si="144"/>
        <v>0</v>
      </c>
      <c r="T1560" s="15">
        <f t="shared" si="149"/>
        <v>3000</v>
      </c>
      <c r="U1560">
        <f t="shared" si="148"/>
        <v>2015</v>
      </c>
    </row>
    <row r="1561" spans="1:21" ht="43.5" x14ac:dyDescent="0.35">
      <c r="A1561">
        <v>1563</v>
      </c>
      <c r="B1561" s="3" t="s">
        <v>1564</v>
      </c>
      <c r="C1561" s="3" t="s">
        <v>5673</v>
      </c>
      <c r="D1561" s="6">
        <v>6000</v>
      </c>
      <c r="E1561" s="8">
        <v>3000</v>
      </c>
      <c r="F1561" t="s">
        <v>8219</v>
      </c>
      <c r="G1561" t="s">
        <v>8224</v>
      </c>
      <c r="H1561" t="s">
        <v>8246</v>
      </c>
      <c r="I1561">
        <v>1394815751</v>
      </c>
      <c r="J1561">
        <v>1389635351</v>
      </c>
      <c r="K1561" t="b">
        <v>0</v>
      </c>
      <c r="L1561">
        <v>2</v>
      </c>
      <c r="M1561" t="b">
        <v>0</v>
      </c>
      <c r="N1561" s="10" t="s">
        <v>8276</v>
      </c>
      <c r="O1561" t="s">
        <v>8298</v>
      </c>
      <c r="P1561" s="12">
        <f t="shared" si="145"/>
        <v>41652.742488425924</v>
      </c>
      <c r="Q1561" s="12">
        <f t="shared" si="146"/>
        <v>41712.700821759259</v>
      </c>
      <c r="R1561" s="15">
        <f t="shared" si="147"/>
        <v>2014</v>
      </c>
      <c r="S1561" s="21">
        <f t="shared" si="144"/>
        <v>1</v>
      </c>
      <c r="T1561" s="15">
        <f t="shared" si="149"/>
        <v>1500</v>
      </c>
      <c r="U1561">
        <f t="shared" si="148"/>
        <v>2014</v>
      </c>
    </row>
    <row r="1562" spans="1:21" ht="58" x14ac:dyDescent="0.35">
      <c r="A1562">
        <v>1562</v>
      </c>
      <c r="B1562" s="3" t="s">
        <v>1563</v>
      </c>
      <c r="C1562" s="3" t="s">
        <v>5672</v>
      </c>
      <c r="D1562" s="6">
        <v>4000</v>
      </c>
      <c r="E1562" s="8">
        <v>3000</v>
      </c>
      <c r="F1562" t="s">
        <v>8219</v>
      </c>
      <c r="G1562" t="s">
        <v>8223</v>
      </c>
      <c r="H1562" t="s">
        <v>8245</v>
      </c>
      <c r="I1562">
        <v>1259715000</v>
      </c>
      <c r="J1562">
        <v>1253712916</v>
      </c>
      <c r="K1562" t="b">
        <v>0</v>
      </c>
      <c r="L1562">
        <v>0</v>
      </c>
      <c r="M1562" t="b">
        <v>0</v>
      </c>
      <c r="N1562" s="10" t="s">
        <v>8276</v>
      </c>
      <c r="O1562" t="s">
        <v>8298</v>
      </c>
      <c r="P1562" s="12">
        <f t="shared" si="145"/>
        <v>40079.566157407404</v>
      </c>
      <c r="Q1562" s="12">
        <f t="shared" si="146"/>
        <v>40149.034722222219</v>
      </c>
      <c r="R1562" s="15">
        <f t="shared" si="147"/>
        <v>2009</v>
      </c>
      <c r="S1562" s="21">
        <f t="shared" ref="S1562:S1625" si="150">ROUND(E1562/D1562,0)</f>
        <v>1</v>
      </c>
      <c r="T1562" s="15">
        <f t="shared" si="149"/>
        <v>0</v>
      </c>
      <c r="U1562">
        <f t="shared" si="148"/>
        <v>2009</v>
      </c>
    </row>
    <row r="1563" spans="1:21" ht="43.5" x14ac:dyDescent="0.35">
      <c r="A1563">
        <v>1557</v>
      </c>
      <c r="B1563" s="3" t="s">
        <v>1558</v>
      </c>
      <c r="C1563" s="3" t="s">
        <v>5667</v>
      </c>
      <c r="D1563" s="6">
        <v>2500</v>
      </c>
      <c r="E1563" s="8">
        <v>3000</v>
      </c>
      <c r="F1563" t="s">
        <v>8220</v>
      </c>
      <c r="G1563" t="s">
        <v>8223</v>
      </c>
      <c r="H1563" t="s">
        <v>8245</v>
      </c>
      <c r="I1563">
        <v>1411227633</v>
      </c>
      <c r="J1563">
        <v>1408549233</v>
      </c>
      <c r="K1563" t="b">
        <v>0</v>
      </c>
      <c r="L1563">
        <v>1</v>
      </c>
      <c r="M1563" t="b">
        <v>0</v>
      </c>
      <c r="N1563" s="10" t="s">
        <v>8292</v>
      </c>
      <c r="O1563" t="s">
        <v>8297</v>
      </c>
      <c r="P1563" s="12">
        <f t="shared" si="145"/>
        <v>41871.65315972222</v>
      </c>
      <c r="Q1563" s="12">
        <f t="shared" si="146"/>
        <v>41902.65315972222</v>
      </c>
      <c r="R1563" s="15">
        <f t="shared" si="147"/>
        <v>2014</v>
      </c>
      <c r="S1563" s="21">
        <f t="shared" si="150"/>
        <v>1</v>
      </c>
      <c r="T1563" s="15">
        <f t="shared" si="149"/>
        <v>3000</v>
      </c>
      <c r="U1563">
        <f t="shared" si="148"/>
        <v>2014</v>
      </c>
    </row>
    <row r="1564" spans="1:21" ht="43.5" x14ac:dyDescent="0.35">
      <c r="A1564">
        <v>1560</v>
      </c>
      <c r="B1564" s="3" t="s">
        <v>1561</v>
      </c>
      <c r="C1564" s="3" t="s">
        <v>5670</v>
      </c>
      <c r="D1564" s="6">
        <v>2500</v>
      </c>
      <c r="E1564" s="8">
        <v>3000</v>
      </c>
      <c r="F1564" t="s">
        <v>8220</v>
      </c>
      <c r="G1564" t="s">
        <v>8223</v>
      </c>
      <c r="H1564" t="s">
        <v>8245</v>
      </c>
      <c r="I1564">
        <v>1415842193</v>
      </c>
      <c r="J1564">
        <v>1414110593</v>
      </c>
      <c r="K1564" t="b">
        <v>0</v>
      </c>
      <c r="L1564">
        <v>4</v>
      </c>
      <c r="M1564" t="b">
        <v>0</v>
      </c>
      <c r="N1564" s="10" t="s">
        <v>8292</v>
      </c>
      <c r="O1564" t="s">
        <v>8297</v>
      </c>
      <c r="P1564" s="12">
        <f t="shared" si="145"/>
        <v>41936.020752314813</v>
      </c>
      <c r="Q1564" s="12">
        <f t="shared" si="146"/>
        <v>41956.062418981484</v>
      </c>
      <c r="R1564" s="15">
        <f t="shared" si="147"/>
        <v>2014</v>
      </c>
      <c r="S1564" s="21">
        <f t="shared" si="150"/>
        <v>1</v>
      </c>
      <c r="T1564" s="15">
        <f t="shared" si="149"/>
        <v>750</v>
      </c>
      <c r="U1564">
        <f t="shared" si="148"/>
        <v>2014</v>
      </c>
    </row>
    <row r="1565" spans="1:21" ht="43.5" x14ac:dyDescent="0.35">
      <c r="A1565">
        <v>1556</v>
      </c>
      <c r="B1565" s="3" t="s">
        <v>1557</v>
      </c>
      <c r="C1565" s="3" t="s">
        <v>5666</v>
      </c>
      <c r="D1565" s="6">
        <v>1500</v>
      </c>
      <c r="E1565" s="8">
        <v>3000</v>
      </c>
      <c r="F1565" t="s">
        <v>8220</v>
      </c>
      <c r="G1565" t="s">
        <v>8228</v>
      </c>
      <c r="H1565" t="s">
        <v>8250</v>
      </c>
      <c r="I1565">
        <v>1467603624</v>
      </c>
      <c r="J1565">
        <v>1465011624</v>
      </c>
      <c r="K1565" t="b">
        <v>0</v>
      </c>
      <c r="L1565">
        <v>12</v>
      </c>
      <c r="M1565" t="b">
        <v>0</v>
      </c>
      <c r="N1565" s="10" t="s">
        <v>8292</v>
      </c>
      <c r="O1565" t="s">
        <v>8297</v>
      </c>
      <c r="P1565" s="12">
        <f t="shared" si="145"/>
        <v>42525.153055555551</v>
      </c>
      <c r="Q1565" s="12">
        <f t="shared" si="146"/>
        <v>42555.153055555551</v>
      </c>
      <c r="R1565" s="15">
        <f t="shared" si="147"/>
        <v>2016</v>
      </c>
      <c r="S1565" s="21">
        <f t="shared" si="150"/>
        <v>2</v>
      </c>
      <c r="T1565" s="15">
        <f t="shared" si="149"/>
        <v>250</v>
      </c>
      <c r="U1565">
        <f t="shared" si="148"/>
        <v>2016</v>
      </c>
    </row>
    <row r="1566" spans="1:21" ht="43.5" x14ac:dyDescent="0.35">
      <c r="A1566">
        <v>1558</v>
      </c>
      <c r="B1566" s="3" t="s">
        <v>1559</v>
      </c>
      <c r="C1566" s="3" t="s">
        <v>5668</v>
      </c>
      <c r="D1566" s="6">
        <v>750</v>
      </c>
      <c r="E1566" s="8">
        <v>3000</v>
      </c>
      <c r="F1566" t="s">
        <v>8220</v>
      </c>
      <c r="G1566" t="s">
        <v>8224</v>
      </c>
      <c r="H1566" t="s">
        <v>8246</v>
      </c>
      <c r="I1566">
        <v>1440763920</v>
      </c>
      <c r="J1566">
        <v>1435656759</v>
      </c>
      <c r="K1566" t="b">
        <v>0</v>
      </c>
      <c r="L1566">
        <v>3</v>
      </c>
      <c r="M1566" t="b">
        <v>0</v>
      </c>
      <c r="N1566" s="10" t="s">
        <v>8292</v>
      </c>
      <c r="O1566" t="s">
        <v>8297</v>
      </c>
      <c r="P1566" s="12">
        <f t="shared" si="145"/>
        <v>42185.397673611107</v>
      </c>
      <c r="Q1566" s="12">
        <f t="shared" si="146"/>
        <v>42244.508333333331</v>
      </c>
      <c r="R1566" s="15">
        <f t="shared" si="147"/>
        <v>2015</v>
      </c>
      <c r="S1566" s="21">
        <f t="shared" si="150"/>
        <v>4</v>
      </c>
      <c r="T1566" s="15">
        <f t="shared" si="149"/>
        <v>1000</v>
      </c>
      <c r="U1566">
        <f t="shared" si="148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 s="12">
        <f t="shared" si="145"/>
        <v>40672.729872685188</v>
      </c>
      <c r="Q1567" s="12">
        <f t="shared" si="146"/>
        <v>40702.729872685188</v>
      </c>
      <c r="R1567" s="15">
        <f t="shared" si="147"/>
        <v>2011</v>
      </c>
      <c r="S1567" s="21">
        <f t="shared" si="150"/>
        <v>1</v>
      </c>
      <c r="T1567" s="15">
        <f t="shared" si="149"/>
        <v>2994</v>
      </c>
      <c r="U1567">
        <f t="shared" si="148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 s="12">
        <f t="shared" si="145"/>
        <v>42549.916712962964</v>
      </c>
      <c r="Q1568" s="12">
        <f t="shared" si="146"/>
        <v>42578.916666666672</v>
      </c>
      <c r="R1568" s="15">
        <f t="shared" si="147"/>
        <v>2016</v>
      </c>
      <c r="S1568" s="21">
        <f t="shared" si="150"/>
        <v>0</v>
      </c>
      <c r="T1568" s="15">
        <f t="shared" si="149"/>
        <v>50.73</v>
      </c>
      <c r="U1568">
        <f t="shared" si="148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 s="12">
        <f t="shared" si="145"/>
        <v>41671.936863425923</v>
      </c>
      <c r="Q1569" s="12">
        <f t="shared" si="146"/>
        <v>41687</v>
      </c>
      <c r="R1569" s="15">
        <f t="shared" si="147"/>
        <v>2014</v>
      </c>
      <c r="S1569" s="21">
        <f t="shared" si="150"/>
        <v>0</v>
      </c>
      <c r="T1569" s="15">
        <f t="shared" si="149"/>
        <v>230</v>
      </c>
      <c r="U1569">
        <f t="shared" si="148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 s="12">
        <f t="shared" si="145"/>
        <v>41962.062326388885</v>
      </c>
      <c r="Q1570" s="12">
        <f t="shared" si="146"/>
        <v>41997.062326388885</v>
      </c>
      <c r="R1570" s="15">
        <f t="shared" si="147"/>
        <v>2014</v>
      </c>
      <c r="S1570" s="21">
        <f t="shared" si="150"/>
        <v>0</v>
      </c>
      <c r="T1570" s="15">
        <f t="shared" si="149"/>
        <v>135.05000000000001</v>
      </c>
      <c r="U1570">
        <f t="shared" si="148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 s="12">
        <f t="shared" si="145"/>
        <v>41389.679560185185</v>
      </c>
      <c r="Q1571" s="12">
        <f t="shared" si="146"/>
        <v>41419.679560185185</v>
      </c>
      <c r="R1571" s="15">
        <f t="shared" si="147"/>
        <v>2013</v>
      </c>
      <c r="S1571" s="21">
        <f t="shared" si="150"/>
        <v>0</v>
      </c>
      <c r="T1571" s="15">
        <f t="shared" si="149"/>
        <v>0</v>
      </c>
      <c r="U1571">
        <f t="shared" si="148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 s="12">
        <f t="shared" si="145"/>
        <v>42438.813449074078</v>
      </c>
      <c r="Q1572" s="12">
        <f t="shared" si="146"/>
        <v>42468.771782407406</v>
      </c>
      <c r="R1572" s="15">
        <f t="shared" si="147"/>
        <v>2016</v>
      </c>
      <c r="S1572" s="21">
        <f t="shared" si="150"/>
        <v>0</v>
      </c>
      <c r="T1572" s="15">
        <f t="shared" si="149"/>
        <v>56.92</v>
      </c>
      <c r="U1572">
        <f t="shared" si="148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 s="12">
        <f t="shared" si="145"/>
        <v>42144.769479166673</v>
      </c>
      <c r="Q1573" s="12">
        <f t="shared" si="146"/>
        <v>42174.769479166673</v>
      </c>
      <c r="R1573" s="15">
        <f t="shared" si="147"/>
        <v>2015</v>
      </c>
      <c r="S1573" s="21">
        <f t="shared" si="150"/>
        <v>0</v>
      </c>
      <c r="T1573" s="15">
        <f t="shared" si="149"/>
        <v>738.5</v>
      </c>
      <c r="U1573">
        <f t="shared" si="148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 s="12">
        <f t="shared" si="145"/>
        <v>42404.033090277779</v>
      </c>
      <c r="Q1574" s="12">
        <f t="shared" si="146"/>
        <v>42428.999305555553</v>
      </c>
      <c r="R1574" s="15">
        <f t="shared" si="147"/>
        <v>2016</v>
      </c>
      <c r="S1574" s="21">
        <f t="shared" si="150"/>
        <v>1</v>
      </c>
      <c r="T1574" s="15">
        <f t="shared" si="149"/>
        <v>982</v>
      </c>
      <c r="U1574">
        <f t="shared" si="148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 s="12">
        <f t="shared" si="145"/>
        <v>42786.000023148154</v>
      </c>
      <c r="Q1575" s="12">
        <f t="shared" si="146"/>
        <v>42826.165972222225</v>
      </c>
      <c r="R1575" s="15">
        <f t="shared" si="147"/>
        <v>2017</v>
      </c>
      <c r="S1575" s="21">
        <f t="shared" si="150"/>
        <v>0</v>
      </c>
      <c r="T1575" s="15">
        <f t="shared" si="149"/>
        <v>981.67</v>
      </c>
      <c r="U1575">
        <f t="shared" si="148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 s="12">
        <f t="shared" si="145"/>
        <v>42017.927418981482</v>
      </c>
      <c r="Q1576" s="12">
        <f t="shared" si="146"/>
        <v>42052.927418981482</v>
      </c>
      <c r="R1576" s="15">
        <f t="shared" si="147"/>
        <v>2015</v>
      </c>
      <c r="S1576" s="21">
        <f t="shared" si="150"/>
        <v>0</v>
      </c>
      <c r="T1576" s="15">
        <f t="shared" si="149"/>
        <v>489.17</v>
      </c>
      <c r="U1576">
        <f t="shared" si="148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 s="12">
        <f t="shared" si="145"/>
        <v>41799.524259259262</v>
      </c>
      <c r="Q1577" s="12">
        <f t="shared" si="146"/>
        <v>41829.524259259262</v>
      </c>
      <c r="R1577" s="15">
        <f t="shared" si="147"/>
        <v>2014</v>
      </c>
      <c r="S1577" s="21">
        <f t="shared" si="150"/>
        <v>0</v>
      </c>
      <c r="T1577" s="15">
        <f t="shared" si="149"/>
        <v>83.77</v>
      </c>
      <c r="U1577">
        <f t="shared" si="148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 s="12">
        <f t="shared" si="145"/>
        <v>42140.879259259258</v>
      </c>
      <c r="Q1578" s="12">
        <f t="shared" si="146"/>
        <v>42185.879259259258</v>
      </c>
      <c r="R1578" s="15">
        <f t="shared" si="147"/>
        <v>2015</v>
      </c>
      <c r="S1578" s="21">
        <f t="shared" si="150"/>
        <v>1</v>
      </c>
      <c r="T1578" s="15">
        <f t="shared" si="149"/>
        <v>293.07</v>
      </c>
      <c r="U1578">
        <f t="shared" si="148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 s="12">
        <f t="shared" si="145"/>
        <v>41054.847777777781</v>
      </c>
      <c r="Q1579" s="12">
        <f t="shared" si="146"/>
        <v>41114.847777777781</v>
      </c>
      <c r="R1579" s="15">
        <f t="shared" si="147"/>
        <v>2012</v>
      </c>
      <c r="S1579" s="21">
        <f t="shared" si="150"/>
        <v>0</v>
      </c>
      <c r="T1579" s="15">
        <f t="shared" si="149"/>
        <v>1465</v>
      </c>
      <c r="U1579">
        <f t="shared" si="148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 s="12">
        <f t="shared" si="145"/>
        <v>40399.065868055557</v>
      </c>
      <c r="Q1580" s="12">
        <f t="shared" si="146"/>
        <v>40423.083333333336</v>
      </c>
      <c r="R1580" s="15">
        <f t="shared" si="147"/>
        <v>2010</v>
      </c>
      <c r="S1580" s="21">
        <f t="shared" si="150"/>
        <v>2</v>
      </c>
      <c r="T1580" s="15">
        <f t="shared" si="149"/>
        <v>732.25</v>
      </c>
      <c r="U1580">
        <f t="shared" si="148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 s="12">
        <f t="shared" si="145"/>
        <v>41481.996423611112</v>
      </c>
      <c r="Q1581" s="12">
        <f t="shared" si="146"/>
        <v>41514.996423611112</v>
      </c>
      <c r="R1581" s="15">
        <f t="shared" si="147"/>
        <v>2013</v>
      </c>
      <c r="S1581" s="21">
        <f t="shared" si="150"/>
        <v>1</v>
      </c>
      <c r="T1581" s="15">
        <f t="shared" si="149"/>
        <v>1462.5</v>
      </c>
      <c r="U1581">
        <f t="shared" si="148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 s="12">
        <f t="shared" si="145"/>
        <v>40990.050069444449</v>
      </c>
      <c r="Q1582" s="12">
        <f t="shared" si="146"/>
        <v>41050.050069444449</v>
      </c>
      <c r="R1582" s="15">
        <f t="shared" si="147"/>
        <v>2012</v>
      </c>
      <c r="S1582" s="21">
        <f t="shared" si="150"/>
        <v>2</v>
      </c>
      <c r="T1582" s="15">
        <f t="shared" si="149"/>
        <v>0</v>
      </c>
      <c r="U1582">
        <f t="shared" si="148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 s="12">
        <f t="shared" si="145"/>
        <v>42325.448958333334</v>
      </c>
      <c r="Q1583" s="12">
        <f t="shared" si="146"/>
        <v>42357.448958333334</v>
      </c>
      <c r="R1583" s="15">
        <f t="shared" si="147"/>
        <v>2015</v>
      </c>
      <c r="S1583" s="21">
        <f t="shared" si="150"/>
        <v>3</v>
      </c>
      <c r="T1583" s="15">
        <f t="shared" si="149"/>
        <v>2908</v>
      </c>
      <c r="U1583">
        <f t="shared" si="148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 s="12">
        <f t="shared" si="145"/>
        <v>42246.789965277778</v>
      </c>
      <c r="Q1584" s="12">
        <f t="shared" si="146"/>
        <v>42303.888888888891</v>
      </c>
      <c r="R1584" s="15">
        <f t="shared" si="147"/>
        <v>2015</v>
      </c>
      <c r="S1584" s="21">
        <f t="shared" si="150"/>
        <v>3</v>
      </c>
      <c r="T1584" s="15">
        <f t="shared" si="149"/>
        <v>963</v>
      </c>
      <c r="U1584">
        <f t="shared" si="148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 s="12">
        <f t="shared" si="145"/>
        <v>41877.904988425929</v>
      </c>
      <c r="Q1585" s="12">
        <f t="shared" si="146"/>
        <v>41907.904988425929</v>
      </c>
      <c r="R1585" s="15">
        <f t="shared" si="147"/>
        <v>2014</v>
      </c>
      <c r="S1585" s="21">
        <f t="shared" si="150"/>
        <v>0</v>
      </c>
      <c r="T1585" s="15">
        <f t="shared" si="149"/>
        <v>2885</v>
      </c>
      <c r="U1585">
        <f t="shared" si="148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 s="12">
        <f t="shared" si="145"/>
        <v>41779.649317129632</v>
      </c>
      <c r="Q1586" s="12">
        <f t="shared" si="146"/>
        <v>41789.649317129632</v>
      </c>
      <c r="R1586" s="15">
        <f t="shared" si="147"/>
        <v>2014</v>
      </c>
      <c r="S1586" s="21">
        <f t="shared" si="150"/>
        <v>2</v>
      </c>
      <c r="T1586" s="15">
        <f t="shared" si="149"/>
        <v>0</v>
      </c>
      <c r="U1586">
        <f t="shared" si="148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 s="12">
        <f t="shared" si="145"/>
        <v>42707.895462962959</v>
      </c>
      <c r="Q1587" s="12">
        <f t="shared" si="146"/>
        <v>42729.458333333328</v>
      </c>
      <c r="R1587" s="15">
        <f t="shared" si="147"/>
        <v>2016</v>
      </c>
      <c r="S1587" s="21">
        <f t="shared" si="150"/>
        <v>1</v>
      </c>
      <c r="T1587" s="15">
        <f t="shared" si="149"/>
        <v>239.92</v>
      </c>
      <c r="U1587">
        <f t="shared" si="148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 s="12">
        <f t="shared" si="145"/>
        <v>42069.104421296302</v>
      </c>
      <c r="Q1588" s="12">
        <f t="shared" si="146"/>
        <v>42099.062754629631</v>
      </c>
      <c r="R1588" s="15">
        <f t="shared" si="147"/>
        <v>2015</v>
      </c>
      <c r="S1588" s="21">
        <f t="shared" si="150"/>
        <v>2</v>
      </c>
      <c r="T1588" s="15">
        <f t="shared" si="149"/>
        <v>0</v>
      </c>
      <c r="U1588">
        <f t="shared" si="148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 s="12">
        <f t="shared" si="145"/>
        <v>41956.950983796298</v>
      </c>
      <c r="Q1589" s="12">
        <f t="shared" si="146"/>
        <v>41986.950983796298</v>
      </c>
      <c r="R1589" s="15">
        <f t="shared" si="147"/>
        <v>2014</v>
      </c>
      <c r="S1589" s="21">
        <f t="shared" si="150"/>
        <v>0</v>
      </c>
      <c r="T1589" s="15">
        <f t="shared" si="149"/>
        <v>2871</v>
      </c>
      <c r="U1589">
        <f t="shared" si="148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 s="12">
        <f t="shared" si="145"/>
        <v>42005.24998842593</v>
      </c>
      <c r="Q1590" s="12">
        <f t="shared" si="146"/>
        <v>42035.841666666667</v>
      </c>
      <c r="R1590" s="15">
        <f t="shared" si="147"/>
        <v>2015</v>
      </c>
      <c r="S1590" s="21">
        <f t="shared" si="150"/>
        <v>6</v>
      </c>
      <c r="T1590" s="15">
        <f t="shared" si="149"/>
        <v>0</v>
      </c>
      <c r="U1590">
        <f t="shared" si="148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 s="12">
        <f t="shared" si="145"/>
        <v>42256.984791666662</v>
      </c>
      <c r="Q1591" s="12">
        <f t="shared" si="146"/>
        <v>42286.984791666662</v>
      </c>
      <c r="R1591" s="15">
        <f t="shared" si="147"/>
        <v>2015</v>
      </c>
      <c r="S1591" s="21">
        <f t="shared" si="150"/>
        <v>2</v>
      </c>
      <c r="T1591" s="15">
        <f t="shared" si="149"/>
        <v>0</v>
      </c>
      <c r="U1591">
        <f t="shared" si="148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 s="12">
        <f t="shared" si="145"/>
        <v>42240.857222222221</v>
      </c>
      <c r="Q1592" s="12">
        <f t="shared" si="146"/>
        <v>42270.857222222221</v>
      </c>
      <c r="R1592" s="15">
        <f t="shared" si="147"/>
        <v>2015</v>
      </c>
      <c r="S1592" s="21">
        <f t="shared" si="150"/>
        <v>0</v>
      </c>
      <c r="T1592" s="15">
        <f t="shared" si="149"/>
        <v>1432</v>
      </c>
      <c r="U1592">
        <f t="shared" si="148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 s="12">
        <f t="shared" si="145"/>
        <v>42433.726168981477</v>
      </c>
      <c r="Q1593" s="12">
        <f t="shared" si="146"/>
        <v>42463.68450231482</v>
      </c>
      <c r="R1593" s="15">
        <f t="shared" si="147"/>
        <v>2016</v>
      </c>
      <c r="S1593" s="21">
        <f t="shared" si="150"/>
        <v>0</v>
      </c>
      <c r="T1593" s="15">
        <f t="shared" si="149"/>
        <v>31.05</v>
      </c>
      <c r="U1593">
        <f t="shared" si="148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 s="12">
        <f t="shared" si="145"/>
        <v>42046.072743055556</v>
      </c>
      <c r="Q1594" s="12">
        <f t="shared" si="146"/>
        <v>42091.031076388885</v>
      </c>
      <c r="R1594" s="15">
        <f t="shared" si="147"/>
        <v>2015</v>
      </c>
      <c r="S1594" s="21">
        <f t="shared" si="150"/>
        <v>114</v>
      </c>
      <c r="T1594" s="15">
        <f t="shared" si="149"/>
        <v>0</v>
      </c>
      <c r="U1594">
        <f t="shared" si="148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 s="12">
        <f t="shared" si="145"/>
        <v>42033.845543981486</v>
      </c>
      <c r="Q1595" s="12">
        <f t="shared" si="146"/>
        <v>42063.845543981486</v>
      </c>
      <c r="R1595" s="15">
        <f t="shared" si="147"/>
        <v>2015</v>
      </c>
      <c r="S1595" s="21">
        <f t="shared" si="150"/>
        <v>0</v>
      </c>
      <c r="T1595" s="15">
        <f t="shared" si="149"/>
        <v>947.33</v>
      </c>
      <c r="U1595">
        <f t="shared" si="148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 s="12">
        <f t="shared" si="145"/>
        <v>42445.712754629625</v>
      </c>
      <c r="Q1596" s="12">
        <f t="shared" si="146"/>
        <v>42505.681249999994</v>
      </c>
      <c r="R1596" s="15">
        <f t="shared" si="147"/>
        <v>2016</v>
      </c>
      <c r="S1596" s="21">
        <f t="shared" si="150"/>
        <v>3</v>
      </c>
      <c r="T1596" s="15">
        <f t="shared" si="149"/>
        <v>284.2</v>
      </c>
      <c r="U1596">
        <f t="shared" si="148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 s="12">
        <f t="shared" si="145"/>
        <v>41780.050092592595</v>
      </c>
      <c r="Q1597" s="12">
        <f t="shared" si="146"/>
        <v>41808.842361111114</v>
      </c>
      <c r="R1597" s="15">
        <f t="shared" si="147"/>
        <v>2014</v>
      </c>
      <c r="S1597" s="21">
        <f t="shared" si="150"/>
        <v>0</v>
      </c>
      <c r="T1597" s="15">
        <f t="shared" si="149"/>
        <v>405.86</v>
      </c>
      <c r="U1597">
        <f t="shared" si="148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 s="12">
        <f t="shared" si="145"/>
        <v>41941.430196759262</v>
      </c>
      <c r="Q1598" s="12">
        <f t="shared" si="146"/>
        <v>41986.471863425926</v>
      </c>
      <c r="R1598" s="15">
        <f t="shared" si="147"/>
        <v>2014</v>
      </c>
      <c r="S1598" s="21">
        <f t="shared" si="150"/>
        <v>1</v>
      </c>
      <c r="T1598" s="15">
        <f t="shared" si="149"/>
        <v>945.33</v>
      </c>
      <c r="U1598">
        <f t="shared" si="148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 s="12">
        <f t="shared" si="145"/>
        <v>42603.354131944448</v>
      </c>
      <c r="Q1599" s="12">
        <f t="shared" si="146"/>
        <v>42633.354131944448</v>
      </c>
      <c r="R1599" s="15">
        <f t="shared" si="147"/>
        <v>2016</v>
      </c>
      <c r="S1599" s="21">
        <f t="shared" si="150"/>
        <v>0</v>
      </c>
      <c r="T1599" s="15">
        <f t="shared" si="149"/>
        <v>0</v>
      </c>
      <c r="U1599">
        <f t="shared" si="148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 s="12">
        <f t="shared" si="145"/>
        <v>42151.667337962965</v>
      </c>
      <c r="Q1600" s="12">
        <f t="shared" si="146"/>
        <v>42211.667337962965</v>
      </c>
      <c r="R1600" s="15">
        <f t="shared" si="147"/>
        <v>2015</v>
      </c>
      <c r="S1600" s="21">
        <f t="shared" si="150"/>
        <v>4</v>
      </c>
      <c r="T1600" s="15">
        <f t="shared" si="149"/>
        <v>2833</v>
      </c>
      <c r="U1600">
        <f t="shared" si="148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 s="12">
        <f t="shared" si="145"/>
        <v>42438.53907407407</v>
      </c>
      <c r="Q1601" s="12">
        <f t="shared" si="146"/>
        <v>42468.497407407413</v>
      </c>
      <c r="R1601" s="15">
        <f t="shared" si="147"/>
        <v>2016</v>
      </c>
      <c r="S1601" s="21">
        <f t="shared" si="150"/>
        <v>6</v>
      </c>
      <c r="T1601" s="15">
        <f t="shared" si="149"/>
        <v>0</v>
      </c>
      <c r="U1601">
        <f t="shared" si="148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 s="12">
        <f t="shared" ref="P1602:P1665" si="151">(((J1602/60)/60)/24)+DATE(1970,1,1)</f>
        <v>41791.057314814818</v>
      </c>
      <c r="Q1602" s="12">
        <f t="shared" ref="Q1602:Q1665" si="152">(((I1602/60)/60)/24)+DATE(1970,1,1)</f>
        <v>41835.21597222222</v>
      </c>
      <c r="R1602" s="15">
        <f t="shared" ref="R1602:R1665" si="153">YEAR(P1602)</f>
        <v>2014</v>
      </c>
      <c r="S1602" s="21">
        <f t="shared" si="150"/>
        <v>1</v>
      </c>
      <c r="T1602" s="15">
        <f t="shared" si="149"/>
        <v>314.05</v>
      </c>
      <c r="U1602">
        <f t="shared" si="148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 s="12">
        <f t="shared" si="151"/>
        <v>40638.092974537038</v>
      </c>
      <c r="Q1603" s="12">
        <f t="shared" si="152"/>
        <v>40668.092974537038</v>
      </c>
      <c r="R1603" s="15">
        <f t="shared" si="153"/>
        <v>2011</v>
      </c>
      <c r="S1603" s="21">
        <f t="shared" si="150"/>
        <v>1</v>
      </c>
      <c r="T1603" s="15">
        <f t="shared" si="149"/>
        <v>50.41</v>
      </c>
      <c r="U1603">
        <f t="shared" ref="U1603:U1666" si="154">YEAR(P1603)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 s="12">
        <f t="shared" si="151"/>
        <v>40788.297650462962</v>
      </c>
      <c r="Q1604" s="12">
        <f t="shared" si="152"/>
        <v>40830.958333333336</v>
      </c>
      <c r="R1604" s="15">
        <f t="shared" si="153"/>
        <v>2011</v>
      </c>
      <c r="S1604" s="21">
        <f t="shared" si="150"/>
        <v>2</v>
      </c>
      <c r="T1604" s="15">
        <f t="shared" ref="T1604:T1667" si="155">IFERROR(ROUND(E1604/L1604,2),0)</f>
        <v>87.63</v>
      </c>
      <c r="U1604">
        <f t="shared" si="154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 s="12">
        <f t="shared" si="151"/>
        <v>40876.169664351852</v>
      </c>
      <c r="Q1605" s="12">
        <f t="shared" si="152"/>
        <v>40936.169664351852</v>
      </c>
      <c r="R1605" s="15">
        <f t="shared" si="153"/>
        <v>2011</v>
      </c>
      <c r="S1605" s="21">
        <f t="shared" si="150"/>
        <v>1</v>
      </c>
      <c r="T1605" s="15">
        <f t="shared" si="155"/>
        <v>93.47</v>
      </c>
      <c r="U1605">
        <f t="shared" si="154"/>
        <v>2011</v>
      </c>
    </row>
    <row r="1606" spans="1:21" ht="43.5" x14ac:dyDescent="0.35">
      <c r="A1606">
        <v>1605</v>
      </c>
      <c r="B1606" s="3" t="s">
        <v>1606</v>
      </c>
      <c r="C1606" s="3" t="s">
        <v>5715</v>
      </c>
      <c r="D1606" s="6">
        <v>6000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s="10" t="s">
        <v>8279</v>
      </c>
      <c r="O1606" t="s">
        <v>8280</v>
      </c>
      <c r="P1606" s="12">
        <f t="shared" si="151"/>
        <v>40747.012881944444</v>
      </c>
      <c r="Q1606" s="12">
        <f t="shared" si="152"/>
        <v>40756.291666666664</v>
      </c>
      <c r="R1606" s="15">
        <f t="shared" si="153"/>
        <v>2011</v>
      </c>
      <c r="S1606" s="21">
        <f t="shared" si="150"/>
        <v>0</v>
      </c>
      <c r="T1606" s="15">
        <f t="shared" si="155"/>
        <v>63.64</v>
      </c>
      <c r="U1606">
        <f t="shared" si="154"/>
        <v>2011</v>
      </c>
    </row>
    <row r="1607" spans="1:21" ht="43.5" x14ac:dyDescent="0.35">
      <c r="A1607">
        <v>1604</v>
      </c>
      <c r="B1607" s="3" t="s">
        <v>1605</v>
      </c>
      <c r="C1607" s="3" t="s">
        <v>5714</v>
      </c>
      <c r="D1607" s="6">
        <v>2800</v>
      </c>
      <c r="E1607" s="8">
        <v>2800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s="10" t="s">
        <v>8279</v>
      </c>
      <c r="O1607" t="s">
        <v>8280</v>
      </c>
      <c r="P1607" s="12">
        <f t="shared" si="151"/>
        <v>40945.845312500001</v>
      </c>
      <c r="Q1607" s="12">
        <f t="shared" si="152"/>
        <v>40985.80364583333</v>
      </c>
      <c r="R1607" s="15">
        <f t="shared" si="153"/>
        <v>2012</v>
      </c>
      <c r="S1607" s="21">
        <f t="shared" si="150"/>
        <v>1</v>
      </c>
      <c r="T1607" s="15">
        <f t="shared" si="155"/>
        <v>40</v>
      </c>
      <c r="U1607">
        <f t="shared" si="154"/>
        <v>2012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 s="12">
        <f t="shared" si="151"/>
        <v>40536.111550925925</v>
      </c>
      <c r="Q1608" s="12">
        <f t="shared" si="152"/>
        <v>40626.069884259261</v>
      </c>
      <c r="R1608" s="15">
        <f t="shared" si="153"/>
        <v>2010</v>
      </c>
      <c r="S1608" s="21">
        <f t="shared" si="150"/>
        <v>0</v>
      </c>
      <c r="T1608" s="15">
        <f t="shared" si="155"/>
        <v>30.38</v>
      </c>
      <c r="U1608">
        <f t="shared" si="154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 s="12">
        <f t="shared" si="151"/>
        <v>41053.80846064815</v>
      </c>
      <c r="Q1609" s="12">
        <f t="shared" si="152"/>
        <v>41074.80846064815</v>
      </c>
      <c r="R1609" s="15">
        <f t="shared" si="153"/>
        <v>2012</v>
      </c>
      <c r="S1609" s="21">
        <f t="shared" si="150"/>
        <v>0</v>
      </c>
      <c r="T1609" s="15">
        <f t="shared" si="155"/>
        <v>13.6</v>
      </c>
      <c r="U1609">
        <f t="shared" si="154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 s="12">
        <f t="shared" si="151"/>
        <v>41607.83085648148</v>
      </c>
      <c r="Q1610" s="12">
        <f t="shared" si="152"/>
        <v>41640.226388888892</v>
      </c>
      <c r="R1610" s="15">
        <f t="shared" si="153"/>
        <v>2013</v>
      </c>
      <c r="S1610" s="21">
        <f t="shared" si="150"/>
        <v>2</v>
      </c>
      <c r="T1610" s="15">
        <f t="shared" si="155"/>
        <v>119.78</v>
      </c>
      <c r="U1610">
        <f t="shared" si="154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 s="12">
        <f t="shared" si="151"/>
        <v>40796.001261574071</v>
      </c>
      <c r="Q1611" s="12">
        <f t="shared" si="152"/>
        <v>40849.333333333336</v>
      </c>
      <c r="R1611" s="15">
        <f t="shared" si="153"/>
        <v>2011</v>
      </c>
      <c r="S1611" s="21">
        <f t="shared" si="150"/>
        <v>2</v>
      </c>
      <c r="T1611" s="15">
        <f t="shared" si="155"/>
        <v>687.75</v>
      </c>
      <c r="U1611">
        <f t="shared" si="15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 s="12">
        <f t="shared" si="151"/>
        <v>41228.924884259257</v>
      </c>
      <c r="Q1612" s="12">
        <f t="shared" si="152"/>
        <v>41258.924884259257</v>
      </c>
      <c r="R1612" s="15">
        <f t="shared" si="153"/>
        <v>2012</v>
      </c>
      <c r="S1612" s="21">
        <f t="shared" si="150"/>
        <v>1</v>
      </c>
      <c r="T1612" s="15">
        <f t="shared" si="155"/>
        <v>24.55</v>
      </c>
      <c r="U1612">
        <f t="shared" si="15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 s="12">
        <f t="shared" si="151"/>
        <v>41409.00037037037</v>
      </c>
      <c r="Q1613" s="12">
        <f t="shared" si="152"/>
        <v>41430.00037037037</v>
      </c>
      <c r="R1613" s="15">
        <f t="shared" si="153"/>
        <v>2013</v>
      </c>
      <c r="S1613" s="21">
        <f t="shared" si="150"/>
        <v>3</v>
      </c>
      <c r="T1613" s="15">
        <f t="shared" si="155"/>
        <v>101.7</v>
      </c>
      <c r="U1613">
        <f t="shared" si="15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 s="12">
        <f t="shared" si="151"/>
        <v>41246.874814814815</v>
      </c>
      <c r="Q1614" s="12">
        <f t="shared" si="152"/>
        <v>41276.874814814815</v>
      </c>
      <c r="R1614" s="15">
        <f t="shared" si="153"/>
        <v>2012</v>
      </c>
      <c r="S1614" s="21">
        <f t="shared" si="150"/>
        <v>5</v>
      </c>
      <c r="T1614" s="15">
        <f t="shared" si="155"/>
        <v>249.64</v>
      </c>
      <c r="U1614">
        <f t="shared" si="15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 s="12">
        <f t="shared" si="151"/>
        <v>41082.069467592592</v>
      </c>
      <c r="Q1615" s="12">
        <f t="shared" si="152"/>
        <v>41112.069467592592</v>
      </c>
      <c r="R1615" s="15">
        <f t="shared" si="153"/>
        <v>2012</v>
      </c>
      <c r="S1615" s="21">
        <f t="shared" si="150"/>
        <v>3</v>
      </c>
      <c r="T1615" s="15">
        <f t="shared" si="155"/>
        <v>105.19</v>
      </c>
      <c r="U1615">
        <f t="shared" si="15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 s="12">
        <f t="shared" si="151"/>
        <v>41794.981122685182</v>
      </c>
      <c r="Q1616" s="12">
        <f t="shared" si="152"/>
        <v>41854.708333333336</v>
      </c>
      <c r="R1616" s="15">
        <f t="shared" si="153"/>
        <v>2014</v>
      </c>
      <c r="S1616" s="21">
        <f t="shared" si="150"/>
        <v>1</v>
      </c>
      <c r="T1616" s="15">
        <f t="shared" si="155"/>
        <v>35.51</v>
      </c>
      <c r="U1616">
        <f t="shared" si="15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 s="12">
        <f t="shared" si="151"/>
        <v>40845.050879629627</v>
      </c>
      <c r="Q1617" s="12">
        <f t="shared" si="152"/>
        <v>40890.092546296299</v>
      </c>
      <c r="R1617" s="15">
        <f t="shared" si="153"/>
        <v>2011</v>
      </c>
      <c r="S1617" s="21">
        <f t="shared" si="150"/>
        <v>0</v>
      </c>
      <c r="T1617" s="15">
        <f t="shared" si="155"/>
        <v>20.07</v>
      </c>
      <c r="U1617">
        <f t="shared" si="15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 s="12">
        <f t="shared" si="151"/>
        <v>41194.715520833335</v>
      </c>
      <c r="Q1618" s="12">
        <f t="shared" si="152"/>
        <v>41235.916666666664</v>
      </c>
      <c r="R1618" s="15">
        <f t="shared" si="153"/>
        <v>2012</v>
      </c>
      <c r="S1618" s="21">
        <f t="shared" si="150"/>
        <v>0</v>
      </c>
      <c r="T1618" s="15">
        <f t="shared" si="155"/>
        <v>17.36</v>
      </c>
      <c r="U1618">
        <f t="shared" si="15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 s="12">
        <f t="shared" si="151"/>
        <v>41546.664212962962</v>
      </c>
      <c r="Q1619" s="12">
        <f t="shared" si="152"/>
        <v>41579.791666666664</v>
      </c>
      <c r="R1619" s="15">
        <f t="shared" si="153"/>
        <v>2013</v>
      </c>
      <c r="S1619" s="21">
        <f t="shared" si="150"/>
        <v>0</v>
      </c>
      <c r="T1619" s="15">
        <f t="shared" si="155"/>
        <v>17.25</v>
      </c>
      <c r="U1619">
        <f t="shared" si="15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 s="12">
        <f t="shared" si="151"/>
        <v>41301.654340277775</v>
      </c>
      <c r="Q1620" s="12">
        <f t="shared" si="152"/>
        <v>41341.654340277775</v>
      </c>
      <c r="R1620" s="15">
        <f t="shared" si="153"/>
        <v>2013</v>
      </c>
      <c r="S1620" s="21">
        <f t="shared" si="150"/>
        <v>2</v>
      </c>
      <c r="T1620" s="15">
        <f t="shared" si="155"/>
        <v>100.93</v>
      </c>
      <c r="U1620">
        <f t="shared" si="15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 s="12">
        <f t="shared" si="151"/>
        <v>41876.18618055556</v>
      </c>
      <c r="Q1621" s="12">
        <f t="shared" si="152"/>
        <v>41897.18618055556</v>
      </c>
      <c r="R1621" s="15">
        <f t="shared" si="153"/>
        <v>2014</v>
      </c>
      <c r="S1621" s="21">
        <f t="shared" si="150"/>
        <v>2</v>
      </c>
      <c r="T1621" s="15">
        <f t="shared" si="155"/>
        <v>118.09</v>
      </c>
      <c r="U1621">
        <f t="shared" si="15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 s="12">
        <f t="shared" si="151"/>
        <v>41321.339583333334</v>
      </c>
      <c r="Q1622" s="12">
        <f t="shared" si="152"/>
        <v>41328.339583333334</v>
      </c>
      <c r="R1622" s="15">
        <f t="shared" si="153"/>
        <v>2013</v>
      </c>
      <c r="S1622" s="21">
        <f t="shared" si="150"/>
        <v>3</v>
      </c>
      <c r="T1622" s="15">
        <f t="shared" si="155"/>
        <v>159.59</v>
      </c>
      <c r="U1622">
        <f t="shared" si="15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 s="12">
        <f t="shared" si="151"/>
        <v>41003.60665509259</v>
      </c>
      <c r="Q1623" s="12">
        <f t="shared" si="152"/>
        <v>41057.165972222225</v>
      </c>
      <c r="R1623" s="15">
        <f t="shared" si="153"/>
        <v>2012</v>
      </c>
      <c r="S1623" s="21">
        <f t="shared" si="150"/>
        <v>1</v>
      </c>
      <c r="T1623" s="15">
        <f t="shared" si="155"/>
        <v>73.239999999999995</v>
      </c>
      <c r="U1623">
        <f t="shared" si="15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 s="12">
        <f t="shared" si="151"/>
        <v>41950.29483796296</v>
      </c>
      <c r="Q1624" s="12">
        <f t="shared" si="152"/>
        <v>41990.332638888889</v>
      </c>
      <c r="R1624" s="15">
        <f t="shared" si="153"/>
        <v>2014</v>
      </c>
      <c r="S1624" s="21">
        <f t="shared" si="150"/>
        <v>0</v>
      </c>
      <c r="T1624" s="15">
        <f t="shared" si="155"/>
        <v>41.63</v>
      </c>
      <c r="U1624">
        <f t="shared" si="15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 s="12">
        <f t="shared" si="151"/>
        <v>41453.688530092593</v>
      </c>
      <c r="Q1625" s="12">
        <f t="shared" si="152"/>
        <v>41513.688530092593</v>
      </c>
      <c r="R1625" s="15">
        <f t="shared" si="153"/>
        <v>2013</v>
      </c>
      <c r="S1625" s="21">
        <f t="shared" si="150"/>
        <v>4</v>
      </c>
      <c r="T1625" s="15">
        <f t="shared" si="155"/>
        <v>150.28</v>
      </c>
      <c r="U1625">
        <f t="shared" si="154"/>
        <v>2013</v>
      </c>
    </row>
    <row r="1626" spans="1:21" ht="43.5" x14ac:dyDescent="0.35">
      <c r="A1626">
        <v>1626</v>
      </c>
      <c r="B1626" s="3" t="s">
        <v>1627</v>
      </c>
      <c r="C1626" s="3" t="s">
        <v>5736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s="10" t="s">
        <v>8279</v>
      </c>
      <c r="O1626" t="s">
        <v>8280</v>
      </c>
      <c r="P1626" s="12">
        <f t="shared" si="151"/>
        <v>41579.847997685189</v>
      </c>
      <c r="Q1626" s="12">
        <f t="shared" si="152"/>
        <v>41609.889664351853</v>
      </c>
      <c r="R1626" s="15">
        <f t="shared" si="153"/>
        <v>2013</v>
      </c>
      <c r="S1626" s="21">
        <f t="shared" ref="S1626:S1689" si="156">ROUND(E1626/D1626,0)</f>
        <v>0</v>
      </c>
      <c r="T1626" s="15">
        <f t="shared" si="155"/>
        <v>25</v>
      </c>
      <c r="U1626">
        <f t="shared" si="154"/>
        <v>2013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 s="12">
        <f t="shared" si="151"/>
        <v>41135.699687500004</v>
      </c>
      <c r="Q1627" s="12">
        <f t="shared" si="152"/>
        <v>41163.699687500004</v>
      </c>
      <c r="R1627" s="15">
        <f t="shared" si="153"/>
        <v>2012</v>
      </c>
      <c r="S1627" s="21">
        <f t="shared" si="156"/>
        <v>0</v>
      </c>
      <c r="T1627" s="15">
        <f t="shared" si="155"/>
        <v>25.96</v>
      </c>
      <c r="U1627">
        <f t="shared" si="154"/>
        <v>2012</v>
      </c>
    </row>
    <row r="1628" spans="1:21" ht="43.5" x14ac:dyDescent="0.35">
      <c r="A1628">
        <v>1624</v>
      </c>
      <c r="B1628" s="3" t="s">
        <v>1625</v>
      </c>
      <c r="C1628" s="3" t="s">
        <v>5734</v>
      </c>
      <c r="D1628" s="6">
        <v>1000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1357721335</v>
      </c>
      <c r="J1628">
        <v>1354265335</v>
      </c>
      <c r="K1628" t="b">
        <v>0</v>
      </c>
      <c r="L1628">
        <v>25</v>
      </c>
      <c r="M1628" t="b">
        <v>1</v>
      </c>
      <c r="N1628" s="10" t="s">
        <v>8279</v>
      </c>
      <c r="O1628" t="s">
        <v>8280</v>
      </c>
      <c r="P1628" s="12">
        <f t="shared" si="151"/>
        <v>41243.367303240739</v>
      </c>
      <c r="Q1628" s="12">
        <f t="shared" si="152"/>
        <v>41283.367303240739</v>
      </c>
      <c r="R1628" s="15">
        <f t="shared" si="153"/>
        <v>2012</v>
      </c>
      <c r="S1628" s="21">
        <f t="shared" si="156"/>
        <v>3</v>
      </c>
      <c r="T1628" s="15">
        <f t="shared" si="155"/>
        <v>108</v>
      </c>
      <c r="U1628">
        <f t="shared" si="154"/>
        <v>2012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 s="12">
        <f t="shared" si="151"/>
        <v>41205.707048611112</v>
      </c>
      <c r="Q1629" s="12">
        <f t="shared" si="152"/>
        <v>41239.207638888889</v>
      </c>
      <c r="R1629" s="15">
        <f t="shared" si="153"/>
        <v>2012</v>
      </c>
      <c r="S1629" s="21">
        <f t="shared" si="156"/>
        <v>1</v>
      </c>
      <c r="T1629" s="15">
        <f t="shared" si="155"/>
        <v>70.87</v>
      </c>
      <c r="U1629">
        <f t="shared" si="15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 s="12">
        <f t="shared" si="151"/>
        <v>41774.737060185187</v>
      </c>
      <c r="Q1630" s="12">
        <f t="shared" si="152"/>
        <v>41807.737060185187</v>
      </c>
      <c r="R1630" s="15">
        <f t="shared" si="153"/>
        <v>2014</v>
      </c>
      <c r="S1630" s="21">
        <f t="shared" si="156"/>
        <v>1</v>
      </c>
      <c r="T1630" s="15">
        <f t="shared" si="155"/>
        <v>30.57</v>
      </c>
      <c r="U1630">
        <f t="shared" si="15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 s="12">
        <f t="shared" si="151"/>
        <v>41645.867280092592</v>
      </c>
      <c r="Q1631" s="12">
        <f t="shared" si="152"/>
        <v>41690.867280092592</v>
      </c>
      <c r="R1631" s="15">
        <f t="shared" si="153"/>
        <v>2014</v>
      </c>
      <c r="S1631" s="21">
        <f t="shared" si="156"/>
        <v>0</v>
      </c>
      <c r="T1631" s="15">
        <f t="shared" si="155"/>
        <v>32.79</v>
      </c>
      <c r="U1631">
        <f t="shared" si="154"/>
        <v>2014</v>
      </c>
    </row>
    <row r="1632" spans="1:21" ht="43.5" x14ac:dyDescent="0.35">
      <c r="A1632">
        <v>1631</v>
      </c>
      <c r="B1632" s="3" t="s">
        <v>1632</v>
      </c>
      <c r="C1632" s="3" t="s">
        <v>5741</v>
      </c>
      <c r="D1632" s="6">
        <v>10000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s="10" t="s">
        <v>8279</v>
      </c>
      <c r="O1632" t="s">
        <v>8280</v>
      </c>
      <c r="P1632" s="12">
        <f t="shared" si="151"/>
        <v>41164.859502314815</v>
      </c>
      <c r="Q1632" s="12">
        <f t="shared" si="152"/>
        <v>41194.859502314815</v>
      </c>
      <c r="R1632" s="15">
        <f t="shared" si="153"/>
        <v>2012</v>
      </c>
      <c r="S1632" s="21">
        <f t="shared" si="156"/>
        <v>0</v>
      </c>
      <c r="T1632" s="15">
        <f t="shared" si="155"/>
        <v>20.16</v>
      </c>
      <c r="U1632">
        <f t="shared" si="154"/>
        <v>2012</v>
      </c>
    </row>
    <row r="1633" spans="1:21" ht="43.5" x14ac:dyDescent="0.35">
      <c r="A1633">
        <v>1630</v>
      </c>
      <c r="B1633" s="3" t="s">
        <v>1631</v>
      </c>
      <c r="C1633" s="3" t="s">
        <v>5740</v>
      </c>
      <c r="D1633" s="6">
        <v>4000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s="10" t="s">
        <v>8279</v>
      </c>
      <c r="O1633" t="s">
        <v>8280</v>
      </c>
      <c r="P1633" s="12">
        <f t="shared" si="151"/>
        <v>40939.837673611109</v>
      </c>
      <c r="Q1633" s="12">
        <f t="shared" si="152"/>
        <v>40970.290972222225</v>
      </c>
      <c r="R1633" s="15">
        <f t="shared" si="153"/>
        <v>2012</v>
      </c>
      <c r="S1633" s="21">
        <f t="shared" si="156"/>
        <v>1</v>
      </c>
      <c r="T1633" s="15">
        <f t="shared" si="155"/>
        <v>21.28</v>
      </c>
      <c r="U1633">
        <f t="shared" si="154"/>
        <v>2012</v>
      </c>
    </row>
    <row r="1634" spans="1:21" ht="43.5" x14ac:dyDescent="0.35">
      <c r="A1634">
        <v>1633</v>
      </c>
      <c r="B1634" s="3" t="s">
        <v>1634</v>
      </c>
      <c r="C1634" s="3" t="s">
        <v>5743</v>
      </c>
      <c r="D1634" s="6">
        <v>10000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s="10" t="s">
        <v>8279</v>
      </c>
      <c r="O1634" t="s">
        <v>8280</v>
      </c>
      <c r="P1634" s="12">
        <f t="shared" si="151"/>
        <v>40896.883750000001</v>
      </c>
      <c r="Q1634" s="12">
        <f t="shared" si="152"/>
        <v>40924.208333333336</v>
      </c>
      <c r="R1634" s="15">
        <f t="shared" si="153"/>
        <v>2011</v>
      </c>
      <c r="S1634" s="21">
        <f t="shared" si="156"/>
        <v>0</v>
      </c>
      <c r="T1634" s="15">
        <f t="shared" si="155"/>
        <v>46.03</v>
      </c>
      <c r="U1634">
        <f t="shared" si="154"/>
        <v>2011</v>
      </c>
    </row>
    <row r="1635" spans="1:21" ht="58" x14ac:dyDescent="0.35">
      <c r="A1635">
        <v>1632</v>
      </c>
      <c r="B1635" s="3" t="s">
        <v>1633</v>
      </c>
      <c r="C1635" s="3" t="s">
        <v>5742</v>
      </c>
      <c r="D1635" s="6">
        <v>4000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s="10" t="s">
        <v>8279</v>
      </c>
      <c r="O1635" t="s">
        <v>8280</v>
      </c>
      <c r="P1635" s="12">
        <f t="shared" si="151"/>
        <v>40750.340902777774</v>
      </c>
      <c r="Q1635" s="12">
        <f t="shared" si="152"/>
        <v>40810.340902777774</v>
      </c>
      <c r="R1635" s="15">
        <f t="shared" si="153"/>
        <v>2011</v>
      </c>
      <c r="S1635" s="21">
        <f t="shared" si="156"/>
        <v>1</v>
      </c>
      <c r="T1635" s="15">
        <f t="shared" si="155"/>
        <v>56.81</v>
      </c>
      <c r="U1635">
        <f t="shared" si="15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 s="12">
        <f t="shared" si="151"/>
        <v>40658.189826388887</v>
      </c>
      <c r="Q1636" s="12">
        <f t="shared" si="152"/>
        <v>40696.249305555553</v>
      </c>
      <c r="R1636" s="15">
        <f t="shared" si="153"/>
        <v>2011</v>
      </c>
      <c r="S1636" s="21">
        <f t="shared" si="156"/>
        <v>1</v>
      </c>
      <c r="T1636" s="15">
        <f t="shared" si="155"/>
        <v>83.41</v>
      </c>
      <c r="U1636">
        <f t="shared" si="15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 s="12">
        <f t="shared" si="151"/>
        <v>42502.868761574078</v>
      </c>
      <c r="Q1637" s="12">
        <f t="shared" si="152"/>
        <v>42562.868761574078</v>
      </c>
      <c r="R1637" s="15">
        <f t="shared" si="153"/>
        <v>2016</v>
      </c>
      <c r="S1637" s="21">
        <f t="shared" si="156"/>
        <v>1</v>
      </c>
      <c r="T1637" s="15">
        <f t="shared" si="155"/>
        <v>71.97</v>
      </c>
      <c r="U1637">
        <f t="shared" si="15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 s="12">
        <f t="shared" si="151"/>
        <v>40663.08666666667</v>
      </c>
      <c r="Q1638" s="12">
        <f t="shared" si="152"/>
        <v>40706.166666666664</v>
      </c>
      <c r="R1638" s="15">
        <f t="shared" si="153"/>
        <v>2011</v>
      </c>
      <c r="S1638" s="21">
        <f t="shared" si="156"/>
        <v>1</v>
      </c>
      <c r="T1638" s="15">
        <f t="shared" si="155"/>
        <v>30.47</v>
      </c>
      <c r="U1638">
        <f t="shared" si="15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 s="12">
        <f t="shared" si="151"/>
        <v>40122.751620370371</v>
      </c>
      <c r="Q1639" s="12">
        <f t="shared" si="152"/>
        <v>40178.98541666667</v>
      </c>
      <c r="R1639" s="15">
        <f t="shared" si="153"/>
        <v>2009</v>
      </c>
      <c r="S1639" s="21">
        <f t="shared" si="156"/>
        <v>5</v>
      </c>
      <c r="T1639" s="15">
        <f t="shared" si="155"/>
        <v>176.67</v>
      </c>
      <c r="U1639">
        <f t="shared" si="15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 s="12">
        <f t="shared" si="151"/>
        <v>41288.68712962963</v>
      </c>
      <c r="Q1640" s="12">
        <f t="shared" si="152"/>
        <v>41333.892361111109</v>
      </c>
      <c r="R1640" s="15">
        <f t="shared" si="153"/>
        <v>2013</v>
      </c>
      <c r="S1640" s="21">
        <f t="shared" si="156"/>
        <v>3</v>
      </c>
      <c r="T1640" s="15">
        <f t="shared" si="155"/>
        <v>98.02</v>
      </c>
      <c r="U1640">
        <f t="shared" si="15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 s="12">
        <f t="shared" si="151"/>
        <v>40941.652372685188</v>
      </c>
      <c r="Q1641" s="12">
        <f t="shared" si="152"/>
        <v>40971.652372685188</v>
      </c>
      <c r="R1641" s="15">
        <f t="shared" si="153"/>
        <v>2012</v>
      </c>
      <c r="S1641" s="21">
        <f t="shared" si="156"/>
        <v>1</v>
      </c>
      <c r="T1641" s="15">
        <f t="shared" si="155"/>
        <v>138.74</v>
      </c>
      <c r="U1641">
        <f t="shared" si="15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 s="12">
        <f t="shared" si="151"/>
        <v>40379.23096064815</v>
      </c>
      <c r="Q1642" s="12">
        <f t="shared" si="152"/>
        <v>40393.082638888889</v>
      </c>
      <c r="R1642" s="15">
        <f t="shared" si="153"/>
        <v>2010</v>
      </c>
      <c r="S1642" s="21">
        <f t="shared" si="156"/>
        <v>7</v>
      </c>
      <c r="T1642" s="15">
        <f t="shared" si="155"/>
        <v>155</v>
      </c>
      <c r="U1642">
        <f t="shared" si="154"/>
        <v>2010</v>
      </c>
    </row>
    <row r="1643" spans="1:21" ht="29" x14ac:dyDescent="0.35">
      <c r="A1643">
        <v>1643</v>
      </c>
      <c r="B1643" s="3" t="s">
        <v>1644</v>
      </c>
      <c r="C1643" s="3" t="s">
        <v>5753</v>
      </c>
      <c r="D1643" s="6">
        <v>5000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s="10" t="s">
        <v>8279</v>
      </c>
      <c r="O1643" t="s">
        <v>8300</v>
      </c>
      <c r="P1643" s="12">
        <f t="shared" si="151"/>
        <v>41146.824212962965</v>
      </c>
      <c r="Q1643" s="12">
        <f t="shared" si="152"/>
        <v>41176.824212962965</v>
      </c>
      <c r="R1643" s="15">
        <f t="shared" si="153"/>
        <v>2012</v>
      </c>
      <c r="S1643" s="21">
        <f t="shared" si="156"/>
        <v>1</v>
      </c>
      <c r="T1643" s="15">
        <f t="shared" si="155"/>
        <v>71.08</v>
      </c>
      <c r="U1643">
        <f t="shared" si="154"/>
        <v>2012</v>
      </c>
    </row>
    <row r="1644" spans="1:21" ht="29" x14ac:dyDescent="0.35">
      <c r="A1644">
        <v>1641</v>
      </c>
      <c r="B1644" s="3" t="s">
        <v>1642</v>
      </c>
      <c r="C1644" s="3" t="s">
        <v>5751</v>
      </c>
      <c r="D1644" s="6">
        <v>2500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s="10" t="s">
        <v>8279</v>
      </c>
      <c r="O1644" t="s">
        <v>8300</v>
      </c>
      <c r="P1644" s="12">
        <f t="shared" si="151"/>
        <v>41962.596574074079</v>
      </c>
      <c r="Q1644" s="12">
        <f t="shared" si="152"/>
        <v>41992.596574074079</v>
      </c>
      <c r="R1644" s="15">
        <f t="shared" si="153"/>
        <v>2014</v>
      </c>
      <c r="S1644" s="21">
        <f t="shared" si="156"/>
        <v>1</v>
      </c>
      <c r="T1644" s="15">
        <f t="shared" si="155"/>
        <v>101.15</v>
      </c>
      <c r="U1644">
        <f t="shared" si="154"/>
        <v>2014</v>
      </c>
    </row>
    <row r="1645" spans="1:21" ht="43.5" x14ac:dyDescent="0.35">
      <c r="A1645">
        <v>1642</v>
      </c>
      <c r="B1645" s="3" t="s">
        <v>1643</v>
      </c>
      <c r="C1645" s="3" t="s">
        <v>5752</v>
      </c>
      <c r="D1645" s="6">
        <v>1200</v>
      </c>
      <c r="E1645" s="8">
        <v>2630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s="10" t="s">
        <v>8279</v>
      </c>
      <c r="O1645" t="s">
        <v>8300</v>
      </c>
      <c r="P1645" s="12">
        <f t="shared" si="151"/>
        <v>40688.024618055555</v>
      </c>
      <c r="Q1645" s="12">
        <f t="shared" si="152"/>
        <v>40708.024618055555</v>
      </c>
      <c r="R1645" s="15">
        <f t="shared" si="153"/>
        <v>2011</v>
      </c>
      <c r="S1645" s="21">
        <f t="shared" si="156"/>
        <v>2</v>
      </c>
      <c r="T1645" s="15">
        <f t="shared" si="155"/>
        <v>93.93</v>
      </c>
      <c r="U1645">
        <f t="shared" si="154"/>
        <v>2011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 s="12">
        <f t="shared" si="151"/>
        <v>41175.05972222222</v>
      </c>
      <c r="Q1646" s="12">
        <f t="shared" si="152"/>
        <v>41235.101388888892</v>
      </c>
      <c r="R1646" s="15">
        <f t="shared" si="153"/>
        <v>2012</v>
      </c>
      <c r="S1646" s="21">
        <f t="shared" si="156"/>
        <v>0</v>
      </c>
      <c r="T1646" s="15">
        <f t="shared" si="155"/>
        <v>20.47</v>
      </c>
      <c r="U1646">
        <f t="shared" si="15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 s="12">
        <f t="shared" si="151"/>
        <v>41521.617361111108</v>
      </c>
      <c r="Q1647" s="12">
        <f t="shared" si="152"/>
        <v>41535.617361111108</v>
      </c>
      <c r="R1647" s="15">
        <f t="shared" si="153"/>
        <v>2013</v>
      </c>
      <c r="S1647" s="21">
        <f t="shared" si="156"/>
        <v>1</v>
      </c>
      <c r="T1647" s="15">
        <f t="shared" si="155"/>
        <v>261.8</v>
      </c>
      <c r="U1647">
        <f t="shared" si="15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 s="12">
        <f t="shared" si="151"/>
        <v>41833.450266203705</v>
      </c>
      <c r="Q1648" s="12">
        <f t="shared" si="152"/>
        <v>41865.757638888892</v>
      </c>
      <c r="R1648" s="15">
        <f t="shared" si="153"/>
        <v>2014</v>
      </c>
      <c r="S1648" s="21">
        <f t="shared" si="156"/>
        <v>1</v>
      </c>
      <c r="T1648" s="15">
        <f t="shared" si="155"/>
        <v>31.52</v>
      </c>
      <c r="U1648">
        <f t="shared" si="15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 s="12">
        <f t="shared" si="151"/>
        <v>41039.409456018519</v>
      </c>
      <c r="Q1649" s="12">
        <f t="shared" si="152"/>
        <v>41069.409456018519</v>
      </c>
      <c r="R1649" s="15">
        <f t="shared" si="153"/>
        <v>2012</v>
      </c>
      <c r="S1649" s="21">
        <f t="shared" si="156"/>
        <v>1</v>
      </c>
      <c r="T1649" s="15">
        <f t="shared" si="155"/>
        <v>56.85</v>
      </c>
      <c r="U1649">
        <f t="shared" si="15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 s="12">
        <f t="shared" si="151"/>
        <v>40592.704652777778</v>
      </c>
      <c r="Q1650" s="12">
        <f t="shared" si="152"/>
        <v>40622.662986111114</v>
      </c>
      <c r="R1650" s="15">
        <f t="shared" si="153"/>
        <v>2011</v>
      </c>
      <c r="S1650" s="21">
        <f t="shared" si="156"/>
        <v>1</v>
      </c>
      <c r="T1650" s="15">
        <f t="shared" si="155"/>
        <v>28.99</v>
      </c>
      <c r="U1650">
        <f t="shared" si="15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 s="12">
        <f t="shared" si="151"/>
        <v>41737.684664351851</v>
      </c>
      <c r="Q1651" s="12">
        <f t="shared" si="152"/>
        <v>41782.684664351851</v>
      </c>
      <c r="R1651" s="15">
        <f t="shared" si="153"/>
        <v>2014</v>
      </c>
      <c r="S1651" s="21">
        <f t="shared" si="156"/>
        <v>1</v>
      </c>
      <c r="T1651" s="15">
        <f t="shared" si="155"/>
        <v>32.200000000000003</v>
      </c>
      <c r="U1651">
        <f t="shared" si="15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 s="12">
        <f t="shared" si="151"/>
        <v>41526.435613425929</v>
      </c>
      <c r="Q1652" s="12">
        <f t="shared" si="152"/>
        <v>41556.435613425929</v>
      </c>
      <c r="R1652" s="15">
        <f t="shared" si="153"/>
        <v>2013</v>
      </c>
      <c r="S1652" s="21">
        <f t="shared" si="156"/>
        <v>1</v>
      </c>
      <c r="T1652" s="15">
        <f t="shared" si="155"/>
        <v>81.5</v>
      </c>
      <c r="U1652">
        <f t="shared" si="15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 s="12">
        <f t="shared" si="151"/>
        <v>40625.900694444441</v>
      </c>
      <c r="Q1653" s="12">
        <f t="shared" si="152"/>
        <v>40659.290972222225</v>
      </c>
      <c r="R1653" s="15">
        <f t="shared" si="153"/>
        <v>2011</v>
      </c>
      <c r="S1653" s="21">
        <f t="shared" si="156"/>
        <v>1</v>
      </c>
      <c r="T1653" s="15">
        <f t="shared" si="155"/>
        <v>130.35</v>
      </c>
      <c r="U1653">
        <f t="shared" si="15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 s="12">
        <f t="shared" si="151"/>
        <v>41572.492974537039</v>
      </c>
      <c r="Q1654" s="12">
        <f t="shared" si="152"/>
        <v>41602.534641203703</v>
      </c>
      <c r="R1654" s="15">
        <f t="shared" si="153"/>
        <v>2013</v>
      </c>
      <c r="S1654" s="21">
        <f t="shared" si="156"/>
        <v>1</v>
      </c>
      <c r="T1654" s="15">
        <f t="shared" si="155"/>
        <v>37.229999999999997</v>
      </c>
      <c r="U1654">
        <f t="shared" si="15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 s="12">
        <f t="shared" si="151"/>
        <v>40626.834444444445</v>
      </c>
      <c r="Q1655" s="12">
        <f t="shared" si="152"/>
        <v>40657.834444444445</v>
      </c>
      <c r="R1655" s="15">
        <f t="shared" si="153"/>
        <v>2011</v>
      </c>
      <c r="S1655" s="21">
        <f t="shared" si="156"/>
        <v>1</v>
      </c>
      <c r="T1655" s="15">
        <f t="shared" si="155"/>
        <v>15.51</v>
      </c>
      <c r="U1655">
        <f t="shared" si="154"/>
        <v>2011</v>
      </c>
    </row>
    <row r="1656" spans="1:21" ht="58" x14ac:dyDescent="0.35">
      <c r="A1656">
        <v>1656</v>
      </c>
      <c r="B1656" s="3" t="s">
        <v>1657</v>
      </c>
      <c r="C1656" s="3" t="s">
        <v>5766</v>
      </c>
      <c r="D1656" s="6">
        <v>7500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1355437052</v>
      </c>
      <c r="J1656">
        <v>1352845052</v>
      </c>
      <c r="K1656" t="b">
        <v>0</v>
      </c>
      <c r="L1656">
        <v>48</v>
      </c>
      <c r="M1656" t="b">
        <v>1</v>
      </c>
      <c r="N1656" s="10" t="s">
        <v>8279</v>
      </c>
      <c r="O1656" t="s">
        <v>8300</v>
      </c>
      <c r="P1656" s="12">
        <f t="shared" si="151"/>
        <v>41226.928842592592</v>
      </c>
      <c r="Q1656" s="12">
        <f t="shared" si="152"/>
        <v>41256.928842592592</v>
      </c>
      <c r="R1656" s="15">
        <f t="shared" si="153"/>
        <v>2012</v>
      </c>
      <c r="S1656" s="21">
        <f t="shared" si="156"/>
        <v>0</v>
      </c>
      <c r="T1656" s="15">
        <f t="shared" si="155"/>
        <v>54.17</v>
      </c>
      <c r="U1656">
        <f t="shared" si="15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 s="12">
        <f t="shared" si="151"/>
        <v>40974.791898148149</v>
      </c>
      <c r="Q1657" s="12">
        <f t="shared" si="152"/>
        <v>41004.750231481477</v>
      </c>
      <c r="R1657" s="15">
        <f t="shared" si="153"/>
        <v>2012</v>
      </c>
      <c r="S1657" s="21">
        <f t="shared" si="156"/>
        <v>2</v>
      </c>
      <c r="T1657" s="15">
        <f t="shared" si="155"/>
        <v>54.17</v>
      </c>
      <c r="U1657">
        <f t="shared" si="154"/>
        <v>2012</v>
      </c>
    </row>
    <row r="1658" spans="1:21" ht="43.5" x14ac:dyDescent="0.35">
      <c r="A1658">
        <v>1654</v>
      </c>
      <c r="B1658" s="3" t="s">
        <v>1655</v>
      </c>
      <c r="C1658" s="3" t="s">
        <v>5764</v>
      </c>
      <c r="D1658" s="6">
        <v>1100</v>
      </c>
      <c r="E1658" s="8">
        <v>2600</v>
      </c>
      <c r="F1658" t="s">
        <v>8218</v>
      </c>
      <c r="G1658" t="s">
        <v>8223</v>
      </c>
      <c r="H1658" t="s">
        <v>8245</v>
      </c>
      <c r="I1658">
        <v>1334784160</v>
      </c>
      <c r="J1658">
        <v>1332192160</v>
      </c>
      <c r="K1658" t="b">
        <v>0</v>
      </c>
      <c r="L1658">
        <v>34</v>
      </c>
      <c r="M1658" t="b">
        <v>1</v>
      </c>
      <c r="N1658" s="10" t="s">
        <v>8279</v>
      </c>
      <c r="O1658" t="s">
        <v>8300</v>
      </c>
      <c r="P1658" s="12">
        <f t="shared" si="151"/>
        <v>40987.890740740739</v>
      </c>
      <c r="Q1658" s="12">
        <f t="shared" si="152"/>
        <v>41017.890740740739</v>
      </c>
      <c r="R1658" s="15">
        <f t="shared" si="153"/>
        <v>2012</v>
      </c>
      <c r="S1658" s="21">
        <f t="shared" si="156"/>
        <v>2</v>
      </c>
      <c r="T1658" s="15">
        <f t="shared" si="155"/>
        <v>76.47</v>
      </c>
      <c r="U1658">
        <f t="shared" si="15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 s="12">
        <f t="shared" si="151"/>
        <v>41023.782037037039</v>
      </c>
      <c r="Q1659" s="12">
        <f t="shared" si="152"/>
        <v>41053.782037037039</v>
      </c>
      <c r="R1659" s="15">
        <f t="shared" si="153"/>
        <v>2012</v>
      </c>
      <c r="S1659" s="21">
        <f t="shared" si="156"/>
        <v>0</v>
      </c>
      <c r="T1659" s="15">
        <f t="shared" si="155"/>
        <v>11.76</v>
      </c>
      <c r="U1659">
        <f t="shared" si="15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 s="12">
        <f t="shared" si="151"/>
        <v>41223.22184027778</v>
      </c>
      <c r="Q1660" s="12">
        <f t="shared" si="152"/>
        <v>41261.597222222219</v>
      </c>
      <c r="R1660" s="15">
        <f t="shared" si="153"/>
        <v>2012</v>
      </c>
      <c r="S1660" s="21">
        <f t="shared" si="156"/>
        <v>0</v>
      </c>
      <c r="T1660" s="15">
        <f t="shared" si="155"/>
        <v>24.26</v>
      </c>
      <c r="U1660">
        <f t="shared" si="15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 s="12">
        <f t="shared" si="151"/>
        <v>41596.913437499999</v>
      </c>
      <c r="Q1661" s="12">
        <f t="shared" si="152"/>
        <v>41625.5</v>
      </c>
      <c r="R1661" s="15">
        <f t="shared" si="153"/>
        <v>2013</v>
      </c>
      <c r="S1661" s="21">
        <f t="shared" si="156"/>
        <v>5</v>
      </c>
      <c r="T1661" s="15">
        <f t="shared" si="155"/>
        <v>57.64</v>
      </c>
      <c r="U1661">
        <f t="shared" si="154"/>
        <v>2013</v>
      </c>
    </row>
    <row r="1662" spans="1:21" ht="72.5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2585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s="10" t="s">
        <v>8279</v>
      </c>
      <c r="O1662" t="s">
        <v>8300</v>
      </c>
      <c r="P1662" s="12">
        <f t="shared" si="151"/>
        <v>42343.998043981483</v>
      </c>
      <c r="Q1662" s="12">
        <f t="shared" si="152"/>
        <v>42386.875</v>
      </c>
      <c r="R1662" s="15">
        <f t="shared" si="153"/>
        <v>2015</v>
      </c>
      <c r="S1662" s="21">
        <f t="shared" si="156"/>
        <v>0</v>
      </c>
      <c r="T1662" s="15">
        <f t="shared" si="155"/>
        <v>25.59</v>
      </c>
      <c r="U1662">
        <f t="shared" si="154"/>
        <v>2015</v>
      </c>
    </row>
    <row r="1663" spans="1:21" ht="58" x14ac:dyDescent="0.35">
      <c r="A1663">
        <v>1660</v>
      </c>
      <c r="B1663" s="3" t="s">
        <v>1661</v>
      </c>
      <c r="C1663" s="3" t="s">
        <v>5770</v>
      </c>
      <c r="D1663" s="6">
        <v>80</v>
      </c>
      <c r="E1663" s="8">
        <v>2585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s="10" t="s">
        <v>8279</v>
      </c>
      <c r="O1663" t="s">
        <v>8300</v>
      </c>
      <c r="P1663" s="12">
        <f t="shared" si="151"/>
        <v>42459.693865740745</v>
      </c>
      <c r="Q1663" s="12">
        <f t="shared" si="152"/>
        <v>42490.915972222225</v>
      </c>
      <c r="R1663" s="15">
        <f t="shared" si="153"/>
        <v>2016</v>
      </c>
      <c r="S1663" s="21">
        <f t="shared" si="156"/>
        <v>32</v>
      </c>
      <c r="T1663" s="15">
        <f t="shared" si="155"/>
        <v>71.81</v>
      </c>
      <c r="U1663">
        <f t="shared" si="154"/>
        <v>2016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 s="12">
        <f t="shared" si="151"/>
        <v>40848.198333333334</v>
      </c>
      <c r="Q1664" s="12">
        <f t="shared" si="152"/>
        <v>40908.239999999998</v>
      </c>
      <c r="R1664" s="15">
        <f t="shared" si="153"/>
        <v>2011</v>
      </c>
      <c r="S1664" s="21">
        <f t="shared" si="156"/>
        <v>0</v>
      </c>
      <c r="T1664" s="15">
        <f t="shared" si="155"/>
        <v>41.61</v>
      </c>
      <c r="U1664">
        <f t="shared" si="15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 s="12">
        <f t="shared" si="151"/>
        <v>42006.02207175926</v>
      </c>
      <c r="Q1665" s="12">
        <f t="shared" si="152"/>
        <v>42036.02207175926</v>
      </c>
      <c r="R1665" s="15">
        <f t="shared" si="153"/>
        <v>2015</v>
      </c>
      <c r="S1665" s="21">
        <f t="shared" si="156"/>
        <v>3</v>
      </c>
      <c r="T1665" s="15">
        <f t="shared" si="155"/>
        <v>80.5</v>
      </c>
      <c r="U1665">
        <f t="shared" si="15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 s="12">
        <f t="shared" ref="P1666:P1729" si="157">(((J1666/60)/60)/24)+DATE(1970,1,1)</f>
        <v>40939.761782407404</v>
      </c>
      <c r="Q1666" s="12">
        <f t="shared" ref="Q1666:Q1729" si="158">(((I1666/60)/60)/24)+DATE(1970,1,1)</f>
        <v>40984.165972222225</v>
      </c>
      <c r="R1666" s="15">
        <f t="shared" ref="R1666:R1729" si="159">YEAR(P1666)</f>
        <v>2012</v>
      </c>
      <c r="S1666" s="21">
        <f t="shared" si="156"/>
        <v>1</v>
      </c>
      <c r="T1666" s="15">
        <f t="shared" si="155"/>
        <v>28.93</v>
      </c>
      <c r="U1666">
        <f t="shared" si="15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 s="12">
        <f t="shared" si="157"/>
        <v>40564.649456018517</v>
      </c>
      <c r="Q1667" s="12">
        <f t="shared" si="158"/>
        <v>40596.125</v>
      </c>
      <c r="R1667" s="15">
        <f t="shared" si="159"/>
        <v>2011</v>
      </c>
      <c r="S1667" s="21">
        <f t="shared" si="156"/>
        <v>1</v>
      </c>
      <c r="T1667" s="15">
        <f t="shared" si="155"/>
        <v>27.62</v>
      </c>
      <c r="U1667">
        <f t="shared" ref="U1667:U1730" si="160">YEAR(P1667)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 s="12">
        <f t="shared" si="157"/>
        <v>41331.253159722226</v>
      </c>
      <c r="Q1668" s="12">
        <f t="shared" si="158"/>
        <v>41361.211493055554</v>
      </c>
      <c r="R1668" s="15">
        <f t="shared" si="159"/>
        <v>2013</v>
      </c>
      <c r="S1668" s="21">
        <f t="shared" si="156"/>
        <v>1</v>
      </c>
      <c r="T1668" s="15">
        <f t="shared" ref="T1668:T1731" si="161">IFERROR(ROUND(E1668/L1668,2),0)</f>
        <v>26.21</v>
      </c>
      <c r="U1668">
        <f t="shared" si="160"/>
        <v>2013</v>
      </c>
    </row>
    <row r="1669" spans="1:21" ht="43.5" x14ac:dyDescent="0.35">
      <c r="A1669">
        <v>1668</v>
      </c>
      <c r="B1669" s="3" t="s">
        <v>1669</v>
      </c>
      <c r="C1669" s="3" t="s">
        <v>5778</v>
      </c>
      <c r="D1669" s="6">
        <v>8000</v>
      </c>
      <c r="E1669" s="8">
        <v>2565</v>
      </c>
      <c r="F1669" t="s">
        <v>8218</v>
      </c>
      <c r="G1669" t="s">
        <v>8223</v>
      </c>
      <c r="H1669" t="s">
        <v>8245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s="10" t="s">
        <v>8279</v>
      </c>
      <c r="O1669" t="s">
        <v>8300</v>
      </c>
      <c r="P1669" s="12">
        <f t="shared" si="157"/>
        <v>40845.14975694444</v>
      </c>
      <c r="Q1669" s="12">
        <f t="shared" si="158"/>
        <v>40875.191423611112</v>
      </c>
      <c r="R1669" s="15">
        <f t="shared" si="159"/>
        <v>2011</v>
      </c>
      <c r="S1669" s="21">
        <f t="shared" si="156"/>
        <v>0</v>
      </c>
      <c r="T1669" s="15">
        <f t="shared" si="161"/>
        <v>22.11</v>
      </c>
      <c r="U1669">
        <f t="shared" si="160"/>
        <v>2011</v>
      </c>
    </row>
    <row r="1670" spans="1:21" ht="43.5" x14ac:dyDescent="0.35">
      <c r="A1670">
        <v>1667</v>
      </c>
      <c r="B1670" s="3" t="s">
        <v>1668</v>
      </c>
      <c r="C1670" s="3" t="s">
        <v>5777</v>
      </c>
      <c r="D1670" s="6">
        <v>3400</v>
      </c>
      <c r="E1670" s="8">
        <v>2565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s="10" t="s">
        <v>8279</v>
      </c>
      <c r="O1670" t="s">
        <v>8300</v>
      </c>
      <c r="P1670" s="12">
        <f t="shared" si="157"/>
        <v>41682.0705787037</v>
      </c>
      <c r="Q1670" s="12">
        <f t="shared" si="158"/>
        <v>41709.290972222225</v>
      </c>
      <c r="R1670" s="15">
        <f t="shared" si="159"/>
        <v>2014</v>
      </c>
      <c r="S1670" s="21">
        <f t="shared" si="156"/>
        <v>1</v>
      </c>
      <c r="T1670" s="15">
        <f t="shared" si="161"/>
        <v>31.28</v>
      </c>
      <c r="U1670">
        <f t="shared" si="160"/>
        <v>2014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 s="12">
        <f t="shared" si="157"/>
        <v>42461.885138888887</v>
      </c>
      <c r="Q1671" s="12">
        <f t="shared" si="158"/>
        <v>42521.885138888887</v>
      </c>
      <c r="R1671" s="15">
        <f t="shared" si="159"/>
        <v>2016</v>
      </c>
      <c r="S1671" s="21">
        <f t="shared" si="156"/>
        <v>1</v>
      </c>
      <c r="T1671" s="15">
        <f t="shared" si="161"/>
        <v>49.33</v>
      </c>
      <c r="U1671">
        <f t="shared" si="160"/>
        <v>2016</v>
      </c>
    </row>
    <row r="1672" spans="1:21" ht="43.5" x14ac:dyDescent="0.35">
      <c r="A1672">
        <v>1673</v>
      </c>
      <c r="B1672" s="3" t="s">
        <v>1674</v>
      </c>
      <c r="C1672" s="3" t="s">
        <v>5783</v>
      </c>
      <c r="D1672" s="6">
        <v>2100</v>
      </c>
      <c r="E1672" s="8">
        <v>2560</v>
      </c>
      <c r="F1672" t="s">
        <v>8218</v>
      </c>
      <c r="G1672" t="s">
        <v>8223</v>
      </c>
      <c r="H1672" t="s">
        <v>8245</v>
      </c>
      <c r="I1672">
        <v>1425675892</v>
      </c>
      <c r="J1672">
        <v>1423083892</v>
      </c>
      <c r="K1672" t="b">
        <v>0</v>
      </c>
      <c r="L1672">
        <v>59</v>
      </c>
      <c r="M1672" t="b">
        <v>1</v>
      </c>
      <c r="N1672" s="10" t="s">
        <v>8279</v>
      </c>
      <c r="O1672" t="s">
        <v>8300</v>
      </c>
      <c r="P1672" s="12">
        <f t="shared" si="157"/>
        <v>42039.878379629634</v>
      </c>
      <c r="Q1672" s="12">
        <f t="shared" si="158"/>
        <v>42069.878379629634</v>
      </c>
      <c r="R1672" s="15">
        <f t="shared" si="159"/>
        <v>2015</v>
      </c>
      <c r="S1672" s="21">
        <f t="shared" si="156"/>
        <v>1</v>
      </c>
      <c r="T1672" s="15">
        <f t="shared" si="161"/>
        <v>43.39</v>
      </c>
      <c r="U1672">
        <f t="shared" si="160"/>
        <v>2015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 s="12">
        <f t="shared" si="157"/>
        <v>42553.54414351852</v>
      </c>
      <c r="Q1673" s="12">
        <f t="shared" si="158"/>
        <v>42583.54414351852</v>
      </c>
      <c r="R1673" s="15">
        <f t="shared" si="159"/>
        <v>2016</v>
      </c>
      <c r="S1673" s="21">
        <f t="shared" si="156"/>
        <v>1</v>
      </c>
      <c r="T1673" s="15">
        <f t="shared" si="161"/>
        <v>33.25</v>
      </c>
      <c r="U1673">
        <f t="shared" si="160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 s="12">
        <f t="shared" si="157"/>
        <v>41034.656597222223</v>
      </c>
      <c r="Q1674" s="12">
        <f t="shared" si="158"/>
        <v>41064.656597222223</v>
      </c>
      <c r="R1674" s="15">
        <f t="shared" si="159"/>
        <v>2012</v>
      </c>
      <c r="S1674" s="21">
        <f t="shared" si="156"/>
        <v>2</v>
      </c>
      <c r="T1674" s="15">
        <f t="shared" si="161"/>
        <v>52.24</v>
      </c>
      <c r="U1674">
        <f t="shared" si="160"/>
        <v>2012</v>
      </c>
    </row>
    <row r="1675" spans="1:21" ht="58" x14ac:dyDescent="0.35">
      <c r="A1675">
        <v>1670</v>
      </c>
      <c r="B1675" s="3" t="s">
        <v>1671</v>
      </c>
      <c r="C1675" s="3" t="s">
        <v>5780</v>
      </c>
      <c r="D1675" s="6">
        <v>1000</v>
      </c>
      <c r="E1675" s="8">
        <v>2560</v>
      </c>
      <c r="F1675" t="s">
        <v>8218</v>
      </c>
      <c r="G1675" t="s">
        <v>8223</v>
      </c>
      <c r="H1675" t="s">
        <v>8245</v>
      </c>
      <c r="I1675">
        <v>1278302400</v>
      </c>
      <c r="J1675">
        <v>1273961999</v>
      </c>
      <c r="K1675" t="b">
        <v>0</v>
      </c>
      <c r="L1675">
        <v>23</v>
      </c>
      <c r="M1675" t="b">
        <v>1</v>
      </c>
      <c r="N1675" s="10" t="s">
        <v>8279</v>
      </c>
      <c r="O1675" t="s">
        <v>8300</v>
      </c>
      <c r="P1675" s="12">
        <f t="shared" si="157"/>
        <v>40313.930543981485</v>
      </c>
      <c r="Q1675" s="12">
        <f t="shared" si="158"/>
        <v>40364.166666666664</v>
      </c>
      <c r="R1675" s="15">
        <f t="shared" si="159"/>
        <v>2010</v>
      </c>
      <c r="S1675" s="21">
        <f t="shared" si="156"/>
        <v>3</v>
      </c>
      <c r="T1675" s="15">
        <f t="shared" si="161"/>
        <v>111.3</v>
      </c>
      <c r="U1675">
        <f t="shared" si="160"/>
        <v>2010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 s="12">
        <f t="shared" si="157"/>
        <v>42569.605393518519</v>
      </c>
      <c r="Q1676" s="12">
        <f t="shared" si="158"/>
        <v>42600.290972222225</v>
      </c>
      <c r="R1676" s="15">
        <f t="shared" si="159"/>
        <v>2016</v>
      </c>
      <c r="S1676" s="21">
        <f t="shared" si="156"/>
        <v>1</v>
      </c>
      <c r="T1676" s="15">
        <f t="shared" si="161"/>
        <v>22.61</v>
      </c>
      <c r="U1676">
        <f t="shared" si="160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 s="12">
        <f t="shared" si="157"/>
        <v>40802.733101851853</v>
      </c>
      <c r="Q1677" s="12">
        <f t="shared" si="158"/>
        <v>40832.918749999997</v>
      </c>
      <c r="R1677" s="15">
        <f t="shared" si="159"/>
        <v>2011</v>
      </c>
      <c r="S1677" s="21">
        <f t="shared" si="156"/>
        <v>3</v>
      </c>
      <c r="T1677" s="15">
        <f t="shared" si="161"/>
        <v>75.150000000000006</v>
      </c>
      <c r="U1677">
        <f t="shared" si="160"/>
        <v>2011</v>
      </c>
    </row>
    <row r="1678" spans="1:21" ht="43.5" x14ac:dyDescent="0.35">
      <c r="A1678">
        <v>1677</v>
      </c>
      <c r="B1678" s="3" t="s">
        <v>1678</v>
      </c>
      <c r="C1678" s="3" t="s">
        <v>5787</v>
      </c>
      <c r="D1678" s="6">
        <v>6000</v>
      </c>
      <c r="E1678" s="8">
        <v>2550</v>
      </c>
      <c r="F1678" t="s">
        <v>8218</v>
      </c>
      <c r="G1678" t="s">
        <v>8226</v>
      </c>
      <c r="H1678" t="s">
        <v>8248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 s="12">
        <f t="shared" si="157"/>
        <v>42416.407129629632</v>
      </c>
      <c r="Q1678" s="12">
        <f t="shared" si="158"/>
        <v>42476.249305555553</v>
      </c>
      <c r="R1678" s="15">
        <f t="shared" si="159"/>
        <v>2016</v>
      </c>
      <c r="S1678" s="21">
        <f t="shared" si="156"/>
        <v>0</v>
      </c>
      <c r="T1678" s="15">
        <f t="shared" si="161"/>
        <v>60.71</v>
      </c>
      <c r="U1678">
        <f t="shared" si="160"/>
        <v>2016</v>
      </c>
    </row>
    <row r="1679" spans="1:21" ht="29" x14ac:dyDescent="0.35">
      <c r="A1679">
        <v>1676</v>
      </c>
      <c r="B1679" s="3" t="s">
        <v>1677</v>
      </c>
      <c r="C1679" s="3" t="s">
        <v>5786</v>
      </c>
      <c r="D1679" s="6">
        <v>3000</v>
      </c>
      <c r="E1679" s="8">
        <v>2550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 s="12">
        <f t="shared" si="157"/>
        <v>40973.72623842593</v>
      </c>
      <c r="Q1679" s="12">
        <f t="shared" si="158"/>
        <v>41020.165972222225</v>
      </c>
      <c r="R1679" s="15">
        <f t="shared" si="159"/>
        <v>2012</v>
      </c>
      <c r="S1679" s="21">
        <f t="shared" si="156"/>
        <v>1</v>
      </c>
      <c r="T1679" s="15">
        <f t="shared" si="161"/>
        <v>60.71</v>
      </c>
      <c r="U1679">
        <f t="shared" si="160"/>
        <v>2012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 s="12">
        <f t="shared" si="157"/>
        <v>41662.854988425926</v>
      </c>
      <c r="Q1680" s="12">
        <f t="shared" si="158"/>
        <v>41676.854988425926</v>
      </c>
      <c r="R1680" s="15">
        <f t="shared" si="159"/>
        <v>2014</v>
      </c>
      <c r="S1680" s="21">
        <f t="shared" si="156"/>
        <v>2</v>
      </c>
      <c r="T1680" s="15">
        <f t="shared" si="161"/>
        <v>52.04</v>
      </c>
      <c r="U1680">
        <f t="shared" si="160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 s="12">
        <f t="shared" si="157"/>
        <v>40723.068807870368</v>
      </c>
      <c r="Q1681" s="12">
        <f t="shared" si="158"/>
        <v>40746.068807870368</v>
      </c>
      <c r="R1681" s="15">
        <f t="shared" si="159"/>
        <v>2011</v>
      </c>
      <c r="S1681" s="21">
        <f t="shared" si="156"/>
        <v>1</v>
      </c>
      <c r="T1681" s="15">
        <f t="shared" si="161"/>
        <v>45.52</v>
      </c>
      <c r="U1681">
        <f t="shared" si="160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 s="12">
        <f t="shared" si="157"/>
        <v>41802.757719907408</v>
      </c>
      <c r="Q1682" s="12">
        <f t="shared" si="158"/>
        <v>41832.757719907408</v>
      </c>
      <c r="R1682" s="15">
        <f t="shared" si="159"/>
        <v>2014</v>
      </c>
      <c r="S1682" s="21">
        <f t="shared" si="156"/>
        <v>3</v>
      </c>
      <c r="T1682" s="15">
        <f t="shared" si="161"/>
        <v>101.91</v>
      </c>
      <c r="U1682">
        <f t="shared" si="160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 s="12">
        <f t="shared" si="157"/>
        <v>42774.121342592596</v>
      </c>
      <c r="Q1683" s="12">
        <f t="shared" si="158"/>
        <v>42823.083333333328</v>
      </c>
      <c r="R1683" s="15">
        <f t="shared" si="159"/>
        <v>2017</v>
      </c>
      <c r="S1683" s="21">
        <f t="shared" si="156"/>
        <v>0</v>
      </c>
      <c r="T1683" s="15">
        <f t="shared" si="161"/>
        <v>2.88</v>
      </c>
      <c r="U1683">
        <f t="shared" si="160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 s="12">
        <f t="shared" si="157"/>
        <v>42779.21365740741</v>
      </c>
      <c r="Q1684" s="12">
        <f t="shared" si="158"/>
        <v>42839.171990740739</v>
      </c>
      <c r="R1684" s="15">
        <f t="shared" si="159"/>
        <v>2017</v>
      </c>
      <c r="S1684" s="21">
        <f t="shared" si="156"/>
        <v>0</v>
      </c>
      <c r="T1684" s="15">
        <f t="shared" si="161"/>
        <v>0</v>
      </c>
      <c r="U1684">
        <f t="shared" si="160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 s="12">
        <f t="shared" si="157"/>
        <v>42808.781689814816</v>
      </c>
      <c r="Q1685" s="12">
        <f t="shared" si="158"/>
        <v>42832.781689814816</v>
      </c>
      <c r="R1685" s="15">
        <f t="shared" si="159"/>
        <v>2017</v>
      </c>
      <c r="S1685" s="21">
        <f t="shared" si="156"/>
        <v>1</v>
      </c>
      <c r="T1685" s="15">
        <f t="shared" si="161"/>
        <v>253.7</v>
      </c>
      <c r="U1685">
        <f t="shared" si="160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 s="12">
        <f t="shared" si="157"/>
        <v>42783.815289351856</v>
      </c>
      <c r="Q1686" s="12">
        <f t="shared" si="158"/>
        <v>42811.773622685185</v>
      </c>
      <c r="R1686" s="15">
        <f t="shared" si="159"/>
        <v>2017</v>
      </c>
      <c r="S1686" s="21">
        <f t="shared" si="156"/>
        <v>0</v>
      </c>
      <c r="T1686" s="15">
        <f t="shared" si="161"/>
        <v>25.1</v>
      </c>
      <c r="U1686">
        <f t="shared" si="160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 s="12">
        <f t="shared" si="157"/>
        <v>42788.2502662037</v>
      </c>
      <c r="Q1687" s="12">
        <f t="shared" si="158"/>
        <v>42818.208599537036</v>
      </c>
      <c r="R1687" s="15">
        <f t="shared" si="159"/>
        <v>2017</v>
      </c>
      <c r="S1687" s="21">
        <f t="shared" si="156"/>
        <v>7</v>
      </c>
      <c r="T1687" s="15">
        <f t="shared" si="161"/>
        <v>169</v>
      </c>
      <c r="U1687">
        <f t="shared" si="160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 s="12">
        <f t="shared" si="157"/>
        <v>42792.843969907408</v>
      </c>
      <c r="Q1688" s="12">
        <f t="shared" si="158"/>
        <v>42852.802303240736</v>
      </c>
      <c r="R1688" s="15">
        <f t="shared" si="159"/>
        <v>2017</v>
      </c>
      <c r="S1688" s="21">
        <f t="shared" si="156"/>
        <v>1</v>
      </c>
      <c r="T1688" s="15">
        <f t="shared" si="161"/>
        <v>2532</v>
      </c>
      <c r="U1688">
        <f t="shared" si="160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 s="12">
        <f t="shared" si="157"/>
        <v>42802.046817129631</v>
      </c>
      <c r="Q1689" s="12">
        <f t="shared" si="158"/>
        <v>42835.84375</v>
      </c>
      <c r="R1689" s="15">
        <f t="shared" si="159"/>
        <v>2017</v>
      </c>
      <c r="S1689" s="21">
        <f t="shared" si="156"/>
        <v>0</v>
      </c>
      <c r="T1689" s="15">
        <f t="shared" si="161"/>
        <v>64.77</v>
      </c>
      <c r="U1689">
        <f t="shared" si="160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 s="12">
        <f t="shared" si="157"/>
        <v>42804.534652777773</v>
      </c>
      <c r="Q1690" s="12">
        <f t="shared" si="158"/>
        <v>42834.492986111116</v>
      </c>
      <c r="R1690" s="15">
        <f t="shared" si="159"/>
        <v>2017</v>
      </c>
      <c r="S1690" s="21">
        <f t="shared" ref="S1690:S1753" si="162">ROUND(E1690/D1690,0)</f>
        <v>1</v>
      </c>
      <c r="T1690" s="15">
        <f t="shared" si="161"/>
        <v>360.71</v>
      </c>
      <c r="U1690">
        <f t="shared" si="160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 s="12">
        <f t="shared" si="157"/>
        <v>42780.942476851851</v>
      </c>
      <c r="Q1691" s="12">
        <f t="shared" si="158"/>
        <v>42810.900810185187</v>
      </c>
      <c r="R1691" s="15">
        <f t="shared" si="159"/>
        <v>2017</v>
      </c>
      <c r="S1691" s="21">
        <f t="shared" si="162"/>
        <v>1</v>
      </c>
      <c r="T1691" s="15">
        <f t="shared" si="161"/>
        <v>180.29</v>
      </c>
      <c r="U1691">
        <f t="shared" si="160"/>
        <v>2017</v>
      </c>
    </row>
    <row r="1692" spans="1:21" ht="43.5" x14ac:dyDescent="0.35">
      <c r="A1692">
        <v>1691</v>
      </c>
      <c r="B1692" s="3" t="s">
        <v>1692</v>
      </c>
      <c r="C1692" s="3" t="s">
        <v>5801</v>
      </c>
      <c r="D1692" s="6">
        <v>30000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s="10" t="s">
        <v>8279</v>
      </c>
      <c r="O1692" t="s">
        <v>8301</v>
      </c>
      <c r="P1692" s="12">
        <f t="shared" si="157"/>
        <v>42795.701481481476</v>
      </c>
      <c r="Q1692" s="12">
        <f t="shared" si="158"/>
        <v>42828.041666666672</v>
      </c>
      <c r="R1692" s="15">
        <f t="shared" si="159"/>
        <v>2017</v>
      </c>
      <c r="S1692" s="21">
        <f t="shared" si="162"/>
        <v>0</v>
      </c>
      <c r="T1692" s="15">
        <f t="shared" si="161"/>
        <v>66.34</v>
      </c>
      <c r="U1692">
        <f t="shared" si="160"/>
        <v>2017</v>
      </c>
    </row>
    <row r="1693" spans="1:21" ht="43.5" x14ac:dyDescent="0.35">
      <c r="A1693">
        <v>1690</v>
      </c>
      <c r="B1693" s="3" t="s">
        <v>1691</v>
      </c>
      <c r="C1693" s="3" t="s">
        <v>5800</v>
      </c>
      <c r="D1693" s="6">
        <v>2500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s="10" t="s">
        <v>8279</v>
      </c>
      <c r="O1693" t="s">
        <v>8301</v>
      </c>
      <c r="P1693" s="12">
        <f t="shared" si="157"/>
        <v>42801.43104166667</v>
      </c>
      <c r="Q1693" s="12">
        <f t="shared" si="158"/>
        <v>42831.389374999999</v>
      </c>
      <c r="R1693" s="15">
        <f t="shared" si="159"/>
        <v>2017</v>
      </c>
      <c r="S1693" s="21">
        <f t="shared" si="162"/>
        <v>1</v>
      </c>
      <c r="T1693" s="15">
        <f t="shared" si="161"/>
        <v>229.18</v>
      </c>
      <c r="U1693">
        <f t="shared" si="160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 s="12">
        <f t="shared" si="157"/>
        <v>42788.151238425926</v>
      </c>
      <c r="Q1694" s="12">
        <f t="shared" si="158"/>
        <v>42820.999305555553</v>
      </c>
      <c r="R1694" s="15">
        <f t="shared" si="159"/>
        <v>2017</v>
      </c>
      <c r="S1694" s="21">
        <f t="shared" si="162"/>
        <v>1</v>
      </c>
      <c r="T1694" s="15">
        <f t="shared" si="161"/>
        <v>168</v>
      </c>
      <c r="U1694">
        <f t="shared" si="160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 s="12">
        <f t="shared" si="157"/>
        <v>42803.920277777783</v>
      </c>
      <c r="Q1695" s="12">
        <f t="shared" si="158"/>
        <v>42834.833333333328</v>
      </c>
      <c r="R1695" s="15">
        <f t="shared" si="159"/>
        <v>2017</v>
      </c>
      <c r="S1695" s="21">
        <f t="shared" si="162"/>
        <v>1</v>
      </c>
      <c r="T1695" s="15">
        <f t="shared" si="161"/>
        <v>315</v>
      </c>
      <c r="U1695">
        <f t="shared" si="160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 s="12">
        <f t="shared" si="157"/>
        <v>42791.669837962967</v>
      </c>
      <c r="Q1696" s="12">
        <f t="shared" si="158"/>
        <v>42821.191666666666</v>
      </c>
      <c r="R1696" s="15">
        <f t="shared" si="159"/>
        <v>2017</v>
      </c>
      <c r="S1696" s="21">
        <f t="shared" si="162"/>
        <v>0</v>
      </c>
      <c r="T1696" s="15">
        <f t="shared" si="161"/>
        <v>2512</v>
      </c>
      <c r="U1696">
        <f t="shared" si="160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 s="12">
        <f t="shared" si="157"/>
        <v>42801.031412037039</v>
      </c>
      <c r="Q1697" s="12">
        <f t="shared" si="158"/>
        <v>42835.041666666672</v>
      </c>
      <c r="R1697" s="15">
        <f t="shared" si="159"/>
        <v>2017</v>
      </c>
      <c r="S1697" s="21">
        <f t="shared" si="162"/>
        <v>0</v>
      </c>
      <c r="T1697" s="15">
        <f t="shared" si="161"/>
        <v>109.18</v>
      </c>
      <c r="U1697">
        <f t="shared" si="160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 s="12">
        <f t="shared" si="157"/>
        <v>42796.069571759261</v>
      </c>
      <c r="Q1698" s="12">
        <f t="shared" si="158"/>
        <v>42826.027905092589</v>
      </c>
      <c r="R1698" s="15">
        <f t="shared" si="159"/>
        <v>2017</v>
      </c>
      <c r="S1698" s="21">
        <f t="shared" si="162"/>
        <v>0</v>
      </c>
      <c r="T1698" s="15">
        <f t="shared" si="161"/>
        <v>0</v>
      </c>
      <c r="U1698">
        <f t="shared" si="160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 s="12">
        <f t="shared" si="157"/>
        <v>42805.032962962956</v>
      </c>
      <c r="Q1699" s="12">
        <f t="shared" si="158"/>
        <v>42834.991296296299</v>
      </c>
      <c r="R1699" s="15">
        <f t="shared" si="159"/>
        <v>2017</v>
      </c>
      <c r="S1699" s="21">
        <f t="shared" si="162"/>
        <v>0</v>
      </c>
      <c r="T1699" s="15">
        <f t="shared" si="161"/>
        <v>113.91</v>
      </c>
      <c r="U1699">
        <f t="shared" si="160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 s="12">
        <f t="shared" si="157"/>
        <v>42796.207870370374</v>
      </c>
      <c r="Q1700" s="12">
        <f t="shared" si="158"/>
        <v>42820.147916666669</v>
      </c>
      <c r="R1700" s="15">
        <f t="shared" si="159"/>
        <v>2017</v>
      </c>
      <c r="S1700" s="21">
        <f t="shared" si="162"/>
        <v>0</v>
      </c>
      <c r="T1700" s="15">
        <f t="shared" si="161"/>
        <v>0</v>
      </c>
      <c r="U1700">
        <f t="shared" si="160"/>
        <v>2017</v>
      </c>
    </row>
    <row r="1701" spans="1:21" ht="43.5" x14ac:dyDescent="0.35">
      <c r="A1701">
        <v>1700</v>
      </c>
      <c r="B1701" s="3" t="s">
        <v>1701</v>
      </c>
      <c r="C1701" s="3" t="s">
        <v>5810</v>
      </c>
      <c r="D1701" s="6">
        <v>20000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s="10" t="s">
        <v>8279</v>
      </c>
      <c r="O1701" t="s">
        <v>8301</v>
      </c>
      <c r="P1701" s="12">
        <f t="shared" si="157"/>
        <v>42796.071643518517</v>
      </c>
      <c r="Q1701" s="12">
        <f t="shared" si="158"/>
        <v>42826.166666666672</v>
      </c>
      <c r="R1701" s="15">
        <f t="shared" si="159"/>
        <v>2017</v>
      </c>
      <c r="S1701" s="21">
        <f t="shared" si="162"/>
        <v>0</v>
      </c>
      <c r="T1701" s="15">
        <f t="shared" si="161"/>
        <v>31.68</v>
      </c>
      <c r="U1701">
        <f t="shared" si="160"/>
        <v>2017</v>
      </c>
    </row>
    <row r="1702" spans="1:21" ht="58" x14ac:dyDescent="0.35">
      <c r="A1702">
        <v>1699</v>
      </c>
      <c r="B1702" s="3" t="s">
        <v>1700</v>
      </c>
      <c r="C1702" s="3" t="s">
        <v>5809</v>
      </c>
      <c r="D1702" s="6">
        <v>5105</v>
      </c>
      <c r="E1702" s="8">
        <v>2503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s="10" t="s">
        <v>8279</v>
      </c>
      <c r="O1702" t="s">
        <v>8301</v>
      </c>
      <c r="P1702" s="12">
        <f t="shared" si="157"/>
        <v>42806.863946759258</v>
      </c>
      <c r="Q1702" s="12">
        <f t="shared" si="158"/>
        <v>42836.863946759258</v>
      </c>
      <c r="R1702" s="15">
        <f t="shared" si="159"/>
        <v>2017</v>
      </c>
      <c r="S1702" s="21">
        <f t="shared" si="162"/>
        <v>0</v>
      </c>
      <c r="T1702" s="15">
        <f t="shared" si="161"/>
        <v>625.75</v>
      </c>
      <c r="U1702">
        <f t="shared" si="160"/>
        <v>2017</v>
      </c>
    </row>
    <row r="1703" spans="1:21" ht="29" x14ac:dyDescent="0.35">
      <c r="A1703">
        <v>1702</v>
      </c>
      <c r="B1703" s="3" t="s">
        <v>1703</v>
      </c>
      <c r="C1703" s="3" t="s">
        <v>5812</v>
      </c>
      <c r="D1703" s="6">
        <v>16500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s="10" t="s">
        <v>8279</v>
      </c>
      <c r="O1703" t="s">
        <v>8301</v>
      </c>
      <c r="P1703" s="12">
        <f t="shared" si="157"/>
        <v>42063.869791666672</v>
      </c>
      <c r="Q1703" s="12">
        <f t="shared" si="158"/>
        <v>42093.828125</v>
      </c>
      <c r="R1703" s="15">
        <f t="shared" si="159"/>
        <v>2015</v>
      </c>
      <c r="S1703" s="21">
        <f t="shared" si="162"/>
        <v>0</v>
      </c>
      <c r="T1703" s="15">
        <f t="shared" si="161"/>
        <v>2501</v>
      </c>
      <c r="U1703">
        <f t="shared" si="160"/>
        <v>2015</v>
      </c>
    </row>
    <row r="1704" spans="1:21" ht="43.5" x14ac:dyDescent="0.35">
      <c r="A1704">
        <v>1701</v>
      </c>
      <c r="B1704" s="3" t="s">
        <v>1702</v>
      </c>
      <c r="C1704" s="3" t="s">
        <v>5811</v>
      </c>
      <c r="D1704" s="6">
        <v>5050</v>
      </c>
      <c r="E1704" s="8">
        <v>2501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s="10" t="s">
        <v>8279</v>
      </c>
      <c r="O1704" t="s">
        <v>8301</v>
      </c>
      <c r="P1704" s="12">
        <f t="shared" si="157"/>
        <v>41989.664409722223</v>
      </c>
      <c r="Q1704" s="12">
        <f t="shared" si="158"/>
        <v>42019.664409722223</v>
      </c>
      <c r="R1704" s="15">
        <f t="shared" si="159"/>
        <v>2014</v>
      </c>
      <c r="S1704" s="21">
        <f t="shared" si="162"/>
        <v>0</v>
      </c>
      <c r="T1704" s="15">
        <f t="shared" si="161"/>
        <v>1250.5</v>
      </c>
      <c r="U1704">
        <f t="shared" si="160"/>
        <v>2014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 s="12">
        <f t="shared" si="157"/>
        <v>42187.281678240746</v>
      </c>
      <c r="Q1705" s="12">
        <f t="shared" si="158"/>
        <v>42247.281678240746</v>
      </c>
      <c r="R1705" s="15">
        <f t="shared" si="159"/>
        <v>2015</v>
      </c>
      <c r="S1705" s="21">
        <f t="shared" si="162"/>
        <v>1</v>
      </c>
      <c r="T1705" s="15">
        <f t="shared" si="161"/>
        <v>1250.1300000000001</v>
      </c>
      <c r="U1705">
        <f t="shared" si="160"/>
        <v>2015</v>
      </c>
    </row>
    <row r="1706" spans="1:21" ht="43.5" x14ac:dyDescent="0.35">
      <c r="A1706">
        <v>1711</v>
      </c>
      <c r="B1706" s="3" t="s">
        <v>1712</v>
      </c>
      <c r="C1706" s="3" t="s">
        <v>5821</v>
      </c>
      <c r="D1706" s="6">
        <v>10000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1409585434</v>
      </c>
      <c r="J1706">
        <v>1406907034</v>
      </c>
      <c r="K1706" t="b">
        <v>0</v>
      </c>
      <c r="L1706">
        <v>2</v>
      </c>
      <c r="M1706" t="b">
        <v>0</v>
      </c>
      <c r="N1706" s="10" t="s">
        <v>8279</v>
      </c>
      <c r="O1706" t="s">
        <v>8301</v>
      </c>
      <c r="P1706" s="12">
        <f t="shared" si="157"/>
        <v>41852.646226851852</v>
      </c>
      <c r="Q1706" s="12">
        <f t="shared" si="158"/>
        <v>41883.646226851852</v>
      </c>
      <c r="R1706" s="15">
        <f t="shared" si="159"/>
        <v>2014</v>
      </c>
      <c r="S1706" s="21">
        <f t="shared" si="162"/>
        <v>0</v>
      </c>
      <c r="T1706" s="15">
        <f t="shared" si="161"/>
        <v>1250</v>
      </c>
      <c r="U1706">
        <f t="shared" si="160"/>
        <v>2014</v>
      </c>
    </row>
    <row r="1707" spans="1:21" ht="58" x14ac:dyDescent="0.35">
      <c r="A1707">
        <v>1708</v>
      </c>
      <c r="B1707" s="3" t="s">
        <v>1709</v>
      </c>
      <c r="C1707" s="3" t="s">
        <v>5818</v>
      </c>
      <c r="D1707" s="6">
        <v>7000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1462135706</v>
      </c>
      <c r="J1707">
        <v>1458679706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 s="12">
        <f t="shared" si="157"/>
        <v>42451.866967592592</v>
      </c>
      <c r="Q1707" s="12">
        <f t="shared" si="158"/>
        <v>42491.866967592592</v>
      </c>
      <c r="R1707" s="15">
        <f t="shared" si="159"/>
        <v>2016</v>
      </c>
      <c r="S1707" s="21">
        <f t="shared" si="162"/>
        <v>0</v>
      </c>
      <c r="T1707" s="15">
        <f t="shared" si="161"/>
        <v>0</v>
      </c>
      <c r="U1707">
        <f t="shared" si="160"/>
        <v>2016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 s="12">
        <f t="shared" si="157"/>
        <v>42179.306388888886</v>
      </c>
      <c r="Q1708" s="12">
        <f t="shared" si="158"/>
        <v>42239.306388888886</v>
      </c>
      <c r="R1708" s="15">
        <f t="shared" si="159"/>
        <v>2015</v>
      </c>
      <c r="S1708" s="21">
        <f t="shared" si="162"/>
        <v>0</v>
      </c>
      <c r="T1708" s="15">
        <f t="shared" si="161"/>
        <v>0</v>
      </c>
      <c r="U1708">
        <f t="shared" si="160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 s="12">
        <f t="shared" si="157"/>
        <v>42427.721006944441</v>
      </c>
      <c r="Q1709" s="12">
        <f t="shared" si="158"/>
        <v>42457.679340277777</v>
      </c>
      <c r="R1709" s="15">
        <f t="shared" si="159"/>
        <v>2016</v>
      </c>
      <c r="S1709" s="21">
        <f t="shared" si="162"/>
        <v>1</v>
      </c>
      <c r="T1709" s="15">
        <f t="shared" si="161"/>
        <v>277.77999999999997</v>
      </c>
      <c r="U1709">
        <f t="shared" si="160"/>
        <v>2016</v>
      </c>
    </row>
    <row r="1710" spans="1:21" ht="29" x14ac:dyDescent="0.35">
      <c r="A1710">
        <v>1710</v>
      </c>
      <c r="B1710" s="3" t="s">
        <v>1711</v>
      </c>
      <c r="C1710" s="3" t="s">
        <v>5820</v>
      </c>
      <c r="D1710" s="6">
        <v>5000</v>
      </c>
      <c r="E1710" s="8">
        <v>2500</v>
      </c>
      <c r="F1710" t="s">
        <v>8220</v>
      </c>
      <c r="G1710" t="s">
        <v>8235</v>
      </c>
      <c r="H1710" t="s">
        <v>8248</v>
      </c>
      <c r="I1710">
        <v>1453122000</v>
      </c>
      <c r="J1710">
        <v>1449151888</v>
      </c>
      <c r="K1710" t="b">
        <v>0</v>
      </c>
      <c r="L1710">
        <v>1</v>
      </c>
      <c r="M1710" t="b">
        <v>0</v>
      </c>
      <c r="N1710" s="10" t="s">
        <v>8279</v>
      </c>
      <c r="O1710" t="s">
        <v>8301</v>
      </c>
      <c r="P1710" s="12">
        <f t="shared" si="157"/>
        <v>42341.59129629629</v>
      </c>
      <c r="Q1710" s="12">
        <f t="shared" si="158"/>
        <v>42387.541666666672</v>
      </c>
      <c r="R1710" s="15">
        <f t="shared" si="159"/>
        <v>2015</v>
      </c>
      <c r="S1710" s="21">
        <f t="shared" si="162"/>
        <v>1</v>
      </c>
      <c r="T1710" s="15">
        <f t="shared" si="161"/>
        <v>2500</v>
      </c>
      <c r="U1710">
        <f t="shared" si="160"/>
        <v>2015</v>
      </c>
    </row>
    <row r="1711" spans="1:21" ht="43.5" x14ac:dyDescent="0.35">
      <c r="A1711">
        <v>1704</v>
      </c>
      <c r="B1711" s="3" t="s">
        <v>1705</v>
      </c>
      <c r="C1711" s="3" t="s">
        <v>5814</v>
      </c>
      <c r="D1711" s="6">
        <v>2000</v>
      </c>
      <c r="E1711" s="8">
        <v>2500</v>
      </c>
      <c r="F1711" t="s">
        <v>8220</v>
      </c>
      <c r="G1711" t="s">
        <v>8223</v>
      </c>
      <c r="H1711" t="s">
        <v>8245</v>
      </c>
      <c r="I1711">
        <v>1424056873</v>
      </c>
      <c r="J1711">
        <v>1421464873</v>
      </c>
      <c r="K1711" t="b">
        <v>0</v>
      </c>
      <c r="L1711">
        <v>11</v>
      </c>
      <c r="M1711" t="b">
        <v>0</v>
      </c>
      <c r="N1711" s="10" t="s">
        <v>8279</v>
      </c>
      <c r="O1711" t="s">
        <v>8301</v>
      </c>
      <c r="P1711" s="12">
        <f t="shared" si="157"/>
        <v>42021.139733796299</v>
      </c>
      <c r="Q1711" s="12">
        <f t="shared" si="158"/>
        <v>42051.139733796299</v>
      </c>
      <c r="R1711" s="15">
        <f t="shared" si="159"/>
        <v>2015</v>
      </c>
      <c r="S1711" s="21">
        <f t="shared" si="162"/>
        <v>1</v>
      </c>
      <c r="T1711" s="15">
        <f t="shared" si="161"/>
        <v>227.27</v>
      </c>
      <c r="U1711">
        <f t="shared" si="160"/>
        <v>2015</v>
      </c>
    </row>
    <row r="1712" spans="1:21" ht="43.5" x14ac:dyDescent="0.35">
      <c r="A1712">
        <v>1705</v>
      </c>
      <c r="B1712" s="3" t="s">
        <v>1706</v>
      </c>
      <c r="C1712" s="3" t="s">
        <v>5815</v>
      </c>
      <c r="D1712" s="6">
        <v>2000</v>
      </c>
      <c r="E1712" s="8">
        <v>2500</v>
      </c>
      <c r="F1712" t="s">
        <v>8220</v>
      </c>
      <c r="G1712" t="s">
        <v>8223</v>
      </c>
      <c r="H1712" t="s">
        <v>8245</v>
      </c>
      <c r="I1712">
        <v>1441814400</v>
      </c>
      <c r="J1712">
        <v>1440807846</v>
      </c>
      <c r="K1712" t="b">
        <v>0</v>
      </c>
      <c r="L1712">
        <v>0</v>
      </c>
      <c r="M1712" t="b">
        <v>0</v>
      </c>
      <c r="N1712" s="10" t="s">
        <v>8279</v>
      </c>
      <c r="O1712" t="s">
        <v>8301</v>
      </c>
      <c r="P1712" s="12">
        <f t="shared" si="157"/>
        <v>42245.016736111109</v>
      </c>
      <c r="Q1712" s="12">
        <f t="shared" si="158"/>
        <v>42256.666666666672</v>
      </c>
      <c r="R1712" s="15">
        <f t="shared" si="159"/>
        <v>2015</v>
      </c>
      <c r="S1712" s="21">
        <f t="shared" si="162"/>
        <v>1</v>
      </c>
      <c r="T1712" s="15">
        <f t="shared" si="161"/>
        <v>0</v>
      </c>
      <c r="U1712">
        <f t="shared" si="160"/>
        <v>2015</v>
      </c>
    </row>
    <row r="1713" spans="1:21" ht="43.5" x14ac:dyDescent="0.35">
      <c r="A1713">
        <v>1709</v>
      </c>
      <c r="B1713" s="3" t="s">
        <v>1710</v>
      </c>
      <c r="C1713" s="3" t="s">
        <v>5819</v>
      </c>
      <c r="D1713" s="6">
        <v>1750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1409513940</v>
      </c>
      <c r="J1713">
        <v>1405949514</v>
      </c>
      <c r="K1713" t="b">
        <v>0</v>
      </c>
      <c r="L1713">
        <v>4</v>
      </c>
      <c r="M1713" t="b">
        <v>0</v>
      </c>
      <c r="N1713" s="10" t="s">
        <v>8279</v>
      </c>
      <c r="O1713" t="s">
        <v>8301</v>
      </c>
      <c r="P1713" s="12">
        <f t="shared" si="157"/>
        <v>41841.56381944444</v>
      </c>
      <c r="Q1713" s="12">
        <f t="shared" si="158"/>
        <v>41882.818749999999</v>
      </c>
      <c r="R1713" s="15">
        <f t="shared" si="159"/>
        <v>2014</v>
      </c>
      <c r="S1713" s="21">
        <f t="shared" si="162"/>
        <v>1</v>
      </c>
      <c r="T1713" s="15">
        <f t="shared" si="161"/>
        <v>625</v>
      </c>
      <c r="U1713">
        <f t="shared" si="160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 s="12">
        <f t="shared" si="157"/>
        <v>42125.913807870369</v>
      </c>
      <c r="Q1714" s="12">
        <f t="shared" si="158"/>
        <v>42185.913807870369</v>
      </c>
      <c r="R1714" s="15">
        <f t="shared" si="159"/>
        <v>2015</v>
      </c>
      <c r="S1714" s="21">
        <f t="shared" si="162"/>
        <v>0</v>
      </c>
      <c r="T1714" s="15">
        <f t="shared" si="161"/>
        <v>0</v>
      </c>
      <c r="U1714">
        <f t="shared" si="160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 s="12">
        <f t="shared" si="157"/>
        <v>41887.801064814819</v>
      </c>
      <c r="Q1715" s="12">
        <f t="shared" si="158"/>
        <v>41917.801064814819</v>
      </c>
      <c r="R1715" s="15">
        <f t="shared" si="159"/>
        <v>2014</v>
      </c>
      <c r="S1715" s="21">
        <f t="shared" si="162"/>
        <v>1</v>
      </c>
      <c r="T1715" s="15">
        <f t="shared" si="161"/>
        <v>2485</v>
      </c>
      <c r="U1715">
        <f t="shared" si="160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 s="12">
        <f t="shared" si="157"/>
        <v>42095.918530092589</v>
      </c>
      <c r="Q1716" s="12">
        <f t="shared" si="158"/>
        <v>42125.918530092589</v>
      </c>
      <c r="R1716" s="15">
        <f t="shared" si="159"/>
        <v>2015</v>
      </c>
      <c r="S1716" s="21">
        <f t="shared" si="162"/>
        <v>0</v>
      </c>
      <c r="T1716" s="15">
        <f t="shared" si="161"/>
        <v>146.12</v>
      </c>
      <c r="U1716">
        <f t="shared" si="160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 s="12">
        <f t="shared" si="157"/>
        <v>42064.217418981483</v>
      </c>
      <c r="Q1717" s="12">
        <f t="shared" si="158"/>
        <v>42094.140277777777</v>
      </c>
      <c r="R1717" s="15">
        <f t="shared" si="159"/>
        <v>2015</v>
      </c>
      <c r="S1717" s="21">
        <f t="shared" si="162"/>
        <v>0</v>
      </c>
      <c r="T1717" s="15">
        <f t="shared" si="161"/>
        <v>1242</v>
      </c>
      <c r="U1717">
        <f t="shared" si="160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 s="12">
        <f t="shared" si="157"/>
        <v>42673.577534722222</v>
      </c>
      <c r="Q1718" s="12">
        <f t="shared" si="158"/>
        <v>42713.619201388887</v>
      </c>
      <c r="R1718" s="15">
        <f t="shared" si="159"/>
        <v>2016</v>
      </c>
      <c r="S1718" s="21">
        <f t="shared" si="162"/>
        <v>1</v>
      </c>
      <c r="T1718" s="15">
        <f t="shared" si="161"/>
        <v>825.33</v>
      </c>
      <c r="U1718">
        <f t="shared" si="160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 s="12">
        <f t="shared" si="157"/>
        <v>42460.98192129629</v>
      </c>
      <c r="Q1719" s="12">
        <f t="shared" si="158"/>
        <v>42481.166666666672</v>
      </c>
      <c r="R1719" s="15">
        <f t="shared" si="159"/>
        <v>2016</v>
      </c>
      <c r="S1719" s="21">
        <f t="shared" si="162"/>
        <v>1</v>
      </c>
      <c r="T1719" s="15">
        <f t="shared" si="161"/>
        <v>60.2</v>
      </c>
      <c r="U1719">
        <f t="shared" si="160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 s="12">
        <f t="shared" si="157"/>
        <v>42460.610520833332</v>
      </c>
      <c r="Q1720" s="12">
        <f t="shared" si="158"/>
        <v>42504.207638888889</v>
      </c>
      <c r="R1720" s="15">
        <f t="shared" si="159"/>
        <v>2016</v>
      </c>
      <c r="S1720" s="21">
        <f t="shared" si="162"/>
        <v>0</v>
      </c>
      <c r="T1720" s="15">
        <f t="shared" si="161"/>
        <v>1228.33</v>
      </c>
      <c r="U1720">
        <f t="shared" si="160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 s="12">
        <f t="shared" si="157"/>
        <v>41869.534618055557</v>
      </c>
      <c r="Q1721" s="12">
        <f t="shared" si="158"/>
        <v>41899.534618055557</v>
      </c>
      <c r="R1721" s="15">
        <f t="shared" si="159"/>
        <v>2014</v>
      </c>
      <c r="S1721" s="21">
        <f t="shared" si="162"/>
        <v>1</v>
      </c>
      <c r="T1721" s="15">
        <f t="shared" si="161"/>
        <v>817</v>
      </c>
      <c r="U1721">
        <f t="shared" si="160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 s="12">
        <f t="shared" si="157"/>
        <v>41922.783229166671</v>
      </c>
      <c r="Q1722" s="12">
        <f t="shared" si="158"/>
        <v>41952.824895833335</v>
      </c>
      <c r="R1722" s="15">
        <f t="shared" si="159"/>
        <v>2014</v>
      </c>
      <c r="S1722" s="21">
        <f t="shared" si="162"/>
        <v>1</v>
      </c>
      <c r="T1722" s="15">
        <f t="shared" si="161"/>
        <v>305.63</v>
      </c>
      <c r="U1722">
        <f t="shared" si="160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 s="12">
        <f t="shared" si="157"/>
        <v>42319.461377314816</v>
      </c>
      <c r="Q1723" s="12">
        <f t="shared" si="158"/>
        <v>42349.461377314816</v>
      </c>
      <c r="R1723" s="15">
        <f t="shared" si="159"/>
        <v>2015</v>
      </c>
      <c r="S1723" s="21">
        <f t="shared" si="162"/>
        <v>0</v>
      </c>
      <c r="T1723" s="15">
        <f t="shared" si="161"/>
        <v>0</v>
      </c>
      <c r="U1723">
        <f t="shared" si="160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 s="12">
        <f t="shared" si="157"/>
        <v>42425.960983796293</v>
      </c>
      <c r="Q1724" s="12">
        <f t="shared" si="158"/>
        <v>42463.006944444445</v>
      </c>
      <c r="R1724" s="15">
        <f t="shared" si="159"/>
        <v>2016</v>
      </c>
      <c r="S1724" s="21">
        <f t="shared" si="162"/>
        <v>1</v>
      </c>
      <c r="T1724" s="15">
        <f t="shared" si="161"/>
        <v>2412.02</v>
      </c>
      <c r="U1724">
        <f t="shared" si="160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 s="12">
        <f t="shared" si="157"/>
        <v>42129.82540509259</v>
      </c>
      <c r="Q1725" s="12">
        <f t="shared" si="158"/>
        <v>42186.25</v>
      </c>
      <c r="R1725" s="15">
        <f t="shared" si="159"/>
        <v>2015</v>
      </c>
      <c r="S1725" s="21">
        <f t="shared" si="162"/>
        <v>0</v>
      </c>
      <c r="T1725" s="15">
        <f t="shared" si="161"/>
        <v>803.33</v>
      </c>
      <c r="U1725">
        <f t="shared" si="160"/>
        <v>2015</v>
      </c>
    </row>
    <row r="1726" spans="1:21" ht="29" x14ac:dyDescent="0.35">
      <c r="A1726">
        <v>1726</v>
      </c>
      <c r="B1726" s="3" t="s">
        <v>1727</v>
      </c>
      <c r="C1726" s="3" t="s">
        <v>5836</v>
      </c>
      <c r="D1726" s="6">
        <v>6500</v>
      </c>
      <c r="E1726" s="8">
        <v>2405</v>
      </c>
      <c r="F1726" t="s">
        <v>8220</v>
      </c>
      <c r="G1726" t="s">
        <v>8223</v>
      </c>
      <c r="H1726" t="s">
        <v>8245</v>
      </c>
      <c r="I1726">
        <v>1403906664</v>
      </c>
      <c r="J1726">
        <v>1401401064</v>
      </c>
      <c r="K1726" t="b">
        <v>0</v>
      </c>
      <c r="L1726">
        <v>16</v>
      </c>
      <c r="M1726" t="b">
        <v>0</v>
      </c>
      <c r="N1726" s="10" t="s">
        <v>8279</v>
      </c>
      <c r="O1726" t="s">
        <v>8301</v>
      </c>
      <c r="P1726" s="12">
        <f t="shared" si="157"/>
        <v>41788.919722222221</v>
      </c>
      <c r="Q1726" s="12">
        <f t="shared" si="158"/>
        <v>41817.919722222221</v>
      </c>
      <c r="R1726" s="15">
        <f t="shared" si="159"/>
        <v>2014</v>
      </c>
      <c r="S1726" s="21">
        <f t="shared" si="162"/>
        <v>0</v>
      </c>
      <c r="T1726" s="15">
        <f t="shared" si="161"/>
        <v>150.31</v>
      </c>
      <c r="U1726">
        <f t="shared" si="160"/>
        <v>2014</v>
      </c>
    </row>
    <row r="1727" spans="1:21" ht="43.5" x14ac:dyDescent="0.35">
      <c r="A1727">
        <v>1724</v>
      </c>
      <c r="B1727" s="3" t="s">
        <v>1725</v>
      </c>
      <c r="C1727" s="3" t="s">
        <v>5834</v>
      </c>
      <c r="D1727" s="6">
        <v>6000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s="10" t="s">
        <v>8279</v>
      </c>
      <c r="O1727" t="s">
        <v>8301</v>
      </c>
      <c r="P1727" s="12">
        <f t="shared" si="157"/>
        <v>41912.932430555556</v>
      </c>
      <c r="Q1727" s="12">
        <f t="shared" si="158"/>
        <v>41942.932430555556</v>
      </c>
      <c r="R1727" s="15">
        <f t="shared" si="159"/>
        <v>2014</v>
      </c>
      <c r="S1727" s="21">
        <f t="shared" si="162"/>
        <v>0</v>
      </c>
      <c r="T1727" s="15">
        <f t="shared" si="161"/>
        <v>601.25</v>
      </c>
      <c r="U1727">
        <f t="shared" si="160"/>
        <v>2014</v>
      </c>
    </row>
    <row r="1728" spans="1:21" ht="43.5" x14ac:dyDescent="0.35">
      <c r="A1728">
        <v>1725</v>
      </c>
      <c r="B1728" s="3" t="s">
        <v>1726</v>
      </c>
      <c r="C1728" s="3" t="s">
        <v>5835</v>
      </c>
      <c r="D1728" s="6">
        <v>5500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s="10" t="s">
        <v>8279</v>
      </c>
      <c r="O1728" t="s">
        <v>8301</v>
      </c>
      <c r="P1728" s="12">
        <f t="shared" si="157"/>
        <v>41845.968159722222</v>
      </c>
      <c r="Q1728" s="12">
        <f t="shared" si="158"/>
        <v>41875.968159722222</v>
      </c>
      <c r="R1728" s="15">
        <f t="shared" si="159"/>
        <v>2014</v>
      </c>
      <c r="S1728" s="21">
        <f t="shared" si="162"/>
        <v>0</v>
      </c>
      <c r="T1728" s="15">
        <f t="shared" si="161"/>
        <v>267.22000000000003</v>
      </c>
      <c r="U1728">
        <f t="shared" si="160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 s="12">
        <f t="shared" si="157"/>
        <v>42044.927974537044</v>
      </c>
      <c r="Q1729" s="12">
        <f t="shared" si="158"/>
        <v>42099.458333333328</v>
      </c>
      <c r="R1729" s="15">
        <f t="shared" si="159"/>
        <v>2015</v>
      </c>
      <c r="S1729" s="21">
        <f t="shared" si="162"/>
        <v>1</v>
      </c>
      <c r="T1729" s="15">
        <f t="shared" si="161"/>
        <v>2400</v>
      </c>
      <c r="U1729">
        <f t="shared" si="160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 s="12">
        <f t="shared" ref="P1730:P1793" si="163">(((J1730/60)/60)/24)+DATE(1970,1,1)</f>
        <v>42268.625856481478</v>
      </c>
      <c r="Q1730" s="12">
        <f t="shared" ref="Q1730:Q1793" si="164">(((I1730/60)/60)/24)+DATE(1970,1,1)</f>
        <v>42298.625856481478</v>
      </c>
      <c r="R1730" s="15">
        <f t="shared" ref="R1730:R1793" si="165">YEAR(P1730)</f>
        <v>2015</v>
      </c>
      <c r="S1730" s="21">
        <f t="shared" si="162"/>
        <v>2</v>
      </c>
      <c r="T1730" s="15">
        <f t="shared" si="161"/>
        <v>342.86</v>
      </c>
      <c r="U1730">
        <f t="shared" si="160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 s="12">
        <f t="shared" si="163"/>
        <v>42471.052152777775</v>
      </c>
      <c r="Q1731" s="12">
        <f t="shared" si="164"/>
        <v>42531.052152777775</v>
      </c>
      <c r="R1731" s="15">
        <f t="shared" si="165"/>
        <v>2016</v>
      </c>
      <c r="S1731" s="21">
        <f t="shared" si="162"/>
        <v>0</v>
      </c>
      <c r="T1731" s="15">
        <f t="shared" si="161"/>
        <v>0</v>
      </c>
      <c r="U1731">
        <f t="shared" ref="U1731:U1794" si="166">YEAR(P1731)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 s="12">
        <f t="shared" si="163"/>
        <v>42272.087766203709</v>
      </c>
      <c r="Q1732" s="12">
        <f t="shared" si="164"/>
        <v>42302.087766203709</v>
      </c>
      <c r="R1732" s="15">
        <f t="shared" si="165"/>
        <v>2015</v>
      </c>
      <c r="S1732" s="21">
        <f t="shared" si="162"/>
        <v>1</v>
      </c>
      <c r="T1732" s="15">
        <f t="shared" ref="T1732:T1795" si="167">IFERROR(ROUND(E1732/L1732,2),0)</f>
        <v>0</v>
      </c>
      <c r="U1732">
        <f t="shared" si="166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 s="12">
        <f t="shared" si="163"/>
        <v>42152.906851851847</v>
      </c>
      <c r="Q1733" s="12">
        <f t="shared" si="164"/>
        <v>42166.625</v>
      </c>
      <c r="R1733" s="15">
        <f t="shared" si="165"/>
        <v>2015</v>
      </c>
      <c r="S1733" s="21">
        <f t="shared" si="162"/>
        <v>2</v>
      </c>
      <c r="T1733" s="15">
        <f t="shared" si="167"/>
        <v>0</v>
      </c>
      <c r="U1733">
        <f t="shared" si="166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 s="12">
        <f t="shared" si="163"/>
        <v>42325.683807870373</v>
      </c>
      <c r="Q1734" s="12">
        <f t="shared" si="164"/>
        <v>42385.208333333328</v>
      </c>
      <c r="R1734" s="15">
        <f t="shared" si="165"/>
        <v>2015</v>
      </c>
      <c r="S1734" s="21">
        <f t="shared" si="162"/>
        <v>1</v>
      </c>
      <c r="T1734" s="15">
        <f t="shared" si="167"/>
        <v>0</v>
      </c>
      <c r="U1734">
        <f t="shared" si="166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 s="12">
        <f t="shared" si="163"/>
        <v>42614.675625000003</v>
      </c>
      <c r="Q1735" s="12">
        <f t="shared" si="164"/>
        <v>42626.895833333328</v>
      </c>
      <c r="R1735" s="15">
        <f t="shared" si="165"/>
        <v>2016</v>
      </c>
      <c r="S1735" s="21">
        <f t="shared" si="162"/>
        <v>0</v>
      </c>
      <c r="T1735" s="15">
        <f t="shared" si="167"/>
        <v>0</v>
      </c>
      <c r="U1735">
        <f t="shared" si="166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 s="12">
        <f t="shared" si="163"/>
        <v>42102.036527777775</v>
      </c>
      <c r="Q1736" s="12">
        <f t="shared" si="164"/>
        <v>42132.036527777775</v>
      </c>
      <c r="R1736" s="15">
        <f t="shared" si="165"/>
        <v>2015</v>
      </c>
      <c r="S1736" s="21">
        <f t="shared" si="162"/>
        <v>1</v>
      </c>
      <c r="T1736" s="15">
        <f t="shared" si="167"/>
        <v>2370</v>
      </c>
      <c r="U1736">
        <f t="shared" si="166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 s="12">
        <f t="shared" si="163"/>
        <v>42559.814178240747</v>
      </c>
      <c r="Q1737" s="12">
        <f t="shared" si="164"/>
        <v>42589.814178240747</v>
      </c>
      <c r="R1737" s="15">
        <f t="shared" si="165"/>
        <v>2016</v>
      </c>
      <c r="S1737" s="21">
        <f t="shared" si="162"/>
        <v>2</v>
      </c>
      <c r="T1737" s="15">
        <f t="shared" si="167"/>
        <v>1185</v>
      </c>
      <c r="U1737">
        <f t="shared" si="166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 s="12">
        <f t="shared" si="163"/>
        <v>42286.861493055556</v>
      </c>
      <c r="Q1738" s="12">
        <f t="shared" si="164"/>
        <v>42316.90315972222</v>
      </c>
      <c r="R1738" s="15">
        <f t="shared" si="165"/>
        <v>2015</v>
      </c>
      <c r="S1738" s="21">
        <f t="shared" si="162"/>
        <v>1</v>
      </c>
      <c r="T1738" s="15">
        <f t="shared" si="167"/>
        <v>2366</v>
      </c>
      <c r="U1738">
        <f t="shared" si="166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 s="12">
        <f t="shared" si="163"/>
        <v>42175.948981481488</v>
      </c>
      <c r="Q1739" s="12">
        <f t="shared" si="164"/>
        <v>42205.948981481488</v>
      </c>
      <c r="R1739" s="15">
        <f t="shared" si="165"/>
        <v>2015</v>
      </c>
      <c r="S1739" s="21">
        <f t="shared" si="162"/>
        <v>1</v>
      </c>
      <c r="T1739" s="15">
        <f t="shared" si="167"/>
        <v>157.53</v>
      </c>
      <c r="U1739">
        <f t="shared" si="166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 s="12">
        <f t="shared" si="163"/>
        <v>41884.874328703707</v>
      </c>
      <c r="Q1740" s="12">
        <f t="shared" si="164"/>
        <v>41914.874328703707</v>
      </c>
      <c r="R1740" s="15">
        <f t="shared" si="165"/>
        <v>2014</v>
      </c>
      <c r="S1740" s="21">
        <f t="shared" si="162"/>
        <v>0</v>
      </c>
      <c r="T1740" s="15">
        <f t="shared" si="167"/>
        <v>2361</v>
      </c>
      <c r="U1740">
        <f t="shared" si="166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 s="12">
        <f t="shared" si="163"/>
        <v>42435.874212962968</v>
      </c>
      <c r="Q1741" s="12">
        <f t="shared" si="164"/>
        <v>42494.832546296297</v>
      </c>
      <c r="R1741" s="15">
        <f t="shared" si="165"/>
        <v>2016</v>
      </c>
      <c r="S1741" s="21">
        <f t="shared" si="162"/>
        <v>2</v>
      </c>
      <c r="T1741" s="15">
        <f t="shared" si="167"/>
        <v>2360.3200000000002</v>
      </c>
      <c r="U1741">
        <f t="shared" si="166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 s="12">
        <f t="shared" si="163"/>
        <v>42171.817384259266</v>
      </c>
      <c r="Q1742" s="12">
        <f t="shared" si="164"/>
        <v>42201.817384259266</v>
      </c>
      <c r="R1742" s="15">
        <f t="shared" si="165"/>
        <v>2015</v>
      </c>
      <c r="S1742" s="21">
        <f t="shared" si="162"/>
        <v>1</v>
      </c>
      <c r="T1742" s="15">
        <f t="shared" si="167"/>
        <v>0</v>
      </c>
      <c r="U1742">
        <f t="shared" si="166"/>
        <v>2015</v>
      </c>
    </row>
    <row r="1743" spans="1:21" ht="43.5" x14ac:dyDescent="0.35">
      <c r="A1743">
        <v>1743</v>
      </c>
      <c r="B1743" s="3" t="s">
        <v>1744</v>
      </c>
      <c r="C1743" s="3" t="s">
        <v>5853</v>
      </c>
      <c r="D1743" s="6">
        <v>6000</v>
      </c>
      <c r="E1743" s="8">
        <v>2355</v>
      </c>
      <c r="F1743" t="s">
        <v>8218</v>
      </c>
      <c r="G1743" t="s">
        <v>8223</v>
      </c>
      <c r="H1743" t="s">
        <v>8245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s="10" t="s">
        <v>8292</v>
      </c>
      <c r="O1743" t="s">
        <v>8293</v>
      </c>
      <c r="P1743" s="12">
        <f t="shared" si="163"/>
        <v>42586.925636574073</v>
      </c>
      <c r="Q1743" s="12">
        <f t="shared" si="164"/>
        <v>42609.165972222225</v>
      </c>
      <c r="R1743" s="15">
        <f t="shared" si="165"/>
        <v>2016</v>
      </c>
      <c r="S1743" s="21">
        <f t="shared" si="162"/>
        <v>0</v>
      </c>
      <c r="T1743" s="15">
        <f t="shared" si="167"/>
        <v>35.15</v>
      </c>
      <c r="U1743">
        <f t="shared" si="166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 s="12">
        <f t="shared" si="163"/>
        <v>42710.876967592587</v>
      </c>
      <c r="Q1744" s="12">
        <f t="shared" si="164"/>
        <v>42742.875</v>
      </c>
      <c r="R1744" s="15">
        <f t="shared" si="165"/>
        <v>2016</v>
      </c>
      <c r="S1744" s="21">
        <f t="shared" si="162"/>
        <v>1</v>
      </c>
      <c r="T1744" s="15">
        <f t="shared" si="167"/>
        <v>69.260000000000005</v>
      </c>
      <c r="U1744">
        <f t="shared" si="166"/>
        <v>2016</v>
      </c>
    </row>
    <row r="1745" spans="1:21" ht="29" x14ac:dyDescent="0.35">
      <c r="A1745">
        <v>1741</v>
      </c>
      <c r="B1745" s="3" t="s">
        <v>1742</v>
      </c>
      <c r="C1745" s="3" t="s">
        <v>5851</v>
      </c>
      <c r="D1745" s="6">
        <v>1200</v>
      </c>
      <c r="E1745" s="8">
        <v>2355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s="10" t="s">
        <v>8292</v>
      </c>
      <c r="O1745" t="s">
        <v>8293</v>
      </c>
      <c r="P1745" s="12">
        <f t="shared" si="163"/>
        <v>42120.628136574072</v>
      </c>
      <c r="Q1745" s="12">
        <f t="shared" si="164"/>
        <v>42165.628136574072</v>
      </c>
      <c r="R1745" s="15">
        <f t="shared" si="165"/>
        <v>2015</v>
      </c>
      <c r="S1745" s="21">
        <f t="shared" si="162"/>
        <v>2</v>
      </c>
      <c r="T1745" s="15">
        <f t="shared" si="167"/>
        <v>45.29</v>
      </c>
      <c r="U1745">
        <f t="shared" si="166"/>
        <v>2015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 s="12">
        <f t="shared" si="163"/>
        <v>42026.605057870373</v>
      </c>
      <c r="Q1746" s="12">
        <f t="shared" si="164"/>
        <v>42071.563391203701</v>
      </c>
      <c r="R1746" s="15">
        <f t="shared" si="165"/>
        <v>2015</v>
      </c>
      <c r="S1746" s="21">
        <f t="shared" si="162"/>
        <v>0</v>
      </c>
      <c r="T1746" s="15">
        <f t="shared" si="167"/>
        <v>33.5</v>
      </c>
      <c r="U1746">
        <f t="shared" si="166"/>
        <v>2015</v>
      </c>
    </row>
    <row r="1747" spans="1:21" ht="58" x14ac:dyDescent="0.35">
      <c r="A1747">
        <v>1746</v>
      </c>
      <c r="B1747" s="3" t="s">
        <v>1747</v>
      </c>
      <c r="C1747" s="3" t="s">
        <v>5856</v>
      </c>
      <c r="D1747" s="6">
        <v>15000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s="10" t="s">
        <v>8292</v>
      </c>
      <c r="O1747" t="s">
        <v>8293</v>
      </c>
      <c r="P1747" s="12">
        <f t="shared" si="163"/>
        <v>42668.176701388889</v>
      </c>
      <c r="Q1747" s="12">
        <f t="shared" si="164"/>
        <v>42698.083333333328</v>
      </c>
      <c r="R1747" s="15">
        <f t="shared" si="165"/>
        <v>2016</v>
      </c>
      <c r="S1747" s="21">
        <f t="shared" si="162"/>
        <v>0</v>
      </c>
      <c r="T1747" s="15">
        <f t="shared" si="167"/>
        <v>21.87</v>
      </c>
      <c r="U1747">
        <f t="shared" si="166"/>
        <v>2016</v>
      </c>
    </row>
    <row r="1748" spans="1:21" ht="43.5" x14ac:dyDescent="0.35">
      <c r="A1748">
        <v>1745</v>
      </c>
      <c r="B1748" s="3" t="s">
        <v>1746</v>
      </c>
      <c r="C1748" s="3" t="s">
        <v>5855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s="10" t="s">
        <v>8292</v>
      </c>
      <c r="O1748" t="s">
        <v>8293</v>
      </c>
      <c r="P1748" s="12">
        <f t="shared" si="163"/>
        <v>42690.259699074071</v>
      </c>
      <c r="Q1748" s="12">
        <f t="shared" si="164"/>
        <v>42726.083333333328</v>
      </c>
      <c r="R1748" s="15">
        <f t="shared" si="165"/>
        <v>2016</v>
      </c>
      <c r="S1748" s="21">
        <f t="shared" si="162"/>
        <v>0</v>
      </c>
      <c r="T1748" s="15">
        <f t="shared" si="167"/>
        <v>26.29</v>
      </c>
      <c r="U1748">
        <f t="shared" si="166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 s="12">
        <f t="shared" si="163"/>
        <v>42292.435532407413</v>
      </c>
      <c r="Q1749" s="12">
        <f t="shared" si="164"/>
        <v>42321.625</v>
      </c>
      <c r="R1749" s="15">
        <f t="shared" si="165"/>
        <v>2015</v>
      </c>
      <c r="S1749" s="21">
        <f t="shared" si="162"/>
        <v>0</v>
      </c>
      <c r="T1749" s="15">
        <f t="shared" si="167"/>
        <v>14.69</v>
      </c>
      <c r="U1749">
        <f t="shared" si="166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 s="12">
        <f t="shared" si="163"/>
        <v>42219.950729166667</v>
      </c>
      <c r="Q1750" s="12">
        <f t="shared" si="164"/>
        <v>42249.950729166667</v>
      </c>
      <c r="R1750" s="15">
        <f t="shared" si="165"/>
        <v>2015</v>
      </c>
      <c r="S1750" s="21">
        <f t="shared" si="162"/>
        <v>0</v>
      </c>
      <c r="T1750" s="15">
        <f t="shared" si="167"/>
        <v>12.9</v>
      </c>
      <c r="U1750">
        <f t="shared" si="166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 s="12">
        <f t="shared" si="163"/>
        <v>42758.975937499999</v>
      </c>
      <c r="Q1751" s="12">
        <f t="shared" si="164"/>
        <v>42795.791666666672</v>
      </c>
      <c r="R1751" s="15">
        <f t="shared" si="165"/>
        <v>2017</v>
      </c>
      <c r="S1751" s="21">
        <f t="shared" si="162"/>
        <v>0</v>
      </c>
      <c r="T1751" s="15">
        <f t="shared" si="167"/>
        <v>17.809999999999999</v>
      </c>
      <c r="U1751">
        <f t="shared" si="166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 s="12">
        <f t="shared" si="163"/>
        <v>42454.836851851855</v>
      </c>
      <c r="Q1752" s="12">
        <f t="shared" si="164"/>
        <v>42479.836851851855</v>
      </c>
      <c r="R1752" s="15">
        <f t="shared" si="165"/>
        <v>2016</v>
      </c>
      <c r="S1752" s="21">
        <f t="shared" si="162"/>
        <v>0</v>
      </c>
      <c r="T1752" s="15">
        <f t="shared" si="167"/>
        <v>18.649999999999999</v>
      </c>
      <c r="U1752">
        <f t="shared" si="166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 s="12">
        <f t="shared" si="163"/>
        <v>42052.7815162037</v>
      </c>
      <c r="Q1753" s="12">
        <f t="shared" si="164"/>
        <v>42082.739849537036</v>
      </c>
      <c r="R1753" s="15">
        <f t="shared" si="165"/>
        <v>2015</v>
      </c>
      <c r="S1753" s="21">
        <f t="shared" si="162"/>
        <v>0</v>
      </c>
      <c r="T1753" s="15">
        <f t="shared" si="167"/>
        <v>38.11</v>
      </c>
      <c r="U1753">
        <f t="shared" si="166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 s="12">
        <f t="shared" si="163"/>
        <v>42627.253263888888</v>
      </c>
      <c r="Q1754" s="12">
        <f t="shared" si="164"/>
        <v>42657.253263888888</v>
      </c>
      <c r="R1754" s="15">
        <f t="shared" si="165"/>
        <v>2016</v>
      </c>
      <c r="S1754" s="21">
        <f t="shared" ref="S1754:S1817" si="168">ROUND(E1754/D1754,0)</f>
        <v>2</v>
      </c>
      <c r="T1754" s="15">
        <f t="shared" si="167"/>
        <v>25.83</v>
      </c>
      <c r="U1754">
        <f t="shared" si="166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 s="12">
        <f t="shared" si="163"/>
        <v>42420.74962962963</v>
      </c>
      <c r="Q1755" s="12">
        <f t="shared" si="164"/>
        <v>42450.707962962959</v>
      </c>
      <c r="R1755" s="15">
        <f t="shared" si="165"/>
        <v>2016</v>
      </c>
      <c r="S1755" s="21">
        <f t="shared" si="168"/>
        <v>0</v>
      </c>
      <c r="T1755" s="15">
        <f t="shared" si="167"/>
        <v>66.31</v>
      </c>
      <c r="U1755">
        <f t="shared" si="166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 s="12">
        <f t="shared" si="163"/>
        <v>42067.876770833333</v>
      </c>
      <c r="Q1756" s="12">
        <f t="shared" si="164"/>
        <v>42097.835104166668</v>
      </c>
      <c r="R1756" s="15">
        <f t="shared" si="165"/>
        <v>2015</v>
      </c>
      <c r="S1756" s="21">
        <f t="shared" si="168"/>
        <v>0</v>
      </c>
      <c r="T1756" s="15">
        <f t="shared" si="167"/>
        <v>25.77</v>
      </c>
      <c r="U1756">
        <f t="shared" si="166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 s="12">
        <f t="shared" si="163"/>
        <v>42252.788900462961</v>
      </c>
      <c r="Q1757" s="12">
        <f t="shared" si="164"/>
        <v>42282.788900462961</v>
      </c>
      <c r="R1757" s="15">
        <f t="shared" si="165"/>
        <v>2015</v>
      </c>
      <c r="S1757" s="21">
        <f t="shared" si="168"/>
        <v>92</v>
      </c>
      <c r="T1757" s="15">
        <f t="shared" si="167"/>
        <v>577.75</v>
      </c>
      <c r="U1757">
        <f t="shared" si="166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 s="12">
        <f t="shared" si="163"/>
        <v>42571.167465277773</v>
      </c>
      <c r="Q1758" s="12">
        <f t="shared" si="164"/>
        <v>42611.167465277773</v>
      </c>
      <c r="R1758" s="15">
        <f t="shared" si="165"/>
        <v>2016</v>
      </c>
      <c r="S1758" s="21">
        <f t="shared" si="168"/>
        <v>0</v>
      </c>
      <c r="T1758" s="15">
        <f t="shared" si="167"/>
        <v>19.21</v>
      </c>
      <c r="U1758">
        <f t="shared" si="166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 s="12">
        <f t="shared" si="163"/>
        <v>42733.827349537038</v>
      </c>
      <c r="Q1759" s="12">
        <f t="shared" si="164"/>
        <v>42763.811805555553</v>
      </c>
      <c r="R1759" s="15">
        <f t="shared" si="165"/>
        <v>2016</v>
      </c>
      <c r="S1759" s="21">
        <f t="shared" si="168"/>
        <v>0</v>
      </c>
      <c r="T1759" s="15">
        <f t="shared" si="167"/>
        <v>164.29</v>
      </c>
      <c r="U1759">
        <f t="shared" si="166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 s="12">
        <f t="shared" si="163"/>
        <v>42505.955925925926</v>
      </c>
      <c r="Q1760" s="12">
        <f t="shared" si="164"/>
        <v>42565.955925925926</v>
      </c>
      <c r="R1760" s="15">
        <f t="shared" si="165"/>
        <v>2016</v>
      </c>
      <c r="S1760" s="21">
        <f t="shared" si="168"/>
        <v>2</v>
      </c>
      <c r="T1760" s="15">
        <f t="shared" si="167"/>
        <v>85.19</v>
      </c>
      <c r="U1760">
        <f t="shared" si="166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 s="12">
        <f t="shared" si="163"/>
        <v>42068.829039351855</v>
      </c>
      <c r="Q1761" s="12">
        <f t="shared" si="164"/>
        <v>42088.787372685183</v>
      </c>
      <c r="R1761" s="15">
        <f t="shared" si="165"/>
        <v>2015</v>
      </c>
      <c r="S1761" s="21">
        <f t="shared" si="168"/>
        <v>0</v>
      </c>
      <c r="T1761" s="15">
        <f t="shared" si="167"/>
        <v>46.92</v>
      </c>
      <c r="U1761">
        <f t="shared" si="166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 s="12">
        <f t="shared" si="163"/>
        <v>42405.67260416667</v>
      </c>
      <c r="Q1762" s="12">
        <f t="shared" si="164"/>
        <v>42425.67260416667</v>
      </c>
      <c r="R1762" s="15">
        <f t="shared" si="165"/>
        <v>2016</v>
      </c>
      <c r="S1762" s="21">
        <f t="shared" si="168"/>
        <v>0</v>
      </c>
      <c r="T1762" s="15">
        <f t="shared" si="167"/>
        <v>22.53</v>
      </c>
      <c r="U1762">
        <f t="shared" si="166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 s="12">
        <f t="shared" si="163"/>
        <v>42209.567824074074</v>
      </c>
      <c r="Q1763" s="12">
        <f t="shared" si="164"/>
        <v>42259.567824074074</v>
      </c>
      <c r="R1763" s="15">
        <f t="shared" si="165"/>
        <v>2015</v>
      </c>
      <c r="S1763" s="21">
        <f t="shared" si="168"/>
        <v>23</v>
      </c>
      <c r="T1763" s="15">
        <f t="shared" si="167"/>
        <v>765.33</v>
      </c>
      <c r="U1763">
        <f t="shared" si="166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 s="12">
        <f t="shared" si="163"/>
        <v>42410.982002314813</v>
      </c>
      <c r="Q1764" s="12">
        <f t="shared" si="164"/>
        <v>42440.982002314813</v>
      </c>
      <c r="R1764" s="15">
        <f t="shared" si="165"/>
        <v>2016</v>
      </c>
      <c r="S1764" s="21">
        <f t="shared" si="168"/>
        <v>23</v>
      </c>
      <c r="T1764" s="15">
        <f t="shared" si="167"/>
        <v>91.64</v>
      </c>
      <c r="U1764">
        <f t="shared" si="166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 s="12">
        <f t="shared" si="163"/>
        <v>42636.868518518517</v>
      </c>
      <c r="Q1765" s="12">
        <f t="shared" si="164"/>
        <v>42666.868518518517</v>
      </c>
      <c r="R1765" s="15">
        <f t="shared" si="165"/>
        <v>2016</v>
      </c>
      <c r="S1765" s="21">
        <f t="shared" si="168"/>
        <v>0</v>
      </c>
      <c r="T1765" s="15">
        <f t="shared" si="167"/>
        <v>19.41</v>
      </c>
      <c r="U1765">
        <f t="shared" si="166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 s="12">
        <f t="shared" si="163"/>
        <v>41825.485868055555</v>
      </c>
      <c r="Q1766" s="12">
        <f t="shared" si="164"/>
        <v>41854.485868055555</v>
      </c>
      <c r="R1766" s="15">
        <f t="shared" si="165"/>
        <v>2014</v>
      </c>
      <c r="S1766" s="21">
        <f t="shared" si="168"/>
        <v>0</v>
      </c>
      <c r="T1766" s="15">
        <f t="shared" si="167"/>
        <v>58.64</v>
      </c>
      <c r="U1766">
        <f t="shared" si="166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 s="12">
        <f t="shared" si="163"/>
        <v>41834.980462962965</v>
      </c>
      <c r="Q1767" s="12">
        <f t="shared" si="164"/>
        <v>41864.980462962965</v>
      </c>
      <c r="R1767" s="15">
        <f t="shared" si="165"/>
        <v>2014</v>
      </c>
      <c r="S1767" s="21">
        <f t="shared" si="168"/>
        <v>0</v>
      </c>
      <c r="T1767" s="15">
        <f t="shared" si="167"/>
        <v>22.19</v>
      </c>
      <c r="U1767">
        <f t="shared" si="166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 s="12">
        <f t="shared" si="163"/>
        <v>41855.859814814816</v>
      </c>
      <c r="Q1768" s="12">
        <f t="shared" si="164"/>
        <v>41876.859814814816</v>
      </c>
      <c r="R1768" s="15">
        <f t="shared" si="165"/>
        <v>2014</v>
      </c>
      <c r="S1768" s="21">
        <f t="shared" si="168"/>
        <v>2</v>
      </c>
      <c r="T1768" s="15">
        <f t="shared" si="167"/>
        <v>0</v>
      </c>
      <c r="U1768">
        <f t="shared" si="166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 s="12">
        <f t="shared" si="163"/>
        <v>41824.658379629633</v>
      </c>
      <c r="Q1769" s="12">
        <f t="shared" si="164"/>
        <v>41854.658379629633</v>
      </c>
      <c r="R1769" s="15">
        <f t="shared" si="165"/>
        <v>2014</v>
      </c>
      <c r="S1769" s="21">
        <f t="shared" si="168"/>
        <v>0</v>
      </c>
      <c r="T1769" s="15">
        <f t="shared" si="167"/>
        <v>58.46</v>
      </c>
      <c r="U1769">
        <f t="shared" si="166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 s="12">
        <f t="shared" si="163"/>
        <v>41849.560694444444</v>
      </c>
      <c r="Q1770" s="12">
        <f t="shared" si="164"/>
        <v>41909.560694444444</v>
      </c>
      <c r="R1770" s="15">
        <f t="shared" si="165"/>
        <v>2014</v>
      </c>
      <c r="S1770" s="21">
        <f t="shared" si="168"/>
        <v>0</v>
      </c>
      <c r="T1770" s="15">
        <f t="shared" si="167"/>
        <v>151.36000000000001</v>
      </c>
      <c r="U1770">
        <f t="shared" si="166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 s="12">
        <f t="shared" si="163"/>
        <v>41987.818969907406</v>
      </c>
      <c r="Q1771" s="12">
        <f t="shared" si="164"/>
        <v>42017.818969907406</v>
      </c>
      <c r="R1771" s="15">
        <f t="shared" si="165"/>
        <v>2014</v>
      </c>
      <c r="S1771" s="21">
        <f t="shared" si="168"/>
        <v>0</v>
      </c>
      <c r="T1771" s="15">
        <f t="shared" si="167"/>
        <v>102.95</v>
      </c>
      <c r="U1771">
        <f t="shared" si="166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 s="12">
        <f t="shared" si="163"/>
        <v>41891.780023148152</v>
      </c>
      <c r="Q1772" s="12">
        <f t="shared" si="164"/>
        <v>41926.780023148152</v>
      </c>
      <c r="R1772" s="15">
        <f t="shared" si="165"/>
        <v>2014</v>
      </c>
      <c r="S1772" s="21">
        <f t="shared" si="168"/>
        <v>0</v>
      </c>
      <c r="T1772" s="15">
        <f t="shared" si="167"/>
        <v>24.53</v>
      </c>
      <c r="U1772">
        <f t="shared" si="166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 s="12">
        <f t="shared" si="163"/>
        <v>41905.979629629634</v>
      </c>
      <c r="Q1773" s="12">
        <f t="shared" si="164"/>
        <v>41935.979629629634</v>
      </c>
      <c r="R1773" s="15">
        <f t="shared" si="165"/>
        <v>2014</v>
      </c>
      <c r="S1773" s="21">
        <f t="shared" si="168"/>
        <v>1</v>
      </c>
      <c r="T1773" s="15">
        <f t="shared" si="167"/>
        <v>89.96</v>
      </c>
      <c r="U1773">
        <f t="shared" si="166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 s="12">
        <f t="shared" si="163"/>
        <v>41766.718009259261</v>
      </c>
      <c r="Q1774" s="12">
        <f t="shared" si="164"/>
        <v>41826.718009259261</v>
      </c>
      <c r="R1774" s="15">
        <f t="shared" si="165"/>
        <v>2014</v>
      </c>
      <c r="S1774" s="21">
        <f t="shared" si="168"/>
        <v>0</v>
      </c>
      <c r="T1774" s="15">
        <f t="shared" si="167"/>
        <v>118.16</v>
      </c>
      <c r="U1774">
        <f t="shared" si="166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 s="12">
        <f t="shared" si="163"/>
        <v>41978.760393518518</v>
      </c>
      <c r="Q1775" s="12">
        <f t="shared" si="164"/>
        <v>42023.760393518518</v>
      </c>
      <c r="R1775" s="15">
        <f t="shared" si="165"/>
        <v>2014</v>
      </c>
      <c r="S1775" s="21">
        <f t="shared" si="168"/>
        <v>0</v>
      </c>
      <c r="T1775" s="15">
        <f t="shared" si="167"/>
        <v>117.42</v>
      </c>
      <c r="U1775">
        <f t="shared" si="166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 s="12">
        <f t="shared" si="163"/>
        <v>41930.218657407408</v>
      </c>
      <c r="Q1776" s="12">
        <f t="shared" si="164"/>
        <v>41972.624305555553</v>
      </c>
      <c r="R1776" s="15">
        <f t="shared" si="165"/>
        <v>2014</v>
      </c>
      <c r="S1776" s="21">
        <f t="shared" si="168"/>
        <v>1</v>
      </c>
      <c r="T1776" s="15">
        <f t="shared" si="167"/>
        <v>171.57</v>
      </c>
      <c r="U1776">
        <f t="shared" si="166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 s="12">
        <f t="shared" si="163"/>
        <v>41891.976388888892</v>
      </c>
      <c r="Q1777" s="12">
        <f t="shared" si="164"/>
        <v>41936.976388888892</v>
      </c>
      <c r="R1777" s="15">
        <f t="shared" si="165"/>
        <v>2014</v>
      </c>
      <c r="S1777" s="21">
        <f t="shared" si="168"/>
        <v>0</v>
      </c>
      <c r="T1777" s="15">
        <f t="shared" si="167"/>
        <v>17.98</v>
      </c>
      <c r="U1777">
        <f t="shared" si="166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 s="12">
        <f t="shared" si="163"/>
        <v>41905.95684027778</v>
      </c>
      <c r="Q1778" s="12">
        <f t="shared" si="164"/>
        <v>41941.95684027778</v>
      </c>
      <c r="R1778" s="15">
        <f t="shared" si="165"/>
        <v>2014</v>
      </c>
      <c r="S1778" s="21">
        <f t="shared" si="168"/>
        <v>0</v>
      </c>
      <c r="T1778" s="15">
        <f t="shared" si="167"/>
        <v>555.5</v>
      </c>
      <c r="U1778">
        <f t="shared" si="166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 s="12">
        <f t="shared" si="163"/>
        <v>42025.357094907406</v>
      </c>
      <c r="Q1779" s="12">
        <f t="shared" si="164"/>
        <v>42055.357094907406</v>
      </c>
      <c r="R1779" s="15">
        <f t="shared" si="165"/>
        <v>2015</v>
      </c>
      <c r="S1779" s="21">
        <f t="shared" si="168"/>
        <v>0</v>
      </c>
      <c r="T1779" s="15">
        <f t="shared" si="167"/>
        <v>222.2</v>
      </c>
      <c r="U1779">
        <f t="shared" si="166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 s="12">
        <f t="shared" si="163"/>
        <v>42045.86336805555</v>
      </c>
      <c r="Q1780" s="12">
        <f t="shared" si="164"/>
        <v>42090.821701388893</v>
      </c>
      <c r="R1780" s="15">
        <f t="shared" si="165"/>
        <v>2015</v>
      </c>
      <c r="S1780" s="21">
        <f t="shared" si="168"/>
        <v>0</v>
      </c>
      <c r="T1780" s="15">
        <f t="shared" si="167"/>
        <v>147.66999999999999</v>
      </c>
      <c r="U1780">
        <f t="shared" si="166"/>
        <v>2015</v>
      </c>
    </row>
    <row r="1781" spans="1:21" ht="43.5" x14ac:dyDescent="0.35">
      <c r="A1781">
        <v>1780</v>
      </c>
      <c r="B1781" s="3" t="s">
        <v>1781</v>
      </c>
      <c r="C1781" s="3" t="s">
        <v>5890</v>
      </c>
      <c r="D1781" s="6">
        <v>30000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s="10" t="s">
        <v>8292</v>
      </c>
      <c r="O1781" t="s">
        <v>8293</v>
      </c>
      <c r="P1781" s="12">
        <f t="shared" si="163"/>
        <v>42493.600810185191</v>
      </c>
      <c r="Q1781" s="12">
        <f t="shared" si="164"/>
        <v>42553.600810185191</v>
      </c>
      <c r="R1781" s="15">
        <f t="shared" si="165"/>
        <v>2016</v>
      </c>
      <c r="S1781" s="21">
        <f t="shared" si="168"/>
        <v>0</v>
      </c>
      <c r="T1781" s="15">
        <f t="shared" si="167"/>
        <v>14.54</v>
      </c>
      <c r="U1781">
        <f t="shared" si="166"/>
        <v>2016</v>
      </c>
    </row>
    <row r="1782" spans="1:21" ht="43.5" x14ac:dyDescent="0.35">
      <c r="A1782">
        <v>1779</v>
      </c>
      <c r="B1782" s="3" t="s">
        <v>1780</v>
      </c>
      <c r="C1782" s="3" t="s">
        <v>5889</v>
      </c>
      <c r="D1782" s="6">
        <v>11000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s="10" t="s">
        <v>8292</v>
      </c>
      <c r="O1782" t="s">
        <v>8293</v>
      </c>
      <c r="P1782" s="12">
        <f t="shared" si="163"/>
        <v>42585.691898148143</v>
      </c>
      <c r="Q1782" s="12">
        <f t="shared" si="164"/>
        <v>42615.691898148143</v>
      </c>
      <c r="R1782" s="15">
        <f t="shared" si="165"/>
        <v>2016</v>
      </c>
      <c r="S1782" s="21">
        <f t="shared" si="168"/>
        <v>0</v>
      </c>
      <c r="T1782" s="15">
        <f t="shared" si="167"/>
        <v>58.16</v>
      </c>
      <c r="U1782">
        <f t="shared" si="166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 s="12">
        <f t="shared" si="163"/>
        <v>42597.617418981477</v>
      </c>
      <c r="Q1783" s="12">
        <f t="shared" si="164"/>
        <v>42628.617418981477</v>
      </c>
      <c r="R1783" s="15">
        <f t="shared" si="165"/>
        <v>2016</v>
      </c>
      <c r="S1783" s="21">
        <f t="shared" si="168"/>
        <v>0</v>
      </c>
      <c r="T1783" s="15">
        <f t="shared" si="167"/>
        <v>91.83</v>
      </c>
      <c r="U1783">
        <f t="shared" si="166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 s="12">
        <f t="shared" si="163"/>
        <v>42388.575104166666</v>
      </c>
      <c r="Q1784" s="12">
        <f t="shared" si="164"/>
        <v>42421.575104166666</v>
      </c>
      <c r="R1784" s="15">
        <f t="shared" si="165"/>
        <v>2016</v>
      </c>
      <c r="S1784" s="21">
        <f t="shared" si="168"/>
        <v>0</v>
      </c>
      <c r="T1784" s="15">
        <f t="shared" si="167"/>
        <v>28.97</v>
      </c>
      <c r="U1784">
        <f t="shared" si="166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 s="12">
        <f t="shared" si="163"/>
        <v>42115.949976851851</v>
      </c>
      <c r="Q1785" s="12">
        <f t="shared" si="164"/>
        <v>42145.949976851851</v>
      </c>
      <c r="R1785" s="15">
        <f t="shared" si="165"/>
        <v>2015</v>
      </c>
      <c r="S1785" s="21">
        <f t="shared" si="168"/>
        <v>0</v>
      </c>
      <c r="T1785" s="15">
        <f t="shared" si="167"/>
        <v>11.89</v>
      </c>
      <c r="U1785">
        <f t="shared" si="166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 s="12">
        <f t="shared" si="163"/>
        <v>42003.655555555553</v>
      </c>
      <c r="Q1786" s="12">
        <f t="shared" si="164"/>
        <v>42035.142361111109</v>
      </c>
      <c r="R1786" s="15">
        <f t="shared" si="165"/>
        <v>2014</v>
      </c>
      <c r="S1786" s="21">
        <f t="shared" si="168"/>
        <v>0</v>
      </c>
      <c r="T1786" s="15">
        <f t="shared" si="167"/>
        <v>66.61</v>
      </c>
      <c r="U1786">
        <f t="shared" si="166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 s="12">
        <f t="shared" si="163"/>
        <v>41897.134895833333</v>
      </c>
      <c r="Q1787" s="12">
        <f t="shared" si="164"/>
        <v>41928</v>
      </c>
      <c r="R1787" s="15">
        <f t="shared" si="165"/>
        <v>2014</v>
      </c>
      <c r="S1787" s="21">
        <f t="shared" si="168"/>
        <v>0</v>
      </c>
      <c r="T1787" s="15">
        <f t="shared" si="167"/>
        <v>20.329999999999998</v>
      </c>
      <c r="U1787">
        <f t="shared" si="166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 s="12">
        <f t="shared" si="163"/>
        <v>41958.550659722227</v>
      </c>
      <c r="Q1788" s="12">
        <f t="shared" si="164"/>
        <v>41988.550659722227</v>
      </c>
      <c r="R1788" s="15">
        <f t="shared" si="165"/>
        <v>2014</v>
      </c>
      <c r="S1788" s="21">
        <f t="shared" si="168"/>
        <v>1</v>
      </c>
      <c r="T1788" s="15">
        <f t="shared" si="167"/>
        <v>75.69</v>
      </c>
      <c r="U1788">
        <f t="shared" si="166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 s="12">
        <f t="shared" si="163"/>
        <v>42068.65552083333</v>
      </c>
      <c r="Q1789" s="12">
        <f t="shared" si="164"/>
        <v>42098.613854166666</v>
      </c>
      <c r="R1789" s="15">
        <f t="shared" si="165"/>
        <v>2015</v>
      </c>
      <c r="S1789" s="21">
        <f t="shared" si="168"/>
        <v>0</v>
      </c>
      <c r="T1789" s="15">
        <f t="shared" si="167"/>
        <v>91.38</v>
      </c>
      <c r="U1789">
        <f t="shared" si="166"/>
        <v>2015</v>
      </c>
    </row>
    <row r="1790" spans="1:21" ht="43.5" x14ac:dyDescent="0.35">
      <c r="A1790">
        <v>1789</v>
      </c>
      <c r="B1790" s="3" t="s">
        <v>1790</v>
      </c>
      <c r="C1790" s="3" t="s">
        <v>5899</v>
      </c>
      <c r="D1790" s="6">
        <v>8000</v>
      </c>
      <c r="E1790" s="8">
        <v>2191</v>
      </c>
      <c r="F1790" t="s">
        <v>8220</v>
      </c>
      <c r="G1790" t="s">
        <v>8223</v>
      </c>
      <c r="H1790" t="s">
        <v>8245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 s="12">
        <f t="shared" si="163"/>
        <v>41956.250034722223</v>
      </c>
      <c r="Q1790" s="12">
        <f t="shared" si="164"/>
        <v>42016.250034722223</v>
      </c>
      <c r="R1790" s="15">
        <f t="shared" si="165"/>
        <v>2014</v>
      </c>
      <c r="S1790" s="21">
        <f t="shared" si="168"/>
        <v>0</v>
      </c>
      <c r="T1790" s="15">
        <f t="shared" si="167"/>
        <v>547.75</v>
      </c>
      <c r="U1790">
        <f t="shared" si="166"/>
        <v>2014</v>
      </c>
    </row>
    <row r="1791" spans="1:21" ht="43.5" x14ac:dyDescent="0.35">
      <c r="A1791">
        <v>1788</v>
      </c>
      <c r="B1791" s="3" t="s">
        <v>1789</v>
      </c>
      <c r="C1791" s="3" t="s">
        <v>5898</v>
      </c>
      <c r="D1791" s="6">
        <v>5500</v>
      </c>
      <c r="E1791" s="8">
        <v>2191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 s="12">
        <f t="shared" si="163"/>
        <v>41913.94840277778</v>
      </c>
      <c r="Q1791" s="12">
        <f t="shared" si="164"/>
        <v>41943.94840277778</v>
      </c>
      <c r="R1791" s="15">
        <f t="shared" si="165"/>
        <v>2014</v>
      </c>
      <c r="S1791" s="21">
        <f t="shared" si="168"/>
        <v>0</v>
      </c>
      <c r="T1791" s="15">
        <f t="shared" si="167"/>
        <v>547.75</v>
      </c>
      <c r="U1791">
        <f t="shared" si="166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 s="12">
        <f t="shared" si="163"/>
        <v>42010.674513888895</v>
      </c>
      <c r="Q1792" s="12">
        <f t="shared" si="164"/>
        <v>42040.674513888895</v>
      </c>
      <c r="R1792" s="15">
        <f t="shared" si="165"/>
        <v>2015</v>
      </c>
      <c r="S1792" s="21">
        <f t="shared" si="168"/>
        <v>0</v>
      </c>
      <c r="T1792" s="15">
        <f t="shared" si="167"/>
        <v>145.47</v>
      </c>
      <c r="U1792">
        <f t="shared" si="166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 s="12">
        <f t="shared" si="163"/>
        <v>41973.740335648152</v>
      </c>
      <c r="Q1793" s="12">
        <f t="shared" si="164"/>
        <v>42033.740335648152</v>
      </c>
      <c r="R1793" s="15">
        <f t="shared" si="165"/>
        <v>2014</v>
      </c>
      <c r="S1793" s="21">
        <f t="shared" si="168"/>
        <v>1</v>
      </c>
      <c r="T1793" s="15">
        <f t="shared" si="167"/>
        <v>545.5</v>
      </c>
      <c r="U1793">
        <f t="shared" si="166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 s="12">
        <f t="shared" ref="P1794:P1857" si="169">(((J1794/60)/60)/24)+DATE(1970,1,1)</f>
        <v>42189.031041666662</v>
      </c>
      <c r="Q1794" s="12">
        <f t="shared" ref="Q1794:Q1857" si="170">(((I1794/60)/60)/24)+DATE(1970,1,1)</f>
        <v>42226.290972222225</v>
      </c>
      <c r="R1794" s="15">
        <f t="shared" ref="R1794:R1857" si="171">YEAR(P1794)</f>
        <v>2015</v>
      </c>
      <c r="S1794" s="21">
        <f t="shared" si="168"/>
        <v>0</v>
      </c>
      <c r="T1794" s="15">
        <f t="shared" si="167"/>
        <v>15.68</v>
      </c>
      <c r="U1794">
        <f t="shared" si="166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 s="12">
        <f t="shared" si="169"/>
        <v>41940.89166666667</v>
      </c>
      <c r="Q1795" s="12">
        <f t="shared" si="170"/>
        <v>41970.933333333334</v>
      </c>
      <c r="R1795" s="15">
        <f t="shared" si="171"/>
        <v>2014</v>
      </c>
      <c r="S1795" s="21">
        <f t="shared" si="168"/>
        <v>1</v>
      </c>
      <c r="T1795" s="15">
        <f t="shared" si="167"/>
        <v>1087.5</v>
      </c>
      <c r="U1795">
        <f t="shared" ref="U1795:U1858" si="172">YEAR(P1795)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 s="12">
        <f t="shared" si="169"/>
        <v>42011.551180555558</v>
      </c>
      <c r="Q1796" s="12">
        <f t="shared" si="170"/>
        <v>42046.551180555558</v>
      </c>
      <c r="R1796" s="15">
        <f t="shared" si="171"/>
        <v>2015</v>
      </c>
      <c r="S1796" s="21">
        <f t="shared" si="168"/>
        <v>0</v>
      </c>
      <c r="T1796" s="15">
        <f t="shared" ref="T1796:T1859" si="173">IFERROR(ROUND(E1796/L1796,2),0)</f>
        <v>120.61</v>
      </c>
      <c r="U1796">
        <f t="shared" si="17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 s="12">
        <f t="shared" si="169"/>
        <v>42628.288668981477</v>
      </c>
      <c r="Q1797" s="12">
        <f t="shared" si="170"/>
        <v>42657.666666666672</v>
      </c>
      <c r="R1797" s="15">
        <f t="shared" si="171"/>
        <v>2016</v>
      </c>
      <c r="S1797" s="21">
        <f t="shared" si="168"/>
        <v>0</v>
      </c>
      <c r="T1797" s="15">
        <f t="shared" si="173"/>
        <v>26.68</v>
      </c>
      <c r="U1797">
        <f t="shared" si="17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 s="12">
        <f t="shared" si="169"/>
        <v>42515.439421296294</v>
      </c>
      <c r="Q1798" s="12">
        <f t="shared" si="170"/>
        <v>42575.439421296294</v>
      </c>
      <c r="R1798" s="15">
        <f t="shared" si="171"/>
        <v>2016</v>
      </c>
      <c r="S1798" s="21">
        <f t="shared" si="168"/>
        <v>0</v>
      </c>
      <c r="T1798" s="15">
        <f t="shared" si="173"/>
        <v>25.12</v>
      </c>
      <c r="U1798">
        <f t="shared" si="17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 s="12">
        <f t="shared" si="169"/>
        <v>42689.56931712963</v>
      </c>
      <c r="Q1799" s="12">
        <f t="shared" si="170"/>
        <v>42719.56931712963</v>
      </c>
      <c r="R1799" s="15">
        <f t="shared" si="171"/>
        <v>2016</v>
      </c>
      <c r="S1799" s="21">
        <f t="shared" si="168"/>
        <v>0</v>
      </c>
      <c r="T1799" s="15">
        <f t="shared" si="173"/>
        <v>15.42</v>
      </c>
      <c r="U1799">
        <f t="shared" si="17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 s="12">
        <f t="shared" si="169"/>
        <v>42344.32677083333</v>
      </c>
      <c r="Q1800" s="12">
        <f t="shared" si="170"/>
        <v>42404.32677083333</v>
      </c>
      <c r="R1800" s="15">
        <f t="shared" si="171"/>
        <v>2015</v>
      </c>
      <c r="S1800" s="21">
        <f t="shared" si="168"/>
        <v>0</v>
      </c>
      <c r="T1800" s="15">
        <f t="shared" si="173"/>
        <v>58.27</v>
      </c>
      <c r="U1800">
        <f t="shared" si="17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 s="12">
        <f t="shared" si="169"/>
        <v>41934.842685185184</v>
      </c>
      <c r="Q1801" s="12">
        <f t="shared" si="170"/>
        <v>41954.884351851855</v>
      </c>
      <c r="R1801" s="15">
        <f t="shared" si="171"/>
        <v>2014</v>
      </c>
      <c r="S1801" s="21">
        <f t="shared" si="168"/>
        <v>1</v>
      </c>
      <c r="T1801" s="15">
        <f t="shared" si="173"/>
        <v>359.17</v>
      </c>
      <c r="U1801">
        <f t="shared" si="17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 s="12">
        <f t="shared" si="169"/>
        <v>42623.606134259258</v>
      </c>
      <c r="Q1802" s="12">
        <f t="shared" si="170"/>
        <v>42653.606134259258</v>
      </c>
      <c r="R1802" s="15">
        <f t="shared" si="171"/>
        <v>2016</v>
      </c>
      <c r="S1802" s="21">
        <f t="shared" si="168"/>
        <v>0</v>
      </c>
      <c r="T1802" s="15">
        <f t="shared" si="173"/>
        <v>19.07</v>
      </c>
      <c r="U1802">
        <f t="shared" si="17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 s="12">
        <f t="shared" si="169"/>
        <v>42321.660509259258</v>
      </c>
      <c r="Q1803" s="12">
        <f t="shared" si="170"/>
        <v>42353.506944444445</v>
      </c>
      <c r="R1803" s="15">
        <f t="shared" si="171"/>
        <v>2015</v>
      </c>
      <c r="S1803" s="21">
        <f t="shared" si="168"/>
        <v>0</v>
      </c>
      <c r="T1803" s="15">
        <f t="shared" si="173"/>
        <v>58.16</v>
      </c>
      <c r="U1803">
        <f t="shared" si="17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 s="12">
        <f t="shared" si="169"/>
        <v>42159.47256944445</v>
      </c>
      <c r="Q1804" s="12">
        <f t="shared" si="170"/>
        <v>42182.915972222225</v>
      </c>
      <c r="R1804" s="15">
        <f t="shared" si="171"/>
        <v>2015</v>
      </c>
      <c r="S1804" s="21">
        <f t="shared" si="168"/>
        <v>1</v>
      </c>
      <c r="T1804" s="15">
        <f t="shared" si="173"/>
        <v>119.56</v>
      </c>
      <c r="U1804">
        <f t="shared" si="17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 s="12">
        <f t="shared" si="169"/>
        <v>42018.071550925932</v>
      </c>
      <c r="Q1805" s="12">
        <f t="shared" si="170"/>
        <v>42049.071550925932</v>
      </c>
      <c r="R1805" s="15">
        <f t="shared" si="171"/>
        <v>2015</v>
      </c>
      <c r="S1805" s="21">
        <f t="shared" si="168"/>
        <v>0</v>
      </c>
      <c r="T1805" s="15">
        <f t="shared" si="173"/>
        <v>28.67</v>
      </c>
      <c r="U1805">
        <f t="shared" si="17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 s="12">
        <f t="shared" si="169"/>
        <v>42282.678287037037</v>
      </c>
      <c r="Q1806" s="12">
        <f t="shared" si="170"/>
        <v>42322.719953703709</v>
      </c>
      <c r="R1806" s="15">
        <f t="shared" si="171"/>
        <v>2015</v>
      </c>
      <c r="S1806" s="21">
        <f t="shared" si="168"/>
        <v>0</v>
      </c>
      <c r="T1806" s="15">
        <f t="shared" si="173"/>
        <v>41.29</v>
      </c>
      <c r="U1806">
        <f t="shared" si="17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 s="12">
        <f t="shared" si="169"/>
        <v>42247.803912037038</v>
      </c>
      <c r="Q1807" s="12">
        <f t="shared" si="170"/>
        <v>42279.75</v>
      </c>
      <c r="R1807" s="15">
        <f t="shared" si="171"/>
        <v>2015</v>
      </c>
      <c r="S1807" s="21">
        <f t="shared" si="168"/>
        <v>0</v>
      </c>
      <c r="T1807" s="15">
        <f t="shared" si="173"/>
        <v>17.579999999999998</v>
      </c>
      <c r="U1807">
        <f t="shared" si="17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 s="12">
        <f t="shared" si="169"/>
        <v>41877.638298611113</v>
      </c>
      <c r="Q1808" s="12">
        <f t="shared" si="170"/>
        <v>41912.638298611113</v>
      </c>
      <c r="R1808" s="15">
        <f t="shared" si="171"/>
        <v>2014</v>
      </c>
      <c r="S1808" s="21">
        <f t="shared" si="168"/>
        <v>0</v>
      </c>
      <c r="T1808" s="15">
        <f t="shared" si="173"/>
        <v>268.13</v>
      </c>
      <c r="U1808">
        <f t="shared" si="17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 s="12">
        <f t="shared" si="169"/>
        <v>41880.068437499998</v>
      </c>
      <c r="Q1809" s="12">
        <f t="shared" si="170"/>
        <v>41910.068437499998</v>
      </c>
      <c r="R1809" s="15">
        <f t="shared" si="171"/>
        <v>2014</v>
      </c>
      <c r="S1809" s="21">
        <f t="shared" si="168"/>
        <v>0</v>
      </c>
      <c r="T1809" s="15">
        <f t="shared" si="173"/>
        <v>268.04000000000002</v>
      </c>
      <c r="U1809">
        <f t="shared" si="17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 s="12">
        <f t="shared" si="169"/>
        <v>42742.680902777778</v>
      </c>
      <c r="Q1810" s="12">
        <f t="shared" si="170"/>
        <v>42777.680902777778</v>
      </c>
      <c r="R1810" s="15">
        <f t="shared" si="171"/>
        <v>2017</v>
      </c>
      <c r="S1810" s="21">
        <f t="shared" si="168"/>
        <v>0</v>
      </c>
      <c r="T1810" s="15">
        <f t="shared" si="173"/>
        <v>22.32</v>
      </c>
      <c r="U1810">
        <f t="shared" si="17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 s="12">
        <f t="shared" si="169"/>
        <v>42029.907858796301</v>
      </c>
      <c r="Q1811" s="12">
        <f t="shared" si="170"/>
        <v>42064.907858796301</v>
      </c>
      <c r="R1811" s="15">
        <f t="shared" si="171"/>
        <v>2015</v>
      </c>
      <c r="S1811" s="21">
        <f t="shared" si="168"/>
        <v>1</v>
      </c>
      <c r="T1811" s="15">
        <f t="shared" si="173"/>
        <v>238</v>
      </c>
      <c r="U1811">
        <f t="shared" si="17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 s="12">
        <f t="shared" si="169"/>
        <v>41860.91002314815</v>
      </c>
      <c r="Q1812" s="12">
        <f t="shared" si="170"/>
        <v>41872.91002314815</v>
      </c>
      <c r="R1812" s="15">
        <f t="shared" si="171"/>
        <v>2014</v>
      </c>
      <c r="S1812" s="21">
        <f t="shared" si="168"/>
        <v>5</v>
      </c>
      <c r="T1812" s="15">
        <f t="shared" si="173"/>
        <v>1070.5</v>
      </c>
      <c r="U1812">
        <f t="shared" si="17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 s="12">
        <f t="shared" si="169"/>
        <v>41876.433680555558</v>
      </c>
      <c r="Q1813" s="12">
        <f t="shared" si="170"/>
        <v>41936.166666666664</v>
      </c>
      <c r="R1813" s="15">
        <f t="shared" si="171"/>
        <v>2014</v>
      </c>
      <c r="S1813" s="21">
        <f t="shared" si="168"/>
        <v>0</v>
      </c>
      <c r="T1813" s="15">
        <f t="shared" si="173"/>
        <v>82.31</v>
      </c>
      <c r="U1813">
        <f t="shared" si="17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 s="12">
        <f t="shared" si="169"/>
        <v>42524.318703703699</v>
      </c>
      <c r="Q1814" s="12">
        <f t="shared" si="170"/>
        <v>42554.318703703699</v>
      </c>
      <c r="R1814" s="15">
        <f t="shared" si="171"/>
        <v>2016</v>
      </c>
      <c r="S1814" s="21">
        <f t="shared" si="168"/>
        <v>0</v>
      </c>
      <c r="T1814" s="15">
        <f t="shared" si="173"/>
        <v>93.04</v>
      </c>
      <c r="U1814">
        <f t="shared" si="172"/>
        <v>2016</v>
      </c>
    </row>
    <row r="1815" spans="1:21" ht="43.5" x14ac:dyDescent="0.35">
      <c r="A1815">
        <v>1814</v>
      </c>
      <c r="B1815" s="3" t="s">
        <v>1815</v>
      </c>
      <c r="C1815" s="3" t="s">
        <v>5924</v>
      </c>
      <c r="D1815" s="6">
        <v>12000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s="10" t="s">
        <v>8292</v>
      </c>
      <c r="O1815" t="s">
        <v>8293</v>
      </c>
      <c r="P1815" s="12">
        <f t="shared" si="169"/>
        <v>42033.314074074078</v>
      </c>
      <c r="Q1815" s="12">
        <f t="shared" si="170"/>
        <v>42063.314074074078</v>
      </c>
      <c r="R1815" s="15">
        <f t="shared" si="171"/>
        <v>2015</v>
      </c>
      <c r="S1815" s="21">
        <f t="shared" si="168"/>
        <v>0</v>
      </c>
      <c r="T1815" s="15">
        <f t="shared" si="173"/>
        <v>15.23</v>
      </c>
      <c r="U1815">
        <f t="shared" si="172"/>
        <v>2015</v>
      </c>
    </row>
    <row r="1816" spans="1:21" ht="43.5" x14ac:dyDescent="0.35">
      <c r="A1816">
        <v>1813</v>
      </c>
      <c r="B1816" s="3" t="s">
        <v>1814</v>
      </c>
      <c r="C1816" s="3" t="s">
        <v>5923</v>
      </c>
      <c r="D1816" s="6">
        <v>8750</v>
      </c>
      <c r="E1816" s="8">
        <v>2132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s="10" t="s">
        <v>8292</v>
      </c>
      <c r="O1816" t="s">
        <v>8293</v>
      </c>
      <c r="P1816" s="12">
        <f t="shared" si="169"/>
        <v>41829.889027777775</v>
      </c>
      <c r="Q1816" s="12">
        <f t="shared" si="170"/>
        <v>41859.889027777775</v>
      </c>
      <c r="R1816" s="15">
        <f t="shared" si="171"/>
        <v>2014</v>
      </c>
      <c r="S1816" s="21">
        <f t="shared" si="168"/>
        <v>0</v>
      </c>
      <c r="T1816" s="15">
        <f t="shared" si="173"/>
        <v>0</v>
      </c>
      <c r="U1816">
        <f t="shared" si="172"/>
        <v>2014</v>
      </c>
    </row>
    <row r="1817" spans="1:21" ht="43.5" x14ac:dyDescent="0.35">
      <c r="A1817">
        <v>1816</v>
      </c>
      <c r="B1817" s="3" t="s">
        <v>1817</v>
      </c>
      <c r="C1817" s="3" t="s">
        <v>5926</v>
      </c>
      <c r="D1817" s="6">
        <v>25000</v>
      </c>
      <c r="E1817" s="8">
        <v>2130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s="10" t="s">
        <v>8292</v>
      </c>
      <c r="O1817" t="s">
        <v>8293</v>
      </c>
      <c r="P1817" s="12">
        <f t="shared" si="169"/>
        <v>42548.876192129625</v>
      </c>
      <c r="Q1817" s="12">
        <f t="shared" si="170"/>
        <v>42576.791666666672</v>
      </c>
      <c r="R1817" s="15">
        <f t="shared" si="171"/>
        <v>2016</v>
      </c>
      <c r="S1817" s="21">
        <f t="shared" si="168"/>
        <v>0</v>
      </c>
      <c r="T1817" s="15">
        <f t="shared" si="173"/>
        <v>355</v>
      </c>
      <c r="U1817">
        <f t="shared" si="172"/>
        <v>2016</v>
      </c>
    </row>
    <row r="1818" spans="1:21" ht="58" x14ac:dyDescent="0.35">
      <c r="A1818">
        <v>1815</v>
      </c>
      <c r="B1818" s="3" t="s">
        <v>1816</v>
      </c>
      <c r="C1818" s="3" t="s">
        <v>5925</v>
      </c>
      <c r="D1818" s="6">
        <v>3000</v>
      </c>
      <c r="E1818" s="8">
        <v>2130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s="10" t="s">
        <v>8292</v>
      </c>
      <c r="O1818" t="s">
        <v>8293</v>
      </c>
      <c r="P1818" s="12">
        <f t="shared" si="169"/>
        <v>42172.906678240746</v>
      </c>
      <c r="Q1818" s="12">
        <f t="shared" si="170"/>
        <v>42186.906678240746</v>
      </c>
      <c r="R1818" s="15">
        <f t="shared" si="171"/>
        <v>2015</v>
      </c>
      <c r="S1818" s="21">
        <f t="shared" ref="S1818:S1881" si="174">ROUND(E1818/D1818,0)</f>
        <v>1</v>
      </c>
      <c r="T1818" s="15">
        <f t="shared" si="173"/>
        <v>0</v>
      </c>
      <c r="U1818">
        <f t="shared" si="172"/>
        <v>2015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 s="12">
        <f t="shared" si="169"/>
        <v>42705.662118055552</v>
      </c>
      <c r="Q1819" s="12">
        <f t="shared" si="170"/>
        <v>42765.290972222225</v>
      </c>
      <c r="R1819" s="15">
        <f t="shared" si="171"/>
        <v>2016</v>
      </c>
      <c r="S1819" s="21">
        <f t="shared" si="174"/>
        <v>0</v>
      </c>
      <c r="T1819" s="15">
        <f t="shared" si="173"/>
        <v>21.29</v>
      </c>
      <c r="U1819">
        <f t="shared" si="17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 s="12">
        <f t="shared" si="169"/>
        <v>42067.234375</v>
      </c>
      <c r="Q1820" s="12">
        <f t="shared" si="170"/>
        <v>42097.192708333328</v>
      </c>
      <c r="R1820" s="15">
        <f t="shared" si="171"/>
        <v>2015</v>
      </c>
      <c r="S1820" s="21">
        <f t="shared" si="174"/>
        <v>0</v>
      </c>
      <c r="T1820" s="15">
        <f t="shared" si="173"/>
        <v>0</v>
      </c>
      <c r="U1820">
        <f t="shared" si="17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 s="12">
        <f t="shared" si="169"/>
        <v>41820.752268518518</v>
      </c>
      <c r="Q1821" s="12">
        <f t="shared" si="170"/>
        <v>41850.752268518518</v>
      </c>
      <c r="R1821" s="15">
        <f t="shared" si="171"/>
        <v>2014</v>
      </c>
      <c r="S1821" s="21">
        <f t="shared" si="174"/>
        <v>2</v>
      </c>
      <c r="T1821" s="15">
        <f t="shared" si="173"/>
        <v>530</v>
      </c>
      <c r="U1821">
        <f t="shared" si="17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 s="12">
        <f t="shared" si="169"/>
        <v>42065.084375000006</v>
      </c>
      <c r="Q1822" s="12">
        <f t="shared" si="170"/>
        <v>42095.042708333334</v>
      </c>
      <c r="R1822" s="15">
        <f t="shared" si="171"/>
        <v>2015</v>
      </c>
      <c r="S1822" s="21">
        <f t="shared" si="174"/>
        <v>0</v>
      </c>
      <c r="T1822" s="15">
        <f t="shared" si="173"/>
        <v>264.38</v>
      </c>
      <c r="U1822">
        <f t="shared" si="17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 s="12">
        <f t="shared" si="169"/>
        <v>40926.319062499999</v>
      </c>
      <c r="Q1823" s="12">
        <f t="shared" si="170"/>
        <v>40971.319062499999</v>
      </c>
      <c r="R1823" s="15">
        <f t="shared" si="171"/>
        <v>2012</v>
      </c>
      <c r="S1823" s="21">
        <f t="shared" si="174"/>
        <v>1</v>
      </c>
      <c r="T1823" s="15">
        <f t="shared" si="173"/>
        <v>37.07</v>
      </c>
      <c r="U1823">
        <f t="shared" si="17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 s="12">
        <f t="shared" si="169"/>
        <v>41634.797013888885</v>
      </c>
      <c r="Q1824" s="12">
        <f t="shared" si="170"/>
        <v>41670.792361111111</v>
      </c>
      <c r="R1824" s="15">
        <f t="shared" si="171"/>
        <v>2013</v>
      </c>
      <c r="S1824" s="21">
        <f t="shared" si="174"/>
        <v>7</v>
      </c>
      <c r="T1824" s="15">
        <f t="shared" si="173"/>
        <v>192.09</v>
      </c>
      <c r="U1824">
        <f t="shared" si="172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 s="12">
        <f t="shared" si="169"/>
        <v>41176.684907407405</v>
      </c>
      <c r="Q1825" s="12">
        <f t="shared" si="170"/>
        <v>41206.684907407405</v>
      </c>
      <c r="R1825" s="15">
        <f t="shared" si="171"/>
        <v>2012</v>
      </c>
      <c r="S1825" s="21">
        <f t="shared" si="174"/>
        <v>3</v>
      </c>
      <c r="T1825" s="15">
        <f t="shared" si="173"/>
        <v>63.95</v>
      </c>
      <c r="U1825">
        <f t="shared" si="17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 s="12">
        <f t="shared" si="169"/>
        <v>41626.916284722225</v>
      </c>
      <c r="Q1826" s="12">
        <f t="shared" si="170"/>
        <v>41647.088888888888</v>
      </c>
      <c r="R1826" s="15">
        <f t="shared" si="171"/>
        <v>2013</v>
      </c>
      <c r="S1826" s="21">
        <f t="shared" si="174"/>
        <v>1</v>
      </c>
      <c r="T1826" s="15">
        <f t="shared" si="173"/>
        <v>52.75</v>
      </c>
      <c r="U1826">
        <f t="shared" si="172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 s="12">
        <f t="shared" si="169"/>
        <v>41443.83452546296</v>
      </c>
      <c r="Q1827" s="12">
        <f t="shared" si="170"/>
        <v>41466.83452546296</v>
      </c>
      <c r="R1827" s="15">
        <f t="shared" si="171"/>
        <v>2013</v>
      </c>
      <c r="S1827" s="21">
        <f t="shared" si="174"/>
        <v>1</v>
      </c>
      <c r="T1827" s="15">
        <f t="shared" si="173"/>
        <v>42.14</v>
      </c>
      <c r="U1827">
        <f t="shared" si="17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 s="12">
        <f t="shared" si="169"/>
        <v>41657.923807870371</v>
      </c>
      <c r="Q1828" s="12">
        <f t="shared" si="170"/>
        <v>41687.923807870371</v>
      </c>
      <c r="R1828" s="15">
        <f t="shared" si="171"/>
        <v>2014</v>
      </c>
      <c r="S1828" s="21">
        <f t="shared" si="174"/>
        <v>1</v>
      </c>
      <c r="T1828" s="15">
        <f t="shared" si="173"/>
        <v>55.34</v>
      </c>
      <c r="U1828">
        <f t="shared" si="172"/>
        <v>2014</v>
      </c>
    </row>
    <row r="1829" spans="1:21" ht="58" x14ac:dyDescent="0.35">
      <c r="A1829">
        <v>1828</v>
      </c>
      <c r="B1829" s="3" t="s">
        <v>1829</v>
      </c>
      <c r="C1829" s="3" t="s">
        <v>5938</v>
      </c>
      <c r="D1829" s="6">
        <v>20000</v>
      </c>
      <c r="E1829" s="8">
        <v>2102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s="10" t="s">
        <v>8279</v>
      </c>
      <c r="O1829" t="s">
        <v>8280</v>
      </c>
      <c r="P1829" s="12">
        <f t="shared" si="169"/>
        <v>41736.899652777778</v>
      </c>
      <c r="Q1829" s="12">
        <f t="shared" si="170"/>
        <v>41768.916666666664</v>
      </c>
      <c r="R1829" s="15">
        <f t="shared" si="171"/>
        <v>2014</v>
      </c>
      <c r="S1829" s="21">
        <f t="shared" si="174"/>
        <v>0</v>
      </c>
      <c r="T1829" s="15">
        <f t="shared" si="173"/>
        <v>43.79</v>
      </c>
      <c r="U1829">
        <f t="shared" si="172"/>
        <v>2014</v>
      </c>
    </row>
    <row r="1830" spans="1:21" ht="58" x14ac:dyDescent="0.35">
      <c r="A1830">
        <v>1827</v>
      </c>
      <c r="B1830" s="3" t="s">
        <v>1828</v>
      </c>
      <c r="C1830" s="3" t="s">
        <v>5937</v>
      </c>
      <c r="D1830" s="6">
        <v>8000</v>
      </c>
      <c r="E1830" s="8">
        <v>2102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s="10" t="s">
        <v>8279</v>
      </c>
      <c r="O1830" t="s">
        <v>8280</v>
      </c>
      <c r="P1830" s="12">
        <f t="shared" si="169"/>
        <v>40555.325937499998</v>
      </c>
      <c r="Q1830" s="12">
        <f t="shared" si="170"/>
        <v>40605.325937499998</v>
      </c>
      <c r="R1830" s="15">
        <f t="shared" si="171"/>
        <v>2011</v>
      </c>
      <c r="S1830" s="21">
        <f t="shared" si="174"/>
        <v>0</v>
      </c>
      <c r="T1830" s="15">
        <f t="shared" si="173"/>
        <v>21.9</v>
      </c>
      <c r="U1830">
        <f t="shared" si="172"/>
        <v>2011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 s="12">
        <f t="shared" si="169"/>
        <v>40516.087627314817</v>
      </c>
      <c r="Q1831" s="12">
        <f t="shared" si="170"/>
        <v>40564.916666666664</v>
      </c>
      <c r="R1831" s="15">
        <f t="shared" si="171"/>
        <v>2010</v>
      </c>
      <c r="S1831" s="21">
        <f t="shared" si="174"/>
        <v>1</v>
      </c>
      <c r="T1831" s="15">
        <f t="shared" si="173"/>
        <v>63.67</v>
      </c>
      <c r="U1831">
        <f t="shared" si="172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 s="12">
        <f t="shared" si="169"/>
        <v>41664.684108796297</v>
      </c>
      <c r="Q1832" s="12">
        <f t="shared" si="170"/>
        <v>41694.684108796297</v>
      </c>
      <c r="R1832" s="15">
        <f t="shared" si="171"/>
        <v>2014</v>
      </c>
      <c r="S1832" s="21">
        <f t="shared" si="174"/>
        <v>0</v>
      </c>
      <c r="T1832" s="15">
        <f t="shared" si="173"/>
        <v>9.2899999999999991</v>
      </c>
      <c r="U1832">
        <f t="shared" si="17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 s="12">
        <f t="shared" si="169"/>
        <v>41026.996099537035</v>
      </c>
      <c r="Q1833" s="12">
        <f t="shared" si="170"/>
        <v>41041.996099537035</v>
      </c>
      <c r="R1833" s="15">
        <f t="shared" si="171"/>
        <v>2012</v>
      </c>
      <c r="S1833" s="21">
        <f t="shared" si="174"/>
        <v>2</v>
      </c>
      <c r="T1833" s="15">
        <f t="shared" si="173"/>
        <v>150</v>
      </c>
      <c r="U1833">
        <f t="shared" si="172"/>
        <v>2012</v>
      </c>
    </row>
    <row r="1834" spans="1:21" ht="43.5" x14ac:dyDescent="0.35">
      <c r="A1834">
        <v>1833</v>
      </c>
      <c r="B1834" s="3" t="s">
        <v>1834</v>
      </c>
      <c r="C1834" s="3" t="s">
        <v>5943</v>
      </c>
      <c r="D1834" s="6">
        <v>400</v>
      </c>
      <c r="E1834" s="8">
        <v>2100</v>
      </c>
      <c r="F1834" t="s">
        <v>8218</v>
      </c>
      <c r="G1834" t="s">
        <v>8223</v>
      </c>
      <c r="H1834" t="s">
        <v>8245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s="10" t="s">
        <v>8279</v>
      </c>
      <c r="O1834" t="s">
        <v>8280</v>
      </c>
      <c r="P1834" s="12">
        <f t="shared" si="169"/>
        <v>41303.044016203705</v>
      </c>
      <c r="Q1834" s="12">
        <f t="shared" si="170"/>
        <v>41335.332638888889</v>
      </c>
      <c r="R1834" s="15">
        <f t="shared" si="171"/>
        <v>2013</v>
      </c>
      <c r="S1834" s="21">
        <f t="shared" si="174"/>
        <v>5</v>
      </c>
      <c r="T1834" s="15">
        <f t="shared" si="173"/>
        <v>84</v>
      </c>
      <c r="U1834">
        <f t="shared" si="172"/>
        <v>2013</v>
      </c>
    </row>
    <row r="1835" spans="1:21" ht="43.5" x14ac:dyDescent="0.35">
      <c r="A1835">
        <v>1832</v>
      </c>
      <c r="B1835" s="3" t="s">
        <v>1833</v>
      </c>
      <c r="C1835" s="3" t="s">
        <v>5942</v>
      </c>
      <c r="D1835" s="6">
        <v>350</v>
      </c>
      <c r="E1835" s="8">
        <v>2100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s="10" t="s">
        <v>8279</v>
      </c>
      <c r="O1835" t="s">
        <v>8280</v>
      </c>
      <c r="P1835" s="12">
        <f t="shared" si="169"/>
        <v>40576.539664351854</v>
      </c>
      <c r="Q1835" s="12">
        <f t="shared" si="170"/>
        <v>40606.539664351854</v>
      </c>
      <c r="R1835" s="15">
        <f t="shared" si="171"/>
        <v>2011</v>
      </c>
      <c r="S1835" s="21">
        <f t="shared" si="174"/>
        <v>6</v>
      </c>
      <c r="T1835" s="15">
        <f t="shared" si="173"/>
        <v>105</v>
      </c>
      <c r="U1835">
        <f t="shared" si="172"/>
        <v>2011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 s="12">
        <f t="shared" si="169"/>
        <v>41988.964062500003</v>
      </c>
      <c r="Q1836" s="12">
        <f t="shared" si="170"/>
        <v>42028.964062500003</v>
      </c>
      <c r="R1836" s="15">
        <f t="shared" si="171"/>
        <v>2014</v>
      </c>
      <c r="S1836" s="21">
        <f t="shared" si="174"/>
        <v>0</v>
      </c>
      <c r="T1836" s="15">
        <f t="shared" si="173"/>
        <v>23.28</v>
      </c>
      <c r="U1836">
        <f t="shared" si="172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 s="12">
        <f t="shared" si="169"/>
        <v>42430.702210648145</v>
      </c>
      <c r="Q1837" s="12">
        <f t="shared" si="170"/>
        <v>42460.660543981481</v>
      </c>
      <c r="R1837" s="15">
        <f t="shared" si="171"/>
        <v>2016</v>
      </c>
      <c r="S1837" s="21">
        <f t="shared" si="174"/>
        <v>4</v>
      </c>
      <c r="T1837" s="15">
        <f t="shared" si="173"/>
        <v>190.45</v>
      </c>
      <c r="U1837">
        <f t="shared" si="17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 s="12">
        <f t="shared" si="169"/>
        <v>41305.809363425928</v>
      </c>
      <c r="Q1838" s="12">
        <f t="shared" si="170"/>
        <v>41322.809363425928</v>
      </c>
      <c r="R1838" s="15">
        <f t="shared" si="171"/>
        <v>2013</v>
      </c>
      <c r="S1838" s="21">
        <f t="shared" si="174"/>
        <v>0</v>
      </c>
      <c r="T1838" s="15">
        <f t="shared" si="173"/>
        <v>38.049999999999997</v>
      </c>
      <c r="U1838">
        <f t="shared" si="17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 s="12">
        <f t="shared" si="169"/>
        <v>40926.047858796301</v>
      </c>
      <c r="Q1839" s="12">
        <f t="shared" si="170"/>
        <v>40986.006192129629</v>
      </c>
      <c r="R1839" s="15">
        <f t="shared" si="171"/>
        <v>2012</v>
      </c>
      <c r="S1839" s="21">
        <f t="shared" si="174"/>
        <v>3</v>
      </c>
      <c r="T1839" s="15">
        <f t="shared" si="173"/>
        <v>69.569999999999993</v>
      </c>
      <c r="U1839">
        <f t="shared" si="17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 s="12">
        <f t="shared" si="169"/>
        <v>40788.786539351851</v>
      </c>
      <c r="Q1840" s="12">
        <f t="shared" si="170"/>
        <v>40817.125</v>
      </c>
      <c r="R1840" s="15">
        <f t="shared" si="171"/>
        <v>2011</v>
      </c>
      <c r="S1840" s="21">
        <f t="shared" si="174"/>
        <v>2</v>
      </c>
      <c r="T1840" s="15">
        <f t="shared" si="173"/>
        <v>74.5</v>
      </c>
      <c r="U1840">
        <f t="shared" si="17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 s="12">
        <f t="shared" si="169"/>
        <v>42614.722013888888</v>
      </c>
      <c r="Q1841" s="12">
        <f t="shared" si="170"/>
        <v>42644.722013888888</v>
      </c>
      <c r="R1841" s="15">
        <f t="shared" si="171"/>
        <v>2016</v>
      </c>
      <c r="S1841" s="21">
        <f t="shared" si="174"/>
        <v>2</v>
      </c>
      <c r="T1841" s="15">
        <f t="shared" si="173"/>
        <v>46.27</v>
      </c>
      <c r="U1841">
        <f t="shared" si="17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 s="12">
        <f t="shared" si="169"/>
        <v>41382.096180555556</v>
      </c>
      <c r="Q1842" s="12">
        <f t="shared" si="170"/>
        <v>41401.207638888889</v>
      </c>
      <c r="R1842" s="15">
        <f t="shared" si="171"/>
        <v>2013</v>
      </c>
      <c r="S1842" s="21">
        <f t="shared" si="174"/>
        <v>2</v>
      </c>
      <c r="T1842" s="15">
        <f t="shared" si="173"/>
        <v>160</v>
      </c>
      <c r="U1842">
        <f t="shared" si="17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 s="12">
        <f t="shared" si="169"/>
        <v>41745.84542824074</v>
      </c>
      <c r="Q1843" s="12">
        <f t="shared" si="170"/>
        <v>41779.207638888889</v>
      </c>
      <c r="R1843" s="15">
        <f t="shared" si="171"/>
        <v>2014</v>
      </c>
      <c r="S1843" s="21">
        <f t="shared" si="174"/>
        <v>1</v>
      </c>
      <c r="T1843" s="15">
        <f t="shared" si="173"/>
        <v>51.9</v>
      </c>
      <c r="U1843">
        <f t="shared" si="17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 s="12">
        <f t="shared" si="169"/>
        <v>42031.631724537037</v>
      </c>
      <c r="Q1844" s="12">
        <f t="shared" si="170"/>
        <v>42065.249305555553</v>
      </c>
      <c r="R1844" s="15">
        <f t="shared" si="171"/>
        <v>2015</v>
      </c>
      <c r="S1844" s="21">
        <f t="shared" si="174"/>
        <v>1</v>
      </c>
      <c r="T1844" s="15">
        <f t="shared" si="173"/>
        <v>98.86</v>
      </c>
      <c r="U1844">
        <f t="shared" si="17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 s="12">
        <f t="shared" si="169"/>
        <v>40564.994837962964</v>
      </c>
      <c r="Q1845" s="12">
        <f t="shared" si="170"/>
        <v>40594.994837962964</v>
      </c>
      <c r="R1845" s="15">
        <f t="shared" si="171"/>
        <v>2011</v>
      </c>
      <c r="S1845" s="21">
        <f t="shared" si="174"/>
        <v>0</v>
      </c>
      <c r="T1845" s="15">
        <f t="shared" si="173"/>
        <v>15.49</v>
      </c>
      <c r="U1845">
        <f t="shared" si="17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 s="12">
        <f t="shared" si="169"/>
        <v>40666.973541666666</v>
      </c>
      <c r="Q1846" s="12">
        <f t="shared" si="170"/>
        <v>40705.125</v>
      </c>
      <c r="R1846" s="15">
        <f t="shared" si="171"/>
        <v>2011</v>
      </c>
      <c r="S1846" s="21">
        <f t="shared" si="174"/>
        <v>1</v>
      </c>
      <c r="T1846" s="15">
        <f t="shared" si="173"/>
        <v>103.65</v>
      </c>
      <c r="U1846">
        <f t="shared" si="17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 s="12">
        <f t="shared" si="169"/>
        <v>42523.333310185189</v>
      </c>
      <c r="Q1847" s="12">
        <f t="shared" si="170"/>
        <v>42538.204861111109</v>
      </c>
      <c r="R1847" s="15">
        <f t="shared" si="171"/>
        <v>2016</v>
      </c>
      <c r="S1847" s="21">
        <f t="shared" si="174"/>
        <v>2</v>
      </c>
      <c r="T1847" s="15">
        <f t="shared" si="173"/>
        <v>108.97</v>
      </c>
      <c r="U1847">
        <f t="shared" si="17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 s="12">
        <f t="shared" si="169"/>
        <v>41228.650196759263</v>
      </c>
      <c r="Q1848" s="12">
        <f t="shared" si="170"/>
        <v>41258.650196759263</v>
      </c>
      <c r="R1848" s="15">
        <f t="shared" si="171"/>
        <v>2012</v>
      </c>
      <c r="S1848" s="21">
        <f t="shared" si="174"/>
        <v>0</v>
      </c>
      <c r="T1848" s="15">
        <f t="shared" si="173"/>
        <v>9.9</v>
      </c>
      <c r="U1848">
        <f t="shared" si="17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 s="12">
        <f t="shared" si="169"/>
        <v>42094.236481481479</v>
      </c>
      <c r="Q1849" s="12">
        <f t="shared" si="170"/>
        <v>42115.236481481479</v>
      </c>
      <c r="R1849" s="15">
        <f t="shared" si="171"/>
        <v>2015</v>
      </c>
      <c r="S1849" s="21">
        <f t="shared" si="174"/>
        <v>1</v>
      </c>
      <c r="T1849" s="15">
        <f t="shared" si="173"/>
        <v>54.47</v>
      </c>
      <c r="U1849">
        <f t="shared" si="17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 s="12">
        <f t="shared" si="169"/>
        <v>40691.788055555553</v>
      </c>
      <c r="Q1850" s="12">
        <f t="shared" si="170"/>
        <v>40755.290972222225</v>
      </c>
      <c r="R1850" s="15">
        <f t="shared" si="171"/>
        <v>2011</v>
      </c>
      <c r="S1850" s="21">
        <f t="shared" si="174"/>
        <v>1</v>
      </c>
      <c r="T1850" s="15">
        <f t="shared" si="173"/>
        <v>86.04</v>
      </c>
      <c r="U1850">
        <f t="shared" si="17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 s="12">
        <f t="shared" si="169"/>
        <v>41169.845590277779</v>
      </c>
      <c r="Q1851" s="12">
        <f t="shared" si="170"/>
        <v>41199.845590277779</v>
      </c>
      <c r="R1851" s="15">
        <f t="shared" si="171"/>
        <v>2012</v>
      </c>
      <c r="S1851" s="21">
        <f t="shared" si="174"/>
        <v>7</v>
      </c>
      <c r="T1851" s="15">
        <f t="shared" si="173"/>
        <v>258.13</v>
      </c>
      <c r="U1851">
        <f t="shared" si="17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 s="12">
        <f t="shared" si="169"/>
        <v>41800.959490740745</v>
      </c>
      <c r="Q1852" s="12">
        <f t="shared" si="170"/>
        <v>41830.959490740745</v>
      </c>
      <c r="R1852" s="15">
        <f t="shared" si="171"/>
        <v>2014</v>
      </c>
      <c r="S1852" s="21">
        <f t="shared" si="174"/>
        <v>0</v>
      </c>
      <c r="T1852" s="15">
        <f t="shared" si="173"/>
        <v>11.53</v>
      </c>
      <c r="U1852">
        <f t="shared" si="172"/>
        <v>2014</v>
      </c>
    </row>
    <row r="1853" spans="1:21" ht="58" x14ac:dyDescent="0.35">
      <c r="A1853">
        <v>1852</v>
      </c>
      <c r="B1853" s="3" t="s">
        <v>1853</v>
      </c>
      <c r="C1853" s="3" t="s">
        <v>5962</v>
      </c>
      <c r="D1853" s="6">
        <v>15000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s="10" t="s">
        <v>8279</v>
      </c>
      <c r="O1853" t="s">
        <v>8280</v>
      </c>
      <c r="P1853" s="12">
        <f t="shared" si="169"/>
        <v>42081.77143518519</v>
      </c>
      <c r="Q1853" s="12">
        <f t="shared" si="170"/>
        <v>42119</v>
      </c>
      <c r="R1853" s="15">
        <f t="shared" si="171"/>
        <v>2015</v>
      </c>
      <c r="S1853" s="21">
        <f t="shared" si="174"/>
        <v>0</v>
      </c>
      <c r="T1853" s="15">
        <f t="shared" si="173"/>
        <v>15.73</v>
      </c>
      <c r="U1853">
        <f t="shared" si="172"/>
        <v>2015</v>
      </c>
    </row>
    <row r="1854" spans="1:21" ht="43.5" x14ac:dyDescent="0.35">
      <c r="A1854">
        <v>1851</v>
      </c>
      <c r="B1854" s="3" t="s">
        <v>1852</v>
      </c>
      <c r="C1854" s="3" t="s">
        <v>5961</v>
      </c>
      <c r="D1854" s="6">
        <v>1300</v>
      </c>
      <c r="E1854" s="8">
        <v>2060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s="10" t="s">
        <v>8279</v>
      </c>
      <c r="O1854" t="s">
        <v>8280</v>
      </c>
      <c r="P1854" s="12">
        <f t="shared" si="169"/>
        <v>41827.906689814816</v>
      </c>
      <c r="Q1854" s="12">
        <f t="shared" si="170"/>
        <v>41848.041666666664</v>
      </c>
      <c r="R1854" s="15">
        <f t="shared" si="171"/>
        <v>2014</v>
      </c>
      <c r="S1854" s="21">
        <f t="shared" si="174"/>
        <v>2</v>
      </c>
      <c r="T1854" s="15">
        <f t="shared" si="173"/>
        <v>79.23</v>
      </c>
      <c r="U1854">
        <f t="shared" si="172"/>
        <v>2014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 s="12">
        <f t="shared" si="169"/>
        <v>41177.060381944444</v>
      </c>
      <c r="Q1855" s="12">
        <f t="shared" si="170"/>
        <v>41227.102048611108</v>
      </c>
      <c r="R1855" s="15">
        <f t="shared" si="171"/>
        <v>2012</v>
      </c>
      <c r="S1855" s="21">
        <f t="shared" si="174"/>
        <v>3</v>
      </c>
      <c r="T1855" s="15">
        <f t="shared" si="173"/>
        <v>147.07</v>
      </c>
      <c r="U1855">
        <f t="shared" si="17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 s="12">
        <f t="shared" si="169"/>
        <v>41388.021261574075</v>
      </c>
      <c r="Q1856" s="12">
        <f t="shared" si="170"/>
        <v>41418.021261574075</v>
      </c>
      <c r="R1856" s="15">
        <f t="shared" si="171"/>
        <v>2013</v>
      </c>
      <c r="S1856" s="21">
        <f t="shared" si="174"/>
        <v>0</v>
      </c>
      <c r="T1856" s="15">
        <f t="shared" si="173"/>
        <v>11.82</v>
      </c>
      <c r="U1856">
        <f t="shared" si="17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 s="12">
        <f t="shared" si="169"/>
        <v>41600.538657407407</v>
      </c>
      <c r="Q1857" s="12">
        <f t="shared" si="170"/>
        <v>41645.538657407407</v>
      </c>
      <c r="R1857" s="15">
        <f t="shared" si="171"/>
        <v>2013</v>
      </c>
      <c r="S1857" s="21">
        <f t="shared" si="174"/>
        <v>0</v>
      </c>
      <c r="T1857" s="15">
        <f t="shared" si="173"/>
        <v>10.76</v>
      </c>
      <c r="U1857">
        <f t="shared" si="172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 s="12">
        <f t="shared" ref="P1858:P1921" si="175">(((J1858/60)/60)/24)+DATE(1970,1,1)</f>
        <v>41817.854999999996</v>
      </c>
      <c r="Q1858" s="12">
        <f t="shared" ref="Q1858:Q1921" si="176">(((I1858/60)/60)/24)+DATE(1970,1,1)</f>
        <v>41838.854999999996</v>
      </c>
      <c r="R1858" s="15">
        <f t="shared" ref="R1858:R1921" si="177">YEAR(P1858)</f>
        <v>2014</v>
      </c>
      <c r="S1858" s="21">
        <f t="shared" si="174"/>
        <v>1</v>
      </c>
      <c r="T1858" s="15">
        <f t="shared" si="173"/>
        <v>54.08</v>
      </c>
      <c r="U1858">
        <f t="shared" si="172"/>
        <v>2014</v>
      </c>
    </row>
    <row r="1859" spans="1:21" ht="58" x14ac:dyDescent="0.35">
      <c r="A1859">
        <v>1858</v>
      </c>
      <c r="B1859" s="3" t="s">
        <v>1859</v>
      </c>
      <c r="C1859" s="3" t="s">
        <v>5968</v>
      </c>
      <c r="D1859" s="6">
        <v>5555.55</v>
      </c>
      <c r="E1859" s="8">
        <v>2053</v>
      </c>
      <c r="F1859" t="s">
        <v>8218</v>
      </c>
      <c r="G1859" t="s">
        <v>8223</v>
      </c>
      <c r="H1859" t="s">
        <v>8245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s="10" t="s">
        <v>8279</v>
      </c>
      <c r="O1859" t="s">
        <v>8280</v>
      </c>
      <c r="P1859" s="12">
        <f t="shared" si="175"/>
        <v>40833.200474537036</v>
      </c>
      <c r="Q1859" s="12">
        <f t="shared" si="176"/>
        <v>40893.242141203707</v>
      </c>
      <c r="R1859" s="15">
        <f t="shared" si="177"/>
        <v>2011</v>
      </c>
      <c r="S1859" s="21">
        <f t="shared" si="174"/>
        <v>0</v>
      </c>
      <c r="T1859" s="15">
        <f t="shared" si="173"/>
        <v>13.78</v>
      </c>
      <c r="U1859">
        <f t="shared" ref="U1859:U1922" si="178">YEAR(P1859)</f>
        <v>2011</v>
      </c>
    </row>
    <row r="1860" spans="1:21" ht="43.5" x14ac:dyDescent="0.35">
      <c r="A1860">
        <v>1857</v>
      </c>
      <c r="B1860" s="3" t="s">
        <v>1858</v>
      </c>
      <c r="C1860" s="3" t="s">
        <v>5967</v>
      </c>
      <c r="D1860" s="6">
        <v>3000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s="10" t="s">
        <v>8279</v>
      </c>
      <c r="O1860" t="s">
        <v>8280</v>
      </c>
      <c r="P1860" s="12">
        <f t="shared" si="175"/>
        <v>41864.76866898148</v>
      </c>
      <c r="Q1860" s="12">
        <f t="shared" si="176"/>
        <v>41894.76866898148</v>
      </c>
      <c r="R1860" s="15">
        <f t="shared" si="177"/>
        <v>2014</v>
      </c>
      <c r="S1860" s="21">
        <f t="shared" si="174"/>
        <v>1</v>
      </c>
      <c r="T1860" s="15">
        <f t="shared" ref="T1860:T1923" si="179">IFERROR(ROUND(E1860/L1860,2),0)</f>
        <v>93.32</v>
      </c>
      <c r="U1860">
        <f t="shared" si="178"/>
        <v>2014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 s="12">
        <f t="shared" si="175"/>
        <v>40778.770011574074</v>
      </c>
      <c r="Q1861" s="12">
        <f t="shared" si="176"/>
        <v>40808.770011574074</v>
      </c>
      <c r="R1861" s="15">
        <f t="shared" si="177"/>
        <v>2011</v>
      </c>
      <c r="S1861" s="21">
        <f t="shared" si="174"/>
        <v>1</v>
      </c>
      <c r="T1861" s="15">
        <f t="shared" si="179"/>
        <v>36.64</v>
      </c>
      <c r="U1861">
        <f t="shared" si="178"/>
        <v>2011</v>
      </c>
    </row>
    <row r="1862" spans="1:21" ht="43.5" x14ac:dyDescent="0.35">
      <c r="A1862">
        <v>1861</v>
      </c>
      <c r="B1862" s="3" t="s">
        <v>1862</v>
      </c>
      <c r="C1862" s="3" t="s">
        <v>5971</v>
      </c>
      <c r="D1862" s="6">
        <v>250000</v>
      </c>
      <c r="E1862" s="8">
        <v>2050</v>
      </c>
      <c r="F1862" t="s">
        <v>8220</v>
      </c>
      <c r="G1862" t="s">
        <v>8224</v>
      </c>
      <c r="H1862" t="s">
        <v>8246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s="10" t="s">
        <v>8287</v>
      </c>
      <c r="O1862" t="s">
        <v>8289</v>
      </c>
      <c r="P1862" s="12">
        <f t="shared" si="175"/>
        <v>42000.300243055557</v>
      </c>
      <c r="Q1862" s="12">
        <f t="shared" si="176"/>
        <v>42030.300243055557</v>
      </c>
      <c r="R1862" s="15">
        <f t="shared" si="177"/>
        <v>2014</v>
      </c>
      <c r="S1862" s="21">
        <f t="shared" si="174"/>
        <v>0</v>
      </c>
      <c r="T1862" s="15">
        <f t="shared" si="179"/>
        <v>0</v>
      </c>
      <c r="U1862">
        <f t="shared" si="178"/>
        <v>2014</v>
      </c>
    </row>
    <row r="1863" spans="1:21" ht="43.5" x14ac:dyDescent="0.35">
      <c r="A1863">
        <v>1862</v>
      </c>
      <c r="B1863" s="3" t="s">
        <v>1863</v>
      </c>
      <c r="C1863" s="3" t="s">
        <v>5972</v>
      </c>
      <c r="D1863" s="6">
        <v>18000</v>
      </c>
      <c r="E1863" s="8">
        <v>2050</v>
      </c>
      <c r="F1863" t="s">
        <v>8220</v>
      </c>
      <c r="G1863" t="s">
        <v>8223</v>
      </c>
      <c r="H1863" t="s">
        <v>8245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s="10" t="s">
        <v>8287</v>
      </c>
      <c r="O1863" t="s">
        <v>8289</v>
      </c>
      <c r="P1863" s="12">
        <f t="shared" si="175"/>
        <v>42755.492754629624</v>
      </c>
      <c r="Q1863" s="12">
        <f t="shared" si="176"/>
        <v>42802.3125</v>
      </c>
      <c r="R1863" s="15">
        <f t="shared" si="177"/>
        <v>2017</v>
      </c>
      <c r="S1863" s="21">
        <f t="shared" si="174"/>
        <v>0</v>
      </c>
      <c r="T1863" s="15">
        <f t="shared" si="179"/>
        <v>128.13</v>
      </c>
      <c r="U1863">
        <f t="shared" si="178"/>
        <v>2017</v>
      </c>
    </row>
    <row r="1864" spans="1:21" ht="43.5" x14ac:dyDescent="0.35">
      <c r="A1864">
        <v>1863</v>
      </c>
      <c r="B1864" s="3" t="s">
        <v>1864</v>
      </c>
      <c r="C1864" s="3" t="s">
        <v>5973</v>
      </c>
      <c r="D1864" s="6">
        <v>2500</v>
      </c>
      <c r="E1864" s="8">
        <v>2050</v>
      </c>
      <c r="F1864" t="s">
        <v>8220</v>
      </c>
      <c r="G1864" t="s">
        <v>8223</v>
      </c>
      <c r="H1864" t="s">
        <v>8245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s="10" t="s">
        <v>8287</v>
      </c>
      <c r="O1864" t="s">
        <v>8289</v>
      </c>
      <c r="P1864" s="12">
        <f t="shared" si="175"/>
        <v>41772.797280092593</v>
      </c>
      <c r="Q1864" s="12">
        <f t="shared" si="176"/>
        <v>41802.797280092593</v>
      </c>
      <c r="R1864" s="15">
        <f t="shared" si="177"/>
        <v>2014</v>
      </c>
      <c r="S1864" s="21">
        <f t="shared" si="174"/>
        <v>1</v>
      </c>
      <c r="T1864" s="15">
        <f t="shared" si="179"/>
        <v>1025</v>
      </c>
      <c r="U1864">
        <f t="shared" si="178"/>
        <v>2014</v>
      </c>
    </row>
    <row r="1865" spans="1:21" ht="43.5" x14ac:dyDescent="0.35">
      <c r="A1865">
        <v>1860</v>
      </c>
      <c r="B1865" s="3" t="s">
        <v>1861</v>
      </c>
      <c r="C1865" s="3" t="s">
        <v>5970</v>
      </c>
      <c r="D1865" s="6">
        <v>750</v>
      </c>
      <c r="E1865" s="8">
        <v>2050</v>
      </c>
      <c r="F1865" t="s">
        <v>8218</v>
      </c>
      <c r="G1865" t="s">
        <v>8223</v>
      </c>
      <c r="H1865" t="s">
        <v>8245</v>
      </c>
      <c r="I1865">
        <v>1391706084</v>
      </c>
      <c r="J1865">
        <v>1389891684</v>
      </c>
      <c r="K1865" t="b">
        <v>0</v>
      </c>
      <c r="L1865">
        <v>19</v>
      </c>
      <c r="M1865" t="b">
        <v>1</v>
      </c>
      <c r="N1865" s="10" t="s">
        <v>8279</v>
      </c>
      <c r="O1865" t="s">
        <v>8280</v>
      </c>
      <c r="P1865" s="12">
        <f t="shared" si="175"/>
        <v>41655.709305555552</v>
      </c>
      <c r="Q1865" s="12">
        <f t="shared" si="176"/>
        <v>41676.709305555552</v>
      </c>
      <c r="R1865" s="15">
        <f t="shared" si="177"/>
        <v>2014</v>
      </c>
      <c r="S1865" s="21">
        <f t="shared" si="174"/>
        <v>3</v>
      </c>
      <c r="T1865" s="15">
        <f t="shared" si="179"/>
        <v>107.89</v>
      </c>
      <c r="U1865">
        <f t="shared" si="178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 s="12">
        <f t="shared" si="175"/>
        <v>41733.716435185182</v>
      </c>
      <c r="Q1866" s="12">
        <f t="shared" si="176"/>
        <v>41763.716435185182</v>
      </c>
      <c r="R1866" s="15">
        <f t="shared" si="177"/>
        <v>2014</v>
      </c>
      <c r="S1866" s="21">
        <f t="shared" si="174"/>
        <v>0</v>
      </c>
      <c r="T1866" s="15">
        <f t="shared" si="179"/>
        <v>42.65</v>
      </c>
      <c r="U1866">
        <f t="shared" si="178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 s="12">
        <f t="shared" si="175"/>
        <v>42645.367442129631</v>
      </c>
      <c r="Q1867" s="12">
        <f t="shared" si="176"/>
        <v>42680.409108796302</v>
      </c>
      <c r="R1867" s="15">
        <f t="shared" si="177"/>
        <v>2016</v>
      </c>
      <c r="S1867" s="21">
        <f t="shared" si="174"/>
        <v>0</v>
      </c>
      <c r="T1867" s="15">
        <f t="shared" si="179"/>
        <v>1021</v>
      </c>
      <c r="U1867">
        <f t="shared" si="178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 s="12">
        <f t="shared" si="175"/>
        <v>42742.246493055558</v>
      </c>
      <c r="Q1868" s="12">
        <f t="shared" si="176"/>
        <v>42795.166666666672</v>
      </c>
      <c r="R1868" s="15">
        <f t="shared" si="177"/>
        <v>2017</v>
      </c>
      <c r="S1868" s="21">
        <f t="shared" si="174"/>
        <v>0</v>
      </c>
      <c r="T1868" s="15">
        <f t="shared" si="179"/>
        <v>1020.5</v>
      </c>
      <c r="U1868">
        <f t="shared" si="178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 s="12">
        <f t="shared" si="175"/>
        <v>42649.924907407403</v>
      </c>
      <c r="Q1869" s="12">
        <f t="shared" si="176"/>
        <v>42679.924907407403</v>
      </c>
      <c r="R1869" s="15">
        <f t="shared" si="177"/>
        <v>2016</v>
      </c>
      <c r="S1869" s="21">
        <f t="shared" si="174"/>
        <v>0</v>
      </c>
      <c r="T1869" s="15">
        <f t="shared" si="179"/>
        <v>2035.05</v>
      </c>
      <c r="U1869">
        <f t="shared" si="178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 s="12">
        <f t="shared" si="175"/>
        <v>42328.779224537036</v>
      </c>
      <c r="Q1870" s="12">
        <f t="shared" si="176"/>
        <v>42353.332638888889</v>
      </c>
      <c r="R1870" s="15">
        <f t="shared" si="177"/>
        <v>2015</v>
      </c>
      <c r="S1870" s="21">
        <f t="shared" si="174"/>
        <v>0</v>
      </c>
      <c r="T1870" s="15">
        <f t="shared" si="179"/>
        <v>119.71</v>
      </c>
      <c r="U1870">
        <f t="shared" si="178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 s="12">
        <f t="shared" si="175"/>
        <v>42709.002881944441</v>
      </c>
      <c r="Q1871" s="12">
        <f t="shared" si="176"/>
        <v>42739.002881944441</v>
      </c>
      <c r="R1871" s="15">
        <f t="shared" si="177"/>
        <v>2016</v>
      </c>
      <c r="S1871" s="21">
        <f t="shared" si="174"/>
        <v>0</v>
      </c>
      <c r="T1871" s="15">
        <f t="shared" si="179"/>
        <v>0</v>
      </c>
      <c r="U1871">
        <f t="shared" si="178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 s="12">
        <f t="shared" si="175"/>
        <v>42371.355729166666</v>
      </c>
      <c r="Q1872" s="12">
        <f t="shared" si="176"/>
        <v>42400.178472222222</v>
      </c>
      <c r="R1872" s="15">
        <f t="shared" si="177"/>
        <v>2016</v>
      </c>
      <c r="S1872" s="21">
        <f t="shared" si="174"/>
        <v>1</v>
      </c>
      <c r="T1872" s="15">
        <f t="shared" si="179"/>
        <v>184.82</v>
      </c>
      <c r="U1872">
        <f t="shared" si="178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 s="12">
        <f t="shared" si="175"/>
        <v>41923.783576388887</v>
      </c>
      <c r="Q1873" s="12">
        <f t="shared" si="176"/>
        <v>41963.825243055559</v>
      </c>
      <c r="R1873" s="15">
        <f t="shared" si="177"/>
        <v>2014</v>
      </c>
      <c r="S1873" s="21">
        <f t="shared" si="174"/>
        <v>0</v>
      </c>
      <c r="T1873" s="15">
        <f t="shared" si="179"/>
        <v>21.38</v>
      </c>
      <c r="U1873">
        <f t="shared" si="178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 s="12">
        <f t="shared" si="175"/>
        <v>42155.129652777774</v>
      </c>
      <c r="Q1874" s="12">
        <f t="shared" si="176"/>
        <v>42185.129652777774</v>
      </c>
      <c r="R1874" s="15">
        <f t="shared" si="177"/>
        <v>2015</v>
      </c>
      <c r="S1874" s="21">
        <f t="shared" si="174"/>
        <v>0</v>
      </c>
      <c r="T1874" s="15">
        <f t="shared" si="179"/>
        <v>156.15</v>
      </c>
      <c r="U1874">
        <f t="shared" si="178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 s="12">
        <f t="shared" si="175"/>
        <v>42164.615856481483</v>
      </c>
      <c r="Q1875" s="12">
        <f t="shared" si="176"/>
        <v>42193.697916666672</v>
      </c>
      <c r="R1875" s="15">
        <f t="shared" si="177"/>
        <v>2015</v>
      </c>
      <c r="S1875" s="21">
        <f t="shared" si="174"/>
        <v>0</v>
      </c>
      <c r="T1875" s="15">
        <f t="shared" si="179"/>
        <v>1015</v>
      </c>
      <c r="U1875">
        <f t="shared" si="178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 s="12">
        <f t="shared" si="175"/>
        <v>42529.969131944439</v>
      </c>
      <c r="Q1876" s="12">
        <f t="shared" si="176"/>
        <v>42549.969131944439</v>
      </c>
      <c r="R1876" s="15">
        <f t="shared" si="177"/>
        <v>2016</v>
      </c>
      <c r="S1876" s="21">
        <f t="shared" si="174"/>
        <v>0</v>
      </c>
      <c r="T1876" s="15">
        <f t="shared" si="179"/>
        <v>1014</v>
      </c>
      <c r="U1876">
        <f t="shared" si="178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 s="12">
        <f t="shared" si="175"/>
        <v>42528.899398148147</v>
      </c>
      <c r="Q1877" s="12">
        <f t="shared" si="176"/>
        <v>42588.899398148147</v>
      </c>
      <c r="R1877" s="15">
        <f t="shared" si="177"/>
        <v>2016</v>
      </c>
      <c r="S1877" s="21">
        <f t="shared" si="174"/>
        <v>0</v>
      </c>
      <c r="T1877" s="15">
        <f t="shared" si="179"/>
        <v>675.67</v>
      </c>
      <c r="U1877">
        <f t="shared" si="178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 s="12">
        <f t="shared" si="175"/>
        <v>41776.284780092588</v>
      </c>
      <c r="Q1878" s="12">
        <f t="shared" si="176"/>
        <v>41806.284780092588</v>
      </c>
      <c r="R1878" s="15">
        <f t="shared" si="177"/>
        <v>2014</v>
      </c>
      <c r="S1878" s="21">
        <f t="shared" si="174"/>
        <v>7</v>
      </c>
      <c r="T1878" s="15">
        <f t="shared" si="179"/>
        <v>0</v>
      </c>
      <c r="U1878">
        <f t="shared" si="178"/>
        <v>2014</v>
      </c>
    </row>
    <row r="1879" spans="1:21" ht="58" x14ac:dyDescent="0.35">
      <c r="A1879">
        <v>1878</v>
      </c>
      <c r="B1879" s="3" t="s">
        <v>1879</v>
      </c>
      <c r="C1879" s="3" t="s">
        <v>5988</v>
      </c>
      <c r="D1879" s="6">
        <v>8000</v>
      </c>
      <c r="E1879" s="8">
        <v>2025</v>
      </c>
      <c r="F1879" t="s">
        <v>8220</v>
      </c>
      <c r="G1879" t="s">
        <v>8225</v>
      </c>
      <c r="H1879" t="s">
        <v>8247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 s="12">
        <f t="shared" si="175"/>
        <v>41773.008738425924</v>
      </c>
      <c r="Q1879" s="12">
        <f t="shared" si="176"/>
        <v>41803.008738425924</v>
      </c>
      <c r="R1879" s="15">
        <f t="shared" si="177"/>
        <v>2014</v>
      </c>
      <c r="S1879" s="21">
        <f t="shared" si="174"/>
        <v>0</v>
      </c>
      <c r="T1879" s="15">
        <f t="shared" si="179"/>
        <v>0</v>
      </c>
      <c r="U1879">
        <f t="shared" si="178"/>
        <v>2014</v>
      </c>
    </row>
    <row r="1880" spans="1:21" ht="43.5" x14ac:dyDescent="0.35">
      <c r="A1880">
        <v>1879</v>
      </c>
      <c r="B1880" s="3" t="s">
        <v>1880</v>
      </c>
      <c r="C1880" s="3" t="s">
        <v>5989</v>
      </c>
      <c r="D1880" s="6">
        <v>5000</v>
      </c>
      <c r="E1880" s="8">
        <v>2025</v>
      </c>
      <c r="F1880" t="s">
        <v>8220</v>
      </c>
      <c r="G1880" t="s">
        <v>8226</v>
      </c>
      <c r="H1880" t="s">
        <v>8248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s="10" t="s">
        <v>8287</v>
      </c>
      <c r="O1880" t="s">
        <v>8289</v>
      </c>
      <c r="P1880" s="12">
        <f t="shared" si="175"/>
        <v>42413.649641203709</v>
      </c>
      <c r="Q1880" s="12">
        <f t="shared" si="176"/>
        <v>42443.607974537037</v>
      </c>
      <c r="R1880" s="15">
        <f t="shared" si="177"/>
        <v>2016</v>
      </c>
      <c r="S1880" s="21">
        <f t="shared" si="174"/>
        <v>0</v>
      </c>
      <c r="T1880" s="15">
        <f t="shared" si="179"/>
        <v>1012.5</v>
      </c>
      <c r="U1880">
        <f t="shared" si="178"/>
        <v>2016</v>
      </c>
    </row>
    <row r="1881" spans="1:21" ht="29" x14ac:dyDescent="0.35">
      <c r="A1881">
        <v>1880</v>
      </c>
      <c r="B1881" s="3" t="s">
        <v>1881</v>
      </c>
      <c r="C1881" s="3" t="s">
        <v>5990</v>
      </c>
      <c r="D1881" s="6">
        <v>5000</v>
      </c>
      <c r="E1881" s="8">
        <v>2025</v>
      </c>
      <c r="F1881" t="s">
        <v>8220</v>
      </c>
      <c r="G1881" t="s">
        <v>8224</v>
      </c>
      <c r="H1881" t="s">
        <v>8246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s="10" t="s">
        <v>8287</v>
      </c>
      <c r="O1881" t="s">
        <v>8289</v>
      </c>
      <c r="P1881" s="12">
        <f t="shared" si="175"/>
        <v>42430.566898148143</v>
      </c>
      <c r="Q1881" s="12">
        <f t="shared" si="176"/>
        <v>42459.525231481486</v>
      </c>
      <c r="R1881" s="15">
        <f t="shared" si="177"/>
        <v>2016</v>
      </c>
      <c r="S1881" s="21">
        <f t="shared" si="174"/>
        <v>0</v>
      </c>
      <c r="T1881" s="15">
        <f t="shared" si="179"/>
        <v>84.38</v>
      </c>
      <c r="U1881">
        <f t="shared" si="178"/>
        <v>2016</v>
      </c>
    </row>
    <row r="1882" spans="1:21" ht="43.5" x14ac:dyDescent="0.35">
      <c r="A1882">
        <v>1877</v>
      </c>
      <c r="B1882" s="3" t="s">
        <v>1878</v>
      </c>
      <c r="C1882" s="3" t="s">
        <v>5987</v>
      </c>
      <c r="D1882" s="6">
        <v>60</v>
      </c>
      <c r="E1882" s="8">
        <v>2025</v>
      </c>
      <c r="F1882" t="s">
        <v>8220</v>
      </c>
      <c r="G1882" t="s">
        <v>8223</v>
      </c>
      <c r="H1882" t="s">
        <v>8245</v>
      </c>
      <c r="I1882">
        <v>1425170525</v>
      </c>
      <c r="J1882">
        <v>1422664925</v>
      </c>
      <c r="K1882" t="b">
        <v>0</v>
      </c>
      <c r="L1882">
        <v>0</v>
      </c>
      <c r="M1882" t="b">
        <v>0</v>
      </c>
      <c r="N1882" s="10" t="s">
        <v>8287</v>
      </c>
      <c r="O1882" t="s">
        <v>8289</v>
      </c>
      <c r="P1882" s="12">
        <f t="shared" si="175"/>
        <v>42035.029224537036</v>
      </c>
      <c r="Q1882" s="12">
        <f t="shared" si="176"/>
        <v>42064.029224537036</v>
      </c>
      <c r="R1882" s="15">
        <f t="shared" si="177"/>
        <v>2015</v>
      </c>
      <c r="S1882" s="21">
        <f t="shared" ref="S1882:S1945" si="180">ROUND(E1882/D1882,0)</f>
        <v>34</v>
      </c>
      <c r="T1882" s="15">
        <f t="shared" si="179"/>
        <v>0</v>
      </c>
      <c r="U1882">
        <f t="shared" si="178"/>
        <v>2015</v>
      </c>
    </row>
    <row r="1883" spans="1:21" ht="43.5" x14ac:dyDescent="0.35">
      <c r="A1883">
        <v>1885</v>
      </c>
      <c r="B1883" s="3" t="s">
        <v>1886</v>
      </c>
      <c r="C1883" s="3" t="s">
        <v>5995</v>
      </c>
      <c r="D1883" s="6">
        <v>4575</v>
      </c>
      <c r="E1883" s="8">
        <v>2020</v>
      </c>
      <c r="F1883" t="s">
        <v>8218</v>
      </c>
      <c r="G1883" t="s">
        <v>8223</v>
      </c>
      <c r="H1883" t="s">
        <v>8245</v>
      </c>
      <c r="I1883">
        <v>1344636000</v>
      </c>
      <c r="J1883">
        <v>1341800110</v>
      </c>
      <c r="K1883" t="b">
        <v>0</v>
      </c>
      <c r="L1883">
        <v>105</v>
      </c>
      <c r="M1883" t="b">
        <v>1</v>
      </c>
      <c r="N1883" s="10" t="s">
        <v>8279</v>
      </c>
      <c r="O1883" t="s">
        <v>8283</v>
      </c>
      <c r="P1883" s="12">
        <f t="shared" si="175"/>
        <v>41099.093865740739</v>
      </c>
      <c r="Q1883" s="12">
        <f t="shared" si="176"/>
        <v>41131.916666666664</v>
      </c>
      <c r="R1883" s="15">
        <f t="shared" si="177"/>
        <v>2012</v>
      </c>
      <c r="S1883" s="21">
        <f t="shared" si="180"/>
        <v>0</v>
      </c>
      <c r="T1883" s="15">
        <f t="shared" si="179"/>
        <v>19.239999999999998</v>
      </c>
      <c r="U1883">
        <f t="shared" si="178"/>
        <v>2012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 s="12">
        <f t="shared" si="175"/>
        <v>41067.949212962965</v>
      </c>
      <c r="Q1884" s="12">
        <f t="shared" si="176"/>
        <v>41100.991666666669</v>
      </c>
      <c r="R1884" s="15">
        <f t="shared" si="177"/>
        <v>2012</v>
      </c>
      <c r="S1884" s="21">
        <f t="shared" si="180"/>
        <v>1</v>
      </c>
      <c r="T1884" s="15">
        <f t="shared" si="179"/>
        <v>24.94</v>
      </c>
      <c r="U1884">
        <f t="shared" si="178"/>
        <v>2012</v>
      </c>
    </row>
    <row r="1885" spans="1:21" ht="43.5" x14ac:dyDescent="0.35">
      <c r="A1885">
        <v>1881</v>
      </c>
      <c r="B1885" s="3" t="s">
        <v>1882</v>
      </c>
      <c r="C1885" s="3" t="s">
        <v>5991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1425955189</v>
      </c>
      <c r="J1885">
        <v>1423366789</v>
      </c>
      <c r="K1885" t="b">
        <v>0</v>
      </c>
      <c r="L1885">
        <v>70</v>
      </c>
      <c r="M1885" t="b">
        <v>1</v>
      </c>
      <c r="N1885" s="10" t="s">
        <v>8279</v>
      </c>
      <c r="O1885" t="s">
        <v>8283</v>
      </c>
      <c r="P1885" s="12">
        <f t="shared" si="175"/>
        <v>42043.152650462958</v>
      </c>
      <c r="Q1885" s="12">
        <f t="shared" si="176"/>
        <v>42073.110983796301</v>
      </c>
      <c r="R1885" s="15">
        <f t="shared" si="177"/>
        <v>2015</v>
      </c>
      <c r="S1885" s="21">
        <f t="shared" si="180"/>
        <v>1</v>
      </c>
      <c r="T1885" s="15">
        <f t="shared" si="179"/>
        <v>28.86</v>
      </c>
      <c r="U1885">
        <f t="shared" si="178"/>
        <v>2015</v>
      </c>
    </row>
    <row r="1886" spans="1:21" ht="43.5" x14ac:dyDescent="0.35">
      <c r="A1886">
        <v>1886</v>
      </c>
      <c r="B1886" s="3" t="s">
        <v>1887</v>
      </c>
      <c r="C1886" s="3" t="s">
        <v>5996</v>
      </c>
      <c r="D1886" s="6">
        <v>1200</v>
      </c>
      <c r="E1886" s="8">
        <v>2020</v>
      </c>
      <c r="F1886" t="s">
        <v>8218</v>
      </c>
      <c r="G1886" t="s">
        <v>8223</v>
      </c>
      <c r="H1886" t="s">
        <v>8245</v>
      </c>
      <c r="I1886">
        <v>1415832338</v>
      </c>
      <c r="J1886">
        <v>1413236738</v>
      </c>
      <c r="K1886" t="b">
        <v>0</v>
      </c>
      <c r="L1886">
        <v>29</v>
      </c>
      <c r="M1886" t="b">
        <v>1</v>
      </c>
      <c r="N1886" s="10" t="s">
        <v>8279</v>
      </c>
      <c r="O1886" t="s">
        <v>8283</v>
      </c>
      <c r="P1886" s="12">
        <f t="shared" si="175"/>
        <v>41925.906689814816</v>
      </c>
      <c r="Q1886" s="12">
        <f t="shared" si="176"/>
        <v>41955.94835648148</v>
      </c>
      <c r="R1886" s="15">
        <f t="shared" si="177"/>
        <v>2014</v>
      </c>
      <c r="S1886" s="21">
        <f t="shared" si="180"/>
        <v>2</v>
      </c>
      <c r="T1886" s="15">
        <f t="shared" si="179"/>
        <v>69.66</v>
      </c>
      <c r="U1886">
        <f t="shared" si="178"/>
        <v>2014</v>
      </c>
    </row>
    <row r="1887" spans="1:21" ht="43.5" x14ac:dyDescent="0.35">
      <c r="A1887">
        <v>1884</v>
      </c>
      <c r="B1887" s="3" t="s">
        <v>1885</v>
      </c>
      <c r="C1887" s="3" t="s">
        <v>5994</v>
      </c>
      <c r="D1887" s="6">
        <v>1000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s="10" t="s">
        <v>8279</v>
      </c>
      <c r="O1887" t="s">
        <v>8283</v>
      </c>
      <c r="P1887" s="12">
        <f t="shared" si="175"/>
        <v>41205.198321759257</v>
      </c>
      <c r="Q1887" s="12">
        <f t="shared" si="176"/>
        <v>41240.5</v>
      </c>
      <c r="R1887" s="15">
        <f t="shared" si="177"/>
        <v>2012</v>
      </c>
      <c r="S1887" s="21">
        <f t="shared" si="180"/>
        <v>2</v>
      </c>
      <c r="T1887" s="15">
        <f t="shared" si="179"/>
        <v>77.69</v>
      </c>
      <c r="U1887">
        <f t="shared" si="178"/>
        <v>2012</v>
      </c>
    </row>
    <row r="1888" spans="1:21" ht="43.5" x14ac:dyDescent="0.35">
      <c r="A1888">
        <v>1883</v>
      </c>
      <c r="B1888" s="3" t="s">
        <v>1884</v>
      </c>
      <c r="C1888" s="3" t="s">
        <v>5993</v>
      </c>
      <c r="D1888" s="6">
        <v>999</v>
      </c>
      <c r="E1888" s="8">
        <v>2020</v>
      </c>
      <c r="F1888" t="s">
        <v>8218</v>
      </c>
      <c r="G1888" t="s">
        <v>8223</v>
      </c>
      <c r="H1888" t="s">
        <v>8245</v>
      </c>
      <c r="I1888">
        <v>1333921508</v>
      </c>
      <c r="J1888">
        <v>1331333108</v>
      </c>
      <c r="K1888" t="b">
        <v>0</v>
      </c>
      <c r="L1888">
        <v>32</v>
      </c>
      <c r="M1888" t="b">
        <v>1</v>
      </c>
      <c r="N1888" s="10" t="s">
        <v>8279</v>
      </c>
      <c r="O1888" t="s">
        <v>8283</v>
      </c>
      <c r="P1888" s="12">
        <f t="shared" si="175"/>
        <v>40977.948009259257</v>
      </c>
      <c r="Q1888" s="12">
        <f t="shared" si="176"/>
        <v>41007.906342592592</v>
      </c>
      <c r="R1888" s="15">
        <f t="shared" si="177"/>
        <v>2012</v>
      </c>
      <c r="S1888" s="21">
        <f t="shared" si="180"/>
        <v>2</v>
      </c>
      <c r="T1888" s="15">
        <f t="shared" si="179"/>
        <v>63.13</v>
      </c>
      <c r="U1888">
        <f t="shared" si="178"/>
        <v>2012</v>
      </c>
    </row>
    <row r="1889" spans="1:21" ht="43.5" x14ac:dyDescent="0.35">
      <c r="A1889">
        <v>1890</v>
      </c>
      <c r="B1889" s="3" t="s">
        <v>1891</v>
      </c>
      <c r="C1889" s="3" t="s">
        <v>6000</v>
      </c>
      <c r="D1889" s="6">
        <v>12000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1355597528</v>
      </c>
      <c r="J1889">
        <v>1353005528</v>
      </c>
      <c r="K1889" t="b">
        <v>0</v>
      </c>
      <c r="L1889">
        <v>246</v>
      </c>
      <c r="M1889" t="b">
        <v>1</v>
      </c>
      <c r="N1889" s="10" t="s">
        <v>8279</v>
      </c>
      <c r="O1889" t="s">
        <v>8283</v>
      </c>
      <c r="P1889" s="12">
        <f t="shared" si="175"/>
        <v>41228.786203703705</v>
      </c>
      <c r="Q1889" s="12">
        <f t="shared" si="176"/>
        <v>41258.786203703705</v>
      </c>
      <c r="R1889" s="15">
        <f t="shared" si="177"/>
        <v>2012</v>
      </c>
      <c r="S1889" s="21">
        <f t="shared" si="180"/>
        <v>0</v>
      </c>
      <c r="T1889" s="15">
        <f t="shared" si="179"/>
        <v>8.19</v>
      </c>
      <c r="U1889">
        <f t="shared" si="178"/>
        <v>2012</v>
      </c>
    </row>
    <row r="1890" spans="1:21" ht="58" x14ac:dyDescent="0.35">
      <c r="A1890">
        <v>1891</v>
      </c>
      <c r="B1890" s="3" t="s">
        <v>1892</v>
      </c>
      <c r="C1890" s="3" t="s">
        <v>6001</v>
      </c>
      <c r="D1890" s="6">
        <v>10000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1279778400</v>
      </c>
      <c r="J1890">
        <v>1275851354</v>
      </c>
      <c r="K1890" t="b">
        <v>0</v>
      </c>
      <c r="L1890">
        <v>120</v>
      </c>
      <c r="M1890" t="b">
        <v>1</v>
      </c>
      <c r="N1890" s="10" t="s">
        <v>8279</v>
      </c>
      <c r="O1890" t="s">
        <v>8283</v>
      </c>
      <c r="P1890" s="12">
        <f t="shared" si="175"/>
        <v>40335.798078703701</v>
      </c>
      <c r="Q1890" s="12">
        <f t="shared" si="176"/>
        <v>40381.25</v>
      </c>
      <c r="R1890" s="15">
        <f t="shared" si="177"/>
        <v>2010</v>
      </c>
      <c r="S1890" s="21">
        <f t="shared" si="180"/>
        <v>0</v>
      </c>
      <c r="T1890" s="15">
        <f t="shared" si="179"/>
        <v>16.79</v>
      </c>
      <c r="U1890">
        <f t="shared" si="178"/>
        <v>2010</v>
      </c>
    </row>
    <row r="1891" spans="1:21" ht="43.5" x14ac:dyDescent="0.35">
      <c r="A1891">
        <v>1887</v>
      </c>
      <c r="B1891" s="3" t="s">
        <v>1888</v>
      </c>
      <c r="C1891" s="3" t="s">
        <v>5997</v>
      </c>
      <c r="D1891" s="6">
        <v>3000</v>
      </c>
      <c r="E1891" s="8">
        <v>2015</v>
      </c>
      <c r="F1891" t="s">
        <v>8218</v>
      </c>
      <c r="G1891" t="s">
        <v>8226</v>
      </c>
      <c r="H1891" t="s">
        <v>8248</v>
      </c>
      <c r="I1891">
        <v>1449178200</v>
      </c>
      <c r="J1891">
        <v>1447614732</v>
      </c>
      <c r="K1891" t="b">
        <v>0</v>
      </c>
      <c r="L1891">
        <v>8</v>
      </c>
      <c r="M1891" t="b">
        <v>1</v>
      </c>
      <c r="N1891" s="10" t="s">
        <v>8279</v>
      </c>
      <c r="O1891" t="s">
        <v>8283</v>
      </c>
      <c r="P1891" s="12">
        <f t="shared" si="175"/>
        <v>42323.800138888888</v>
      </c>
      <c r="Q1891" s="12">
        <f t="shared" si="176"/>
        <v>42341.895833333328</v>
      </c>
      <c r="R1891" s="15">
        <f t="shared" si="177"/>
        <v>2015</v>
      </c>
      <c r="S1891" s="21">
        <f t="shared" si="180"/>
        <v>1</v>
      </c>
      <c r="T1891" s="15">
        <f t="shared" si="179"/>
        <v>251.88</v>
      </c>
      <c r="U1891">
        <f t="shared" si="178"/>
        <v>2015</v>
      </c>
    </row>
    <row r="1892" spans="1:21" ht="58" x14ac:dyDescent="0.35">
      <c r="A1892">
        <v>1888</v>
      </c>
      <c r="B1892" s="3" t="s">
        <v>1889</v>
      </c>
      <c r="C1892" s="3" t="s">
        <v>5998</v>
      </c>
      <c r="D1892" s="6">
        <v>2500</v>
      </c>
      <c r="E1892" s="8">
        <v>2015</v>
      </c>
      <c r="F1892" t="s">
        <v>8218</v>
      </c>
      <c r="G1892" t="s">
        <v>8223</v>
      </c>
      <c r="H1892" t="s">
        <v>8245</v>
      </c>
      <c r="I1892">
        <v>1275368340</v>
      </c>
      <c r="J1892">
        <v>1272692732</v>
      </c>
      <c r="K1892" t="b">
        <v>0</v>
      </c>
      <c r="L1892">
        <v>89</v>
      </c>
      <c r="M1892" t="b">
        <v>1</v>
      </c>
      <c r="N1892" s="10" t="s">
        <v>8279</v>
      </c>
      <c r="O1892" t="s">
        <v>8283</v>
      </c>
      <c r="P1892" s="12">
        <f t="shared" si="175"/>
        <v>40299.239953703705</v>
      </c>
      <c r="Q1892" s="12">
        <f t="shared" si="176"/>
        <v>40330.207638888889</v>
      </c>
      <c r="R1892" s="15">
        <f t="shared" si="177"/>
        <v>2010</v>
      </c>
      <c r="S1892" s="21">
        <f t="shared" si="180"/>
        <v>1</v>
      </c>
      <c r="T1892" s="15">
        <f t="shared" si="179"/>
        <v>22.64</v>
      </c>
      <c r="U1892">
        <f t="shared" si="178"/>
        <v>2010</v>
      </c>
    </row>
    <row r="1893" spans="1:21" ht="43.5" x14ac:dyDescent="0.35">
      <c r="A1893">
        <v>1889</v>
      </c>
      <c r="B1893" s="3" t="s">
        <v>1890</v>
      </c>
      <c r="C1893" s="3" t="s">
        <v>5999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1363024946</v>
      </c>
      <c r="J1893">
        <v>1359140546</v>
      </c>
      <c r="K1893" t="b">
        <v>0</v>
      </c>
      <c r="L1893">
        <v>44</v>
      </c>
      <c r="M1893" t="b">
        <v>1</v>
      </c>
      <c r="N1893" s="10" t="s">
        <v>8279</v>
      </c>
      <c r="O1893" t="s">
        <v>8283</v>
      </c>
      <c r="P1893" s="12">
        <f t="shared" si="175"/>
        <v>41299.793356481481</v>
      </c>
      <c r="Q1893" s="12">
        <f t="shared" si="176"/>
        <v>41344.751689814817</v>
      </c>
      <c r="R1893" s="15">
        <f t="shared" si="177"/>
        <v>2013</v>
      </c>
      <c r="S1893" s="21">
        <f t="shared" si="180"/>
        <v>1</v>
      </c>
      <c r="T1893" s="15">
        <f t="shared" si="179"/>
        <v>45.8</v>
      </c>
      <c r="U1893">
        <f t="shared" si="178"/>
        <v>2013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 s="12">
        <f t="shared" si="175"/>
        <v>40671.637511574074</v>
      </c>
      <c r="Q1894" s="12">
        <f t="shared" si="176"/>
        <v>40701.637511574074</v>
      </c>
      <c r="R1894" s="15">
        <f t="shared" si="177"/>
        <v>2011</v>
      </c>
      <c r="S1894" s="21">
        <f t="shared" si="180"/>
        <v>4</v>
      </c>
      <c r="T1894" s="15">
        <f t="shared" si="179"/>
        <v>77.44</v>
      </c>
      <c r="U1894">
        <f t="shared" si="178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 s="12">
        <f t="shared" si="175"/>
        <v>40632.94195601852</v>
      </c>
      <c r="Q1895" s="12">
        <f t="shared" si="176"/>
        <v>40649.165972222225</v>
      </c>
      <c r="R1895" s="15">
        <f t="shared" si="177"/>
        <v>2011</v>
      </c>
      <c r="S1895" s="21">
        <f t="shared" si="180"/>
        <v>1</v>
      </c>
      <c r="T1895" s="15">
        <f t="shared" si="179"/>
        <v>44.67</v>
      </c>
      <c r="U1895">
        <f t="shared" si="178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 s="12">
        <f t="shared" si="175"/>
        <v>40920.904895833337</v>
      </c>
      <c r="Q1896" s="12">
        <f t="shared" si="176"/>
        <v>40951.904895833337</v>
      </c>
      <c r="R1896" s="15">
        <f t="shared" si="177"/>
        <v>2012</v>
      </c>
      <c r="S1896" s="21">
        <f t="shared" si="180"/>
        <v>2</v>
      </c>
      <c r="T1896" s="15">
        <f t="shared" si="179"/>
        <v>100.5</v>
      </c>
      <c r="U1896">
        <f t="shared" si="178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 s="12">
        <f t="shared" si="175"/>
        <v>42267.746782407412</v>
      </c>
      <c r="Q1897" s="12">
        <f t="shared" si="176"/>
        <v>42297.746782407412</v>
      </c>
      <c r="R1897" s="15">
        <f t="shared" si="177"/>
        <v>2015</v>
      </c>
      <c r="S1897" s="21">
        <f t="shared" si="180"/>
        <v>0</v>
      </c>
      <c r="T1897" s="15">
        <f t="shared" si="179"/>
        <v>42.7</v>
      </c>
      <c r="U1897">
        <f t="shared" si="178"/>
        <v>2015</v>
      </c>
    </row>
    <row r="1898" spans="1:21" ht="43.5" x14ac:dyDescent="0.35">
      <c r="A1898">
        <v>1897</v>
      </c>
      <c r="B1898" s="3" t="s">
        <v>1898</v>
      </c>
      <c r="C1898" s="3" t="s">
        <v>6007</v>
      </c>
      <c r="D1898" s="6">
        <v>6350</v>
      </c>
      <c r="E1898" s="8">
        <v>2005</v>
      </c>
      <c r="F1898" t="s">
        <v>8218</v>
      </c>
      <c r="G1898" t="s">
        <v>8223</v>
      </c>
      <c r="H1898" t="s">
        <v>8245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s="10" t="s">
        <v>8279</v>
      </c>
      <c r="O1898" t="s">
        <v>8283</v>
      </c>
      <c r="P1898" s="12">
        <f t="shared" si="175"/>
        <v>41680.583402777782</v>
      </c>
      <c r="Q1898" s="12">
        <f t="shared" si="176"/>
        <v>41702.875</v>
      </c>
      <c r="R1898" s="15">
        <f t="shared" si="177"/>
        <v>2014</v>
      </c>
      <c r="S1898" s="21">
        <f t="shared" si="180"/>
        <v>0</v>
      </c>
      <c r="T1898" s="15">
        <f t="shared" si="179"/>
        <v>10.96</v>
      </c>
      <c r="U1898">
        <f t="shared" si="178"/>
        <v>2014</v>
      </c>
    </row>
    <row r="1899" spans="1:21" ht="43.5" x14ac:dyDescent="0.35">
      <c r="A1899">
        <v>1898</v>
      </c>
      <c r="B1899" s="3" t="s">
        <v>1899</v>
      </c>
      <c r="C1899" s="3" t="s">
        <v>6008</v>
      </c>
      <c r="D1899" s="6">
        <v>1000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s="10" t="s">
        <v>8279</v>
      </c>
      <c r="O1899" t="s">
        <v>8283</v>
      </c>
      <c r="P1899" s="12">
        <f t="shared" si="175"/>
        <v>42366.192974537036</v>
      </c>
      <c r="Q1899" s="12">
        <f t="shared" si="176"/>
        <v>42401.75</v>
      </c>
      <c r="R1899" s="15">
        <f t="shared" si="177"/>
        <v>2015</v>
      </c>
      <c r="S1899" s="21">
        <f t="shared" si="180"/>
        <v>2</v>
      </c>
      <c r="T1899" s="15">
        <f t="shared" si="179"/>
        <v>95.48</v>
      </c>
      <c r="U1899">
        <f t="shared" si="178"/>
        <v>2015</v>
      </c>
    </row>
    <row r="1900" spans="1:21" ht="43.5" x14ac:dyDescent="0.35">
      <c r="A1900">
        <v>1899</v>
      </c>
      <c r="B1900" s="3" t="s">
        <v>1900</v>
      </c>
      <c r="C1900" s="3" t="s">
        <v>6009</v>
      </c>
      <c r="D1900" s="6">
        <v>900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s="10" t="s">
        <v>8279</v>
      </c>
      <c r="O1900" t="s">
        <v>8283</v>
      </c>
      <c r="P1900" s="12">
        <f t="shared" si="175"/>
        <v>42058.941736111112</v>
      </c>
      <c r="Q1900" s="12">
        <f t="shared" si="176"/>
        <v>42088.90006944444</v>
      </c>
      <c r="R1900" s="15">
        <f t="shared" si="177"/>
        <v>2015</v>
      </c>
      <c r="S1900" s="21">
        <f t="shared" si="180"/>
        <v>2</v>
      </c>
      <c r="T1900" s="15">
        <f t="shared" si="179"/>
        <v>47.74</v>
      </c>
      <c r="U1900">
        <f t="shared" si="178"/>
        <v>2015</v>
      </c>
    </row>
    <row r="1901" spans="1:21" ht="43.5" x14ac:dyDescent="0.35">
      <c r="A1901">
        <v>1896</v>
      </c>
      <c r="B1901" s="3" t="s">
        <v>1897</v>
      </c>
      <c r="C1901" s="3" t="s">
        <v>6006</v>
      </c>
      <c r="D1901" s="6">
        <v>451</v>
      </c>
      <c r="E1901" s="8">
        <v>2005</v>
      </c>
      <c r="F1901" t="s">
        <v>8218</v>
      </c>
      <c r="G1901" t="s">
        <v>8223</v>
      </c>
      <c r="H1901" t="s">
        <v>8245</v>
      </c>
      <c r="I1901">
        <v>1334250165</v>
      </c>
      <c r="J1901">
        <v>1331658165</v>
      </c>
      <c r="K1901" t="b">
        <v>0</v>
      </c>
      <c r="L1901">
        <v>13</v>
      </c>
      <c r="M1901" t="b">
        <v>1</v>
      </c>
      <c r="N1901" s="10" t="s">
        <v>8279</v>
      </c>
      <c r="O1901" t="s">
        <v>8283</v>
      </c>
      <c r="P1901" s="12">
        <f t="shared" si="175"/>
        <v>40981.710243055553</v>
      </c>
      <c r="Q1901" s="12">
        <f t="shared" si="176"/>
        <v>41011.710243055553</v>
      </c>
      <c r="R1901" s="15">
        <f t="shared" si="177"/>
        <v>2012</v>
      </c>
      <c r="S1901" s="21">
        <f t="shared" si="180"/>
        <v>4</v>
      </c>
      <c r="T1901" s="15">
        <f t="shared" si="179"/>
        <v>154.22999999999999</v>
      </c>
      <c r="U1901">
        <f t="shared" si="178"/>
        <v>2012</v>
      </c>
    </row>
    <row r="1902" spans="1:21" ht="43.5" x14ac:dyDescent="0.35">
      <c r="A1902">
        <v>1901</v>
      </c>
      <c r="B1902" s="3" t="s">
        <v>1902</v>
      </c>
      <c r="C1902" s="3" t="s">
        <v>6011</v>
      </c>
      <c r="D1902" s="6">
        <v>99000</v>
      </c>
      <c r="E1902" s="8">
        <v>2004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s="10" t="s">
        <v>8273</v>
      </c>
      <c r="O1902" t="s">
        <v>8302</v>
      </c>
      <c r="P1902" s="12">
        <f t="shared" si="175"/>
        <v>42116.54315972222</v>
      </c>
      <c r="Q1902" s="12">
        <f t="shared" si="176"/>
        <v>42146.541666666672</v>
      </c>
      <c r="R1902" s="15">
        <f t="shared" si="177"/>
        <v>2015</v>
      </c>
      <c r="S1902" s="21">
        <f t="shared" si="180"/>
        <v>0</v>
      </c>
      <c r="T1902" s="15">
        <f t="shared" si="179"/>
        <v>80.16</v>
      </c>
      <c r="U1902">
        <f t="shared" si="178"/>
        <v>2015</v>
      </c>
    </row>
    <row r="1903" spans="1:21" ht="58" x14ac:dyDescent="0.35">
      <c r="A1903">
        <v>1900</v>
      </c>
      <c r="B1903" s="3" t="s">
        <v>1901</v>
      </c>
      <c r="C1903" s="3" t="s">
        <v>6010</v>
      </c>
      <c r="D1903" s="6">
        <v>2500</v>
      </c>
      <c r="E1903" s="8">
        <v>2004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s="10" t="s">
        <v>8279</v>
      </c>
      <c r="O1903" t="s">
        <v>8283</v>
      </c>
      <c r="P1903" s="12">
        <f t="shared" si="175"/>
        <v>41160.871886574074</v>
      </c>
      <c r="Q1903" s="12">
        <f t="shared" si="176"/>
        <v>41188.415972222225</v>
      </c>
      <c r="R1903" s="15">
        <f t="shared" si="177"/>
        <v>2012</v>
      </c>
      <c r="S1903" s="21">
        <f t="shared" si="180"/>
        <v>1</v>
      </c>
      <c r="T1903" s="15">
        <f t="shared" si="179"/>
        <v>37.11</v>
      </c>
      <c r="U1903">
        <f t="shared" si="178"/>
        <v>2012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 s="12">
        <f t="shared" si="175"/>
        <v>42037.789895833332</v>
      </c>
      <c r="Q1904" s="12">
        <f t="shared" si="176"/>
        <v>42067.789895833332</v>
      </c>
      <c r="R1904" s="15">
        <f t="shared" si="177"/>
        <v>2015</v>
      </c>
      <c r="S1904" s="21">
        <f t="shared" si="180"/>
        <v>2</v>
      </c>
      <c r="T1904" s="15">
        <f t="shared" si="179"/>
        <v>667.41</v>
      </c>
      <c r="U1904">
        <f t="shared" si="178"/>
        <v>2015</v>
      </c>
    </row>
    <row r="1905" spans="1:21" ht="43.5" x14ac:dyDescent="0.35">
      <c r="A1905">
        <v>1904</v>
      </c>
      <c r="B1905" s="3" t="s">
        <v>1905</v>
      </c>
      <c r="C1905" s="3" t="s">
        <v>6014</v>
      </c>
      <c r="D1905" s="6">
        <v>50000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s="10" t="s">
        <v>8273</v>
      </c>
      <c r="O1905" t="s">
        <v>8302</v>
      </c>
      <c r="P1905" s="12">
        <f t="shared" si="175"/>
        <v>42326.685428240744</v>
      </c>
      <c r="Q1905" s="12">
        <f t="shared" si="176"/>
        <v>42371.685428240744</v>
      </c>
      <c r="R1905" s="15">
        <f t="shared" si="177"/>
        <v>2015</v>
      </c>
      <c r="S1905" s="21">
        <f t="shared" si="180"/>
        <v>0</v>
      </c>
      <c r="T1905" s="15">
        <f t="shared" si="179"/>
        <v>1000.5</v>
      </c>
      <c r="U1905">
        <f t="shared" si="178"/>
        <v>2015</v>
      </c>
    </row>
    <row r="1906" spans="1:21" ht="43.5" x14ac:dyDescent="0.35">
      <c r="A1906">
        <v>1903</v>
      </c>
      <c r="B1906" s="3" t="s">
        <v>1904</v>
      </c>
      <c r="C1906" s="3" t="s">
        <v>6013</v>
      </c>
      <c r="D1906" s="6">
        <v>3000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s="10" t="s">
        <v>8273</v>
      </c>
      <c r="O1906" t="s">
        <v>8302</v>
      </c>
      <c r="P1906" s="12">
        <f t="shared" si="175"/>
        <v>42702.770729166667</v>
      </c>
      <c r="Q1906" s="12">
        <f t="shared" si="176"/>
        <v>42762.770729166667</v>
      </c>
      <c r="R1906" s="15">
        <f t="shared" si="177"/>
        <v>2016</v>
      </c>
      <c r="S1906" s="21">
        <f t="shared" si="180"/>
        <v>1</v>
      </c>
      <c r="T1906" s="15">
        <f t="shared" si="179"/>
        <v>48.8</v>
      </c>
      <c r="U1906">
        <f t="shared" si="178"/>
        <v>2016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 s="12">
        <f t="shared" si="175"/>
        <v>41859.925856481481</v>
      </c>
      <c r="Q1907" s="12">
        <f t="shared" si="176"/>
        <v>41889.925856481481</v>
      </c>
      <c r="R1907" s="15">
        <f t="shared" si="177"/>
        <v>2014</v>
      </c>
      <c r="S1907" s="21">
        <f t="shared" si="180"/>
        <v>0</v>
      </c>
      <c r="T1907" s="15">
        <f t="shared" si="179"/>
        <v>500.17</v>
      </c>
      <c r="U1907">
        <f t="shared" si="178"/>
        <v>2014</v>
      </c>
    </row>
    <row r="1908" spans="1:21" ht="29" x14ac:dyDescent="0.35">
      <c r="A1908">
        <v>1917</v>
      </c>
      <c r="B1908" s="3" t="s">
        <v>1918</v>
      </c>
      <c r="C1908" s="3" t="s">
        <v>6027</v>
      </c>
      <c r="D1908" s="6">
        <v>390000</v>
      </c>
      <c r="E1908" s="8">
        <v>2000</v>
      </c>
      <c r="F1908" t="s">
        <v>8220</v>
      </c>
      <c r="G1908" t="s">
        <v>8230</v>
      </c>
      <c r="H1908" t="s">
        <v>8251</v>
      </c>
      <c r="I1908">
        <v>1486708133</v>
      </c>
      <c r="J1908">
        <v>1484116133</v>
      </c>
      <c r="K1908" t="b">
        <v>0</v>
      </c>
      <c r="L1908">
        <v>70</v>
      </c>
      <c r="M1908" t="b">
        <v>0</v>
      </c>
      <c r="N1908" s="10" t="s">
        <v>8273</v>
      </c>
      <c r="O1908" t="s">
        <v>8302</v>
      </c>
      <c r="P1908" s="12">
        <f t="shared" si="175"/>
        <v>42746.270057870366</v>
      </c>
      <c r="Q1908" s="12">
        <f t="shared" si="176"/>
        <v>42776.270057870366</v>
      </c>
      <c r="R1908" s="15">
        <f t="shared" si="177"/>
        <v>2017</v>
      </c>
      <c r="S1908" s="21">
        <f t="shared" si="180"/>
        <v>0</v>
      </c>
      <c r="T1908" s="15">
        <f t="shared" si="179"/>
        <v>28.57</v>
      </c>
      <c r="U1908">
        <f t="shared" si="178"/>
        <v>2017</v>
      </c>
    </row>
    <row r="1909" spans="1:21" ht="43.5" x14ac:dyDescent="0.35">
      <c r="A1909">
        <v>1910</v>
      </c>
      <c r="B1909" s="3" t="s">
        <v>1911</v>
      </c>
      <c r="C1909" s="3" t="s">
        <v>6020</v>
      </c>
      <c r="D1909" s="6">
        <v>85000</v>
      </c>
      <c r="E1909" s="8">
        <v>2000</v>
      </c>
      <c r="F1909" t="s">
        <v>8220</v>
      </c>
      <c r="G1909" t="s">
        <v>8232</v>
      </c>
      <c r="H1909" t="s">
        <v>8248</v>
      </c>
      <c r="I1909">
        <v>1446331500</v>
      </c>
      <c r="J1909">
        <v>1442531217</v>
      </c>
      <c r="K1909" t="b">
        <v>0</v>
      </c>
      <c r="L1909">
        <v>285</v>
      </c>
      <c r="M1909" t="b">
        <v>0</v>
      </c>
      <c r="N1909" s="10" t="s">
        <v>8273</v>
      </c>
      <c r="O1909" t="s">
        <v>8302</v>
      </c>
      <c r="P1909" s="12">
        <f t="shared" si="175"/>
        <v>42264.963159722218</v>
      </c>
      <c r="Q1909" s="12">
        <f t="shared" si="176"/>
        <v>42308.947916666672</v>
      </c>
      <c r="R1909" s="15">
        <f t="shared" si="177"/>
        <v>2015</v>
      </c>
      <c r="S1909" s="21">
        <f t="shared" si="180"/>
        <v>0</v>
      </c>
      <c r="T1909" s="15">
        <f t="shared" si="179"/>
        <v>7.02</v>
      </c>
      <c r="U1909">
        <f t="shared" si="178"/>
        <v>2015</v>
      </c>
    </row>
    <row r="1910" spans="1:21" ht="43.5" x14ac:dyDescent="0.35">
      <c r="A1910">
        <v>1906</v>
      </c>
      <c r="B1910" s="3" t="s">
        <v>1907</v>
      </c>
      <c r="C1910" s="3" t="s">
        <v>6016</v>
      </c>
      <c r="D1910" s="6">
        <v>50000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1466697983</v>
      </c>
      <c r="J1910">
        <v>1464105983</v>
      </c>
      <c r="K1910" t="b">
        <v>0</v>
      </c>
      <c r="L1910">
        <v>99</v>
      </c>
      <c r="M1910" t="b">
        <v>0</v>
      </c>
      <c r="N1910" s="10" t="s">
        <v>8273</v>
      </c>
      <c r="O1910" t="s">
        <v>8302</v>
      </c>
      <c r="P1910" s="12">
        <f t="shared" si="175"/>
        <v>42514.671099537038</v>
      </c>
      <c r="Q1910" s="12">
        <f t="shared" si="176"/>
        <v>42544.671099537038</v>
      </c>
      <c r="R1910" s="15">
        <f t="shared" si="177"/>
        <v>2016</v>
      </c>
      <c r="S1910" s="21">
        <f t="shared" si="180"/>
        <v>0</v>
      </c>
      <c r="T1910" s="15">
        <f t="shared" si="179"/>
        <v>20.2</v>
      </c>
      <c r="U1910">
        <f t="shared" si="178"/>
        <v>2016</v>
      </c>
    </row>
    <row r="1911" spans="1:21" ht="29" x14ac:dyDescent="0.35">
      <c r="A1911">
        <v>1913</v>
      </c>
      <c r="B1911" s="3" t="s">
        <v>1914</v>
      </c>
      <c r="C1911" s="3" t="s">
        <v>6023</v>
      </c>
      <c r="D1911" s="6">
        <v>48000</v>
      </c>
      <c r="E1911" s="8">
        <v>2000</v>
      </c>
      <c r="F1911" t="s">
        <v>8220</v>
      </c>
      <c r="G1911" t="s">
        <v>8224</v>
      </c>
      <c r="H1911" t="s">
        <v>8246</v>
      </c>
      <c r="I1911">
        <v>1412770578</v>
      </c>
      <c r="J1911">
        <v>1410178578</v>
      </c>
      <c r="K1911" t="b">
        <v>0</v>
      </c>
      <c r="L1911">
        <v>26</v>
      </c>
      <c r="M1911" t="b">
        <v>0</v>
      </c>
      <c r="N1911" s="10" t="s">
        <v>8273</v>
      </c>
      <c r="O1911" t="s">
        <v>8302</v>
      </c>
      <c r="P1911" s="12">
        <f t="shared" si="175"/>
        <v>41890.511319444442</v>
      </c>
      <c r="Q1911" s="12">
        <f t="shared" si="176"/>
        <v>41920.511319444442</v>
      </c>
      <c r="R1911" s="15">
        <f t="shared" si="177"/>
        <v>2014</v>
      </c>
      <c r="S1911" s="21">
        <f t="shared" si="180"/>
        <v>0</v>
      </c>
      <c r="T1911" s="15">
        <f t="shared" si="179"/>
        <v>76.92</v>
      </c>
      <c r="U1911">
        <f t="shared" si="178"/>
        <v>2014</v>
      </c>
    </row>
    <row r="1912" spans="1:21" ht="58" x14ac:dyDescent="0.35">
      <c r="A1912">
        <v>1911</v>
      </c>
      <c r="B1912" s="3" t="s">
        <v>1912</v>
      </c>
      <c r="C1912" s="3" t="s">
        <v>6021</v>
      </c>
      <c r="D1912" s="6">
        <v>42500</v>
      </c>
      <c r="E1912" s="8">
        <v>2000</v>
      </c>
      <c r="F1912" t="s">
        <v>8220</v>
      </c>
      <c r="G1912" t="s">
        <v>8227</v>
      </c>
      <c r="H1912" t="s">
        <v>8249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s="10" t="s">
        <v>8273</v>
      </c>
      <c r="O1912" t="s">
        <v>8302</v>
      </c>
      <c r="P1912" s="12">
        <f t="shared" si="175"/>
        <v>41830.033958333333</v>
      </c>
      <c r="Q1912" s="12">
        <f t="shared" si="176"/>
        <v>41860.033958333333</v>
      </c>
      <c r="R1912" s="15">
        <f t="shared" si="177"/>
        <v>2014</v>
      </c>
      <c r="S1912" s="21">
        <f t="shared" si="180"/>
        <v>0</v>
      </c>
      <c r="T1912" s="15">
        <f t="shared" si="179"/>
        <v>2000</v>
      </c>
      <c r="U1912">
        <f t="shared" si="178"/>
        <v>2014</v>
      </c>
    </row>
    <row r="1913" spans="1:21" ht="43.5" x14ac:dyDescent="0.35">
      <c r="A1913">
        <v>1909</v>
      </c>
      <c r="B1913" s="3" t="s">
        <v>1910</v>
      </c>
      <c r="C1913" s="3" t="s">
        <v>6019</v>
      </c>
      <c r="D1913" s="6">
        <v>35000</v>
      </c>
      <c r="E1913" s="8">
        <v>2000</v>
      </c>
      <c r="F1913" t="s">
        <v>8220</v>
      </c>
      <c r="G1913" t="s">
        <v>8223</v>
      </c>
      <c r="H1913" t="s">
        <v>8245</v>
      </c>
      <c r="I1913">
        <v>1414059479</v>
      </c>
      <c r="J1913">
        <v>1411467479</v>
      </c>
      <c r="K1913" t="b">
        <v>0</v>
      </c>
      <c r="L1913">
        <v>38</v>
      </c>
      <c r="M1913" t="b">
        <v>0</v>
      </c>
      <c r="N1913" s="10" t="s">
        <v>8273</v>
      </c>
      <c r="O1913" t="s">
        <v>8302</v>
      </c>
      <c r="P1913" s="12">
        <f t="shared" si="175"/>
        <v>41905.429155092592</v>
      </c>
      <c r="Q1913" s="12">
        <f t="shared" si="176"/>
        <v>41935.429155092592</v>
      </c>
      <c r="R1913" s="15">
        <f t="shared" si="177"/>
        <v>2014</v>
      </c>
      <c r="S1913" s="21">
        <f t="shared" si="180"/>
        <v>0</v>
      </c>
      <c r="T1913" s="15">
        <f t="shared" si="179"/>
        <v>52.63</v>
      </c>
      <c r="U1913">
        <f t="shared" si="178"/>
        <v>2014</v>
      </c>
    </row>
    <row r="1914" spans="1:21" ht="43.5" x14ac:dyDescent="0.35">
      <c r="A1914">
        <v>1907</v>
      </c>
      <c r="B1914" s="3" t="s">
        <v>1908</v>
      </c>
      <c r="C1914" s="3" t="s">
        <v>6017</v>
      </c>
      <c r="D1914" s="6">
        <v>30000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1400853925</v>
      </c>
      <c r="J1914">
        <v>1399557925</v>
      </c>
      <c r="K1914" t="b">
        <v>0</v>
      </c>
      <c r="L1914">
        <v>4</v>
      </c>
      <c r="M1914" t="b">
        <v>0</v>
      </c>
      <c r="N1914" s="10" t="s">
        <v>8273</v>
      </c>
      <c r="O1914" t="s">
        <v>8302</v>
      </c>
      <c r="P1914" s="12">
        <f t="shared" si="175"/>
        <v>41767.587094907409</v>
      </c>
      <c r="Q1914" s="12">
        <f t="shared" si="176"/>
        <v>41782.587094907409</v>
      </c>
      <c r="R1914" s="15">
        <f t="shared" si="177"/>
        <v>2014</v>
      </c>
      <c r="S1914" s="21">
        <f t="shared" si="180"/>
        <v>0</v>
      </c>
      <c r="T1914" s="15">
        <f t="shared" si="179"/>
        <v>500</v>
      </c>
      <c r="U1914">
        <f t="shared" si="178"/>
        <v>2014</v>
      </c>
    </row>
    <row r="1915" spans="1:21" ht="43.5" x14ac:dyDescent="0.35">
      <c r="A1915">
        <v>1908</v>
      </c>
      <c r="B1915" s="3" t="s">
        <v>1909</v>
      </c>
      <c r="C1915" s="3" t="s">
        <v>6018</v>
      </c>
      <c r="D1915" s="6">
        <v>25000</v>
      </c>
      <c r="E1915" s="8">
        <v>2000</v>
      </c>
      <c r="F1915" t="s">
        <v>8220</v>
      </c>
      <c r="G1915" t="s">
        <v>8223</v>
      </c>
      <c r="H1915" t="s">
        <v>8245</v>
      </c>
      <c r="I1915">
        <v>1483048900</v>
      </c>
      <c r="J1915">
        <v>1480456900</v>
      </c>
      <c r="K1915" t="b">
        <v>0</v>
      </c>
      <c r="L1915">
        <v>4</v>
      </c>
      <c r="M1915" t="b">
        <v>0</v>
      </c>
      <c r="N1915" s="10" t="s">
        <v>8273</v>
      </c>
      <c r="O1915" t="s">
        <v>8302</v>
      </c>
      <c r="P1915" s="12">
        <f t="shared" si="175"/>
        <v>42703.917824074073</v>
      </c>
      <c r="Q1915" s="12">
        <f t="shared" si="176"/>
        <v>42733.917824074073</v>
      </c>
      <c r="R1915" s="15">
        <f t="shared" si="177"/>
        <v>2016</v>
      </c>
      <c r="S1915" s="21">
        <f t="shared" si="180"/>
        <v>0</v>
      </c>
      <c r="T1915" s="15">
        <f t="shared" si="179"/>
        <v>500</v>
      </c>
      <c r="U1915">
        <f t="shared" si="178"/>
        <v>2016</v>
      </c>
    </row>
    <row r="1916" spans="1:21" ht="43.5" x14ac:dyDescent="0.35">
      <c r="A1916">
        <v>1918</v>
      </c>
      <c r="B1916" s="3" t="s">
        <v>1919</v>
      </c>
      <c r="C1916" s="3" t="s">
        <v>6028</v>
      </c>
      <c r="D1916" s="6">
        <v>25000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1407869851</v>
      </c>
      <c r="J1916">
        <v>1404845851</v>
      </c>
      <c r="K1916" t="b">
        <v>0</v>
      </c>
      <c r="L1916">
        <v>9</v>
      </c>
      <c r="M1916" t="b">
        <v>0</v>
      </c>
      <c r="N1916" s="10" t="s">
        <v>8273</v>
      </c>
      <c r="O1916" t="s">
        <v>8302</v>
      </c>
      <c r="P1916" s="12">
        <f t="shared" si="175"/>
        <v>41828.789942129632</v>
      </c>
      <c r="Q1916" s="12">
        <f t="shared" si="176"/>
        <v>41863.789942129632</v>
      </c>
      <c r="R1916" s="15">
        <f t="shared" si="177"/>
        <v>2014</v>
      </c>
      <c r="S1916" s="21">
        <f t="shared" si="180"/>
        <v>0</v>
      </c>
      <c r="T1916" s="15">
        <f t="shared" si="179"/>
        <v>222.22</v>
      </c>
      <c r="U1916">
        <f t="shared" si="178"/>
        <v>2014</v>
      </c>
    </row>
    <row r="1917" spans="1:21" ht="29" x14ac:dyDescent="0.35">
      <c r="A1917">
        <v>1916</v>
      </c>
      <c r="B1917" s="3" t="s">
        <v>1917</v>
      </c>
      <c r="C1917" s="3" t="s">
        <v>6026</v>
      </c>
      <c r="D1917" s="6">
        <v>20000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s="10" t="s">
        <v>8273</v>
      </c>
      <c r="O1917" t="s">
        <v>8302</v>
      </c>
      <c r="P1917" s="12">
        <f t="shared" si="175"/>
        <v>42656.717303240745</v>
      </c>
      <c r="Q1917" s="12">
        <f t="shared" si="176"/>
        <v>42681.758969907409</v>
      </c>
      <c r="R1917" s="15">
        <f t="shared" si="177"/>
        <v>2016</v>
      </c>
      <c r="S1917" s="21">
        <f t="shared" si="180"/>
        <v>0</v>
      </c>
      <c r="T1917" s="15">
        <f t="shared" si="179"/>
        <v>333.33</v>
      </c>
      <c r="U1917">
        <f t="shared" si="178"/>
        <v>2016</v>
      </c>
    </row>
    <row r="1918" spans="1:21" ht="43.5" x14ac:dyDescent="0.35">
      <c r="A1918">
        <v>1912</v>
      </c>
      <c r="B1918" s="3" t="s">
        <v>1913</v>
      </c>
      <c r="C1918" s="3" t="s">
        <v>6022</v>
      </c>
      <c r="D1918" s="6">
        <v>5000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1433395560</v>
      </c>
      <c r="J1918">
        <v>1430803560</v>
      </c>
      <c r="K1918" t="b">
        <v>0</v>
      </c>
      <c r="L1918">
        <v>42</v>
      </c>
      <c r="M1918" t="b">
        <v>0</v>
      </c>
      <c r="N1918" s="10" t="s">
        <v>8273</v>
      </c>
      <c r="O1918" t="s">
        <v>8302</v>
      </c>
      <c r="P1918" s="12">
        <f t="shared" si="175"/>
        <v>42129.226388888885</v>
      </c>
      <c r="Q1918" s="12">
        <f t="shared" si="176"/>
        <v>42159.226388888885</v>
      </c>
      <c r="R1918" s="15">
        <f t="shared" si="177"/>
        <v>2015</v>
      </c>
      <c r="S1918" s="21">
        <f t="shared" si="180"/>
        <v>0</v>
      </c>
      <c r="T1918" s="15">
        <f t="shared" si="179"/>
        <v>47.62</v>
      </c>
      <c r="U1918">
        <f t="shared" si="178"/>
        <v>2015</v>
      </c>
    </row>
    <row r="1919" spans="1:21" ht="43.5" x14ac:dyDescent="0.35">
      <c r="A1919">
        <v>1914</v>
      </c>
      <c r="B1919" s="3" t="s">
        <v>1915</v>
      </c>
      <c r="C1919" s="3" t="s">
        <v>6024</v>
      </c>
      <c r="D1919" s="6">
        <v>666</v>
      </c>
      <c r="E1919" s="8">
        <v>2000</v>
      </c>
      <c r="F1919" t="s">
        <v>8220</v>
      </c>
      <c r="G1919" t="s">
        <v>8223</v>
      </c>
      <c r="H1919" t="s">
        <v>8245</v>
      </c>
      <c r="I1919">
        <v>1414814340</v>
      </c>
      <c r="J1919">
        <v>1413519073</v>
      </c>
      <c r="K1919" t="b">
        <v>0</v>
      </c>
      <c r="L1919">
        <v>2</v>
      </c>
      <c r="M1919" t="b">
        <v>0</v>
      </c>
      <c r="N1919" s="10" t="s">
        <v>8273</v>
      </c>
      <c r="O1919" t="s">
        <v>8302</v>
      </c>
      <c r="P1919" s="12">
        <f t="shared" si="175"/>
        <v>41929.174456018518</v>
      </c>
      <c r="Q1919" s="12">
        <f t="shared" si="176"/>
        <v>41944.165972222225</v>
      </c>
      <c r="R1919" s="15">
        <f t="shared" si="177"/>
        <v>2014</v>
      </c>
      <c r="S1919" s="21">
        <f t="shared" si="180"/>
        <v>3</v>
      </c>
      <c r="T1919" s="15">
        <f t="shared" si="179"/>
        <v>1000</v>
      </c>
      <c r="U1919">
        <f t="shared" si="178"/>
        <v>2014</v>
      </c>
    </row>
    <row r="1920" spans="1:21" ht="43.5" x14ac:dyDescent="0.35">
      <c r="A1920">
        <v>1915</v>
      </c>
      <c r="B1920" s="3" t="s">
        <v>1916</v>
      </c>
      <c r="C1920" s="3" t="s">
        <v>6025</v>
      </c>
      <c r="D1920" s="6">
        <v>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1409620222</v>
      </c>
      <c r="J1920">
        <v>1407892222</v>
      </c>
      <c r="K1920" t="b">
        <v>0</v>
      </c>
      <c r="L1920">
        <v>4</v>
      </c>
      <c r="M1920" t="b">
        <v>0</v>
      </c>
      <c r="N1920" s="10" t="s">
        <v>8273</v>
      </c>
      <c r="O1920" t="s">
        <v>8302</v>
      </c>
      <c r="P1920" s="12">
        <f t="shared" si="175"/>
        <v>41864.04886574074</v>
      </c>
      <c r="Q1920" s="12">
        <f t="shared" si="176"/>
        <v>41884.04886574074</v>
      </c>
      <c r="R1920" s="15">
        <f t="shared" si="177"/>
        <v>2014</v>
      </c>
      <c r="S1920" s="21">
        <f t="shared" si="180"/>
        <v>4</v>
      </c>
      <c r="T1920" s="15">
        <f t="shared" si="179"/>
        <v>500</v>
      </c>
      <c r="U1920">
        <f t="shared" si="178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 s="12">
        <f t="shared" si="175"/>
        <v>42113.875567129624</v>
      </c>
      <c r="Q1921" s="12">
        <f t="shared" si="176"/>
        <v>42143.875567129624</v>
      </c>
      <c r="R1921" s="15">
        <f t="shared" si="177"/>
        <v>2015</v>
      </c>
      <c r="S1921" s="21">
        <f t="shared" si="180"/>
        <v>4</v>
      </c>
      <c r="T1921" s="15">
        <f t="shared" si="179"/>
        <v>249.13</v>
      </c>
      <c r="U1921">
        <f t="shared" si="178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 s="12">
        <f t="shared" ref="P1922:P1985" si="181">(((J1922/60)/60)/24)+DATE(1970,1,1)</f>
        <v>42270.875706018516</v>
      </c>
      <c r="Q1922" s="12">
        <f t="shared" ref="Q1922:Q1985" si="182">(((I1922/60)/60)/24)+DATE(1970,1,1)</f>
        <v>42298.958333333328</v>
      </c>
      <c r="R1922" s="15">
        <f t="shared" ref="R1922:R1985" si="183">YEAR(P1922)</f>
        <v>2015</v>
      </c>
      <c r="S1922" s="21">
        <f t="shared" si="180"/>
        <v>0</v>
      </c>
      <c r="T1922" s="15">
        <f t="shared" si="179"/>
        <v>18.93</v>
      </c>
      <c r="U1922">
        <f t="shared" si="178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 s="12">
        <f t="shared" si="181"/>
        <v>41074.221562500003</v>
      </c>
      <c r="Q1923" s="12">
        <f t="shared" si="182"/>
        <v>41104.221562500003</v>
      </c>
      <c r="R1923" s="15">
        <f t="shared" si="183"/>
        <v>2012</v>
      </c>
      <c r="S1923" s="21">
        <f t="shared" si="180"/>
        <v>1</v>
      </c>
      <c r="T1923" s="15">
        <f t="shared" si="179"/>
        <v>52.16</v>
      </c>
      <c r="U1923">
        <f t="shared" ref="U1923:U1986" si="184">YEAR(P1923)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 s="12">
        <f t="shared" si="181"/>
        <v>41590.255868055552</v>
      </c>
      <c r="Q1924" s="12">
        <f t="shared" si="182"/>
        <v>41620.255868055552</v>
      </c>
      <c r="R1924" s="15">
        <f t="shared" si="183"/>
        <v>2013</v>
      </c>
      <c r="S1924" s="21">
        <f t="shared" si="180"/>
        <v>1</v>
      </c>
      <c r="T1924" s="15">
        <f t="shared" ref="T1924:T1987" si="185">IFERROR(ROUND(E1924/L1924,2),0)</f>
        <v>30.75</v>
      </c>
      <c r="U1924">
        <f t="shared" si="18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 s="12">
        <f t="shared" si="181"/>
        <v>40772.848749999997</v>
      </c>
      <c r="Q1925" s="12">
        <f t="shared" si="182"/>
        <v>40813.207638888889</v>
      </c>
      <c r="R1925" s="15">
        <f t="shared" si="183"/>
        <v>2011</v>
      </c>
      <c r="S1925" s="21">
        <f t="shared" si="180"/>
        <v>16</v>
      </c>
      <c r="T1925" s="15">
        <f t="shared" si="185"/>
        <v>151.31</v>
      </c>
      <c r="U1925">
        <f t="shared" si="18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 s="12">
        <f t="shared" si="181"/>
        <v>41626.761053240742</v>
      </c>
      <c r="Q1926" s="12">
        <f t="shared" si="182"/>
        <v>41654.814583333333</v>
      </c>
      <c r="R1926" s="15">
        <f t="shared" si="183"/>
        <v>2013</v>
      </c>
      <c r="S1926" s="21">
        <f t="shared" si="180"/>
        <v>1</v>
      </c>
      <c r="T1926" s="15">
        <f t="shared" si="185"/>
        <v>59.24</v>
      </c>
      <c r="U1926">
        <f t="shared" si="18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 s="12">
        <f t="shared" si="181"/>
        <v>41535.90148148148</v>
      </c>
      <c r="Q1927" s="12">
        <f t="shared" si="182"/>
        <v>41558</v>
      </c>
      <c r="R1927" s="15">
        <f t="shared" si="183"/>
        <v>2013</v>
      </c>
      <c r="S1927" s="21">
        <f t="shared" si="180"/>
        <v>1</v>
      </c>
      <c r="T1927" s="15">
        <f t="shared" si="185"/>
        <v>37.5</v>
      </c>
      <c r="U1927">
        <f t="shared" si="18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 s="12">
        <f t="shared" si="181"/>
        <v>40456.954351851848</v>
      </c>
      <c r="Q1928" s="12">
        <f t="shared" si="182"/>
        <v>40484.018055555556</v>
      </c>
      <c r="R1928" s="15">
        <f t="shared" si="183"/>
        <v>2010</v>
      </c>
      <c r="S1928" s="21">
        <f t="shared" si="180"/>
        <v>1</v>
      </c>
      <c r="T1928" s="15">
        <f t="shared" si="185"/>
        <v>18.14</v>
      </c>
      <c r="U1928">
        <f t="shared" si="18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 s="12">
        <f t="shared" si="181"/>
        <v>40960.861562500002</v>
      </c>
      <c r="Q1929" s="12">
        <f t="shared" si="182"/>
        <v>40976.207638888889</v>
      </c>
      <c r="R1929" s="15">
        <f t="shared" si="183"/>
        <v>2012</v>
      </c>
      <c r="S1929" s="21">
        <f t="shared" si="180"/>
        <v>3</v>
      </c>
      <c r="T1929" s="15">
        <f t="shared" si="185"/>
        <v>176.36</v>
      </c>
      <c r="U1929">
        <f t="shared" si="18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 s="12">
        <f t="shared" si="181"/>
        <v>41371.648078703707</v>
      </c>
      <c r="Q1930" s="12">
        <f t="shared" si="182"/>
        <v>41401.648078703707</v>
      </c>
      <c r="R1930" s="15">
        <f t="shared" si="183"/>
        <v>2013</v>
      </c>
      <c r="S1930" s="21">
        <f t="shared" si="180"/>
        <v>1</v>
      </c>
      <c r="T1930" s="15">
        <f t="shared" si="185"/>
        <v>56.97</v>
      </c>
      <c r="U1930">
        <f t="shared" si="18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 s="12">
        <f t="shared" si="181"/>
        <v>40687.021597222221</v>
      </c>
      <c r="Q1931" s="12">
        <f t="shared" si="182"/>
        <v>40729.021597222221</v>
      </c>
      <c r="R1931" s="15">
        <f t="shared" si="183"/>
        <v>2011</v>
      </c>
      <c r="S1931" s="21">
        <f t="shared" si="180"/>
        <v>1</v>
      </c>
      <c r="T1931" s="15">
        <f t="shared" si="185"/>
        <v>25.6</v>
      </c>
      <c r="U1931">
        <f t="shared" si="18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 s="12">
        <f t="shared" si="181"/>
        <v>41402.558819444443</v>
      </c>
      <c r="Q1932" s="12">
        <f t="shared" si="182"/>
        <v>41462.558819444443</v>
      </c>
      <c r="R1932" s="15">
        <f t="shared" si="183"/>
        <v>2013</v>
      </c>
      <c r="S1932" s="21">
        <f t="shared" si="180"/>
        <v>2</v>
      </c>
      <c r="T1932" s="15">
        <f t="shared" si="185"/>
        <v>73.849999999999994</v>
      </c>
      <c r="U1932">
        <f t="shared" si="18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 s="12">
        <f t="shared" si="181"/>
        <v>41037.892465277779</v>
      </c>
      <c r="Q1933" s="12">
        <f t="shared" si="182"/>
        <v>41051.145833333336</v>
      </c>
      <c r="R1933" s="15">
        <f t="shared" si="183"/>
        <v>2012</v>
      </c>
      <c r="S1933" s="21">
        <f t="shared" si="180"/>
        <v>1</v>
      </c>
      <c r="T1933" s="15">
        <f t="shared" si="185"/>
        <v>38.36</v>
      </c>
      <c r="U1933">
        <f t="shared" si="18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 s="12">
        <f t="shared" si="181"/>
        <v>40911.809872685182</v>
      </c>
      <c r="Q1934" s="12">
        <f t="shared" si="182"/>
        <v>40932.809872685182</v>
      </c>
      <c r="R1934" s="15">
        <f t="shared" si="183"/>
        <v>2012</v>
      </c>
      <c r="S1934" s="21">
        <f t="shared" si="180"/>
        <v>0</v>
      </c>
      <c r="T1934" s="15">
        <f t="shared" si="185"/>
        <v>23.91</v>
      </c>
      <c r="U1934">
        <f t="shared" si="18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 s="12">
        <f t="shared" si="181"/>
        <v>41879.130868055552</v>
      </c>
      <c r="Q1935" s="12">
        <f t="shared" si="182"/>
        <v>41909.130868055552</v>
      </c>
      <c r="R1935" s="15">
        <f t="shared" si="183"/>
        <v>2014</v>
      </c>
      <c r="S1935" s="21">
        <f t="shared" si="180"/>
        <v>0</v>
      </c>
      <c r="T1935" s="15">
        <f t="shared" si="185"/>
        <v>17.36</v>
      </c>
      <c r="U1935">
        <f t="shared" si="18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 s="12">
        <f t="shared" si="181"/>
        <v>40865.867141203707</v>
      </c>
      <c r="Q1936" s="12">
        <f t="shared" si="182"/>
        <v>40902.208333333336</v>
      </c>
      <c r="R1936" s="15">
        <f t="shared" si="183"/>
        <v>2011</v>
      </c>
      <c r="S1936" s="21">
        <f t="shared" si="180"/>
        <v>0</v>
      </c>
      <c r="T1936" s="15">
        <f t="shared" si="185"/>
        <v>24.78</v>
      </c>
      <c r="U1936">
        <f t="shared" si="18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 s="12">
        <f t="shared" si="181"/>
        <v>41773.932534722226</v>
      </c>
      <c r="Q1937" s="12">
        <f t="shared" si="182"/>
        <v>41811.207638888889</v>
      </c>
      <c r="R1937" s="15">
        <f t="shared" si="183"/>
        <v>2014</v>
      </c>
      <c r="S1937" s="21">
        <f t="shared" si="180"/>
        <v>1</v>
      </c>
      <c r="T1937" s="15">
        <f t="shared" si="185"/>
        <v>37.94</v>
      </c>
      <c r="U1937">
        <f t="shared" si="18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 s="12">
        <f t="shared" si="181"/>
        <v>40852.889699074076</v>
      </c>
      <c r="Q1938" s="12">
        <f t="shared" si="182"/>
        <v>40883.249305555553</v>
      </c>
      <c r="R1938" s="15">
        <f t="shared" si="183"/>
        <v>2011</v>
      </c>
      <c r="S1938" s="21">
        <f t="shared" si="180"/>
        <v>0</v>
      </c>
      <c r="T1938" s="15">
        <f t="shared" si="185"/>
        <v>13.02</v>
      </c>
      <c r="U1938">
        <f t="shared" si="18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 s="12">
        <f t="shared" si="181"/>
        <v>41059.118993055556</v>
      </c>
      <c r="Q1939" s="12">
        <f t="shared" si="182"/>
        <v>41075.165972222225</v>
      </c>
      <c r="R1939" s="15">
        <f t="shared" si="183"/>
        <v>2012</v>
      </c>
      <c r="S1939" s="21">
        <f t="shared" si="180"/>
        <v>3</v>
      </c>
      <c r="T1939" s="15">
        <f t="shared" si="185"/>
        <v>64.97</v>
      </c>
      <c r="U1939">
        <f t="shared" si="18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 s="12">
        <f t="shared" si="181"/>
        <v>41426.259618055556</v>
      </c>
      <c r="Q1940" s="12">
        <f t="shared" si="182"/>
        <v>41457.208333333336</v>
      </c>
      <c r="R1940" s="15">
        <f t="shared" si="183"/>
        <v>2013</v>
      </c>
      <c r="S1940" s="21">
        <f t="shared" si="180"/>
        <v>0</v>
      </c>
      <c r="T1940" s="15">
        <f t="shared" si="185"/>
        <v>16.52</v>
      </c>
      <c r="U1940">
        <f t="shared" si="18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 s="12">
        <f t="shared" si="181"/>
        <v>41313.985046296293</v>
      </c>
      <c r="Q1941" s="12">
        <f t="shared" si="182"/>
        <v>41343.943379629629</v>
      </c>
      <c r="R1941" s="15">
        <f t="shared" si="183"/>
        <v>2013</v>
      </c>
      <c r="S1941" s="21">
        <f t="shared" si="180"/>
        <v>0</v>
      </c>
      <c r="T1941" s="15">
        <f t="shared" si="185"/>
        <v>19.55</v>
      </c>
      <c r="U1941">
        <f t="shared" si="18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 s="12">
        <f t="shared" si="181"/>
        <v>40670.507326388892</v>
      </c>
      <c r="Q1942" s="12">
        <f t="shared" si="182"/>
        <v>40709.165972222225</v>
      </c>
      <c r="R1942" s="15">
        <f t="shared" si="183"/>
        <v>2011</v>
      </c>
      <c r="S1942" s="21">
        <f t="shared" si="180"/>
        <v>3</v>
      </c>
      <c r="T1942" s="15">
        <f t="shared" si="185"/>
        <v>60.55</v>
      </c>
      <c r="U1942">
        <f t="shared" si="18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 s="12">
        <f t="shared" si="181"/>
        <v>41744.290868055556</v>
      </c>
      <c r="Q1943" s="12">
        <f t="shared" si="182"/>
        <v>41774.290868055556</v>
      </c>
      <c r="R1943" s="15">
        <f t="shared" si="183"/>
        <v>2014</v>
      </c>
      <c r="S1943" s="21">
        <f t="shared" si="180"/>
        <v>0</v>
      </c>
      <c r="T1943" s="15">
        <f t="shared" si="185"/>
        <v>0.38</v>
      </c>
      <c r="U1943">
        <f t="shared" si="18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 s="12">
        <f t="shared" si="181"/>
        <v>40638.828009259261</v>
      </c>
      <c r="Q1944" s="12">
        <f t="shared" si="182"/>
        <v>40728.828009259261</v>
      </c>
      <c r="R1944" s="15">
        <f t="shared" si="183"/>
        <v>2011</v>
      </c>
      <c r="S1944" s="21">
        <f t="shared" si="180"/>
        <v>0</v>
      </c>
      <c r="T1944" s="15">
        <f t="shared" si="185"/>
        <v>19.75</v>
      </c>
      <c r="U1944">
        <f t="shared" si="18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 s="12">
        <f t="shared" si="181"/>
        <v>42548.269861111112</v>
      </c>
      <c r="Q1945" s="12">
        <f t="shared" si="182"/>
        <v>42593.269861111112</v>
      </c>
      <c r="R1945" s="15">
        <f t="shared" si="183"/>
        <v>2016</v>
      </c>
      <c r="S1945" s="21">
        <f t="shared" si="180"/>
        <v>0</v>
      </c>
      <c r="T1945" s="15">
        <f t="shared" si="185"/>
        <v>0.76</v>
      </c>
      <c r="U1945">
        <f t="shared" si="18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 s="12">
        <f t="shared" si="181"/>
        <v>41730.584374999999</v>
      </c>
      <c r="Q1946" s="12">
        <f t="shared" si="182"/>
        <v>41760.584374999999</v>
      </c>
      <c r="R1946" s="15">
        <f t="shared" si="183"/>
        <v>2014</v>
      </c>
      <c r="S1946" s="21">
        <f t="shared" ref="S1946:S2009" si="186">ROUND(E1946/D1946,0)</f>
        <v>0</v>
      </c>
      <c r="T1946" s="15">
        <f t="shared" si="185"/>
        <v>1.05</v>
      </c>
      <c r="U1946">
        <f t="shared" si="18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 s="12">
        <f t="shared" si="181"/>
        <v>42157.251828703709</v>
      </c>
      <c r="Q1947" s="12">
        <f t="shared" si="182"/>
        <v>42197.251828703709</v>
      </c>
      <c r="R1947" s="15">
        <f t="shared" si="183"/>
        <v>2015</v>
      </c>
      <c r="S1947" s="21">
        <f t="shared" si="186"/>
        <v>0</v>
      </c>
      <c r="T1947" s="15">
        <f t="shared" si="185"/>
        <v>2.75</v>
      </c>
      <c r="U1947">
        <f t="shared" si="18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 s="12">
        <f t="shared" si="181"/>
        <v>41689.150011574071</v>
      </c>
      <c r="Q1948" s="12">
        <f t="shared" si="182"/>
        <v>41749.108344907407</v>
      </c>
      <c r="R1948" s="15">
        <f t="shared" si="183"/>
        <v>2014</v>
      </c>
      <c r="S1948" s="21">
        <f t="shared" si="186"/>
        <v>0</v>
      </c>
      <c r="T1948" s="15">
        <f t="shared" si="185"/>
        <v>26.67</v>
      </c>
      <c r="U1948">
        <f t="shared" si="18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 s="12">
        <f t="shared" si="181"/>
        <v>40102.918055555558</v>
      </c>
      <c r="Q1949" s="12">
        <f t="shared" si="182"/>
        <v>40140.249305555553</v>
      </c>
      <c r="R1949" s="15">
        <f t="shared" si="183"/>
        <v>2009</v>
      </c>
      <c r="S1949" s="21">
        <f t="shared" si="186"/>
        <v>2</v>
      </c>
      <c r="T1949" s="15">
        <f t="shared" si="185"/>
        <v>81.17</v>
      </c>
      <c r="U1949">
        <f t="shared" si="18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 s="12">
        <f t="shared" si="181"/>
        <v>42473.604270833333</v>
      </c>
      <c r="Q1950" s="12">
        <f t="shared" si="182"/>
        <v>42527.709722222222</v>
      </c>
      <c r="R1950" s="15">
        <f t="shared" si="183"/>
        <v>2016</v>
      </c>
      <c r="S1950" s="21">
        <f t="shared" si="186"/>
        <v>0</v>
      </c>
      <c r="T1950" s="15">
        <f t="shared" si="185"/>
        <v>0.44</v>
      </c>
      <c r="U1950">
        <f t="shared" si="18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 s="12">
        <f t="shared" si="181"/>
        <v>41800.423043981478</v>
      </c>
      <c r="Q1951" s="12">
        <f t="shared" si="182"/>
        <v>41830.423043981478</v>
      </c>
      <c r="R1951" s="15">
        <f t="shared" si="183"/>
        <v>2014</v>
      </c>
      <c r="S1951" s="21">
        <f t="shared" si="186"/>
        <v>0</v>
      </c>
      <c r="T1951" s="15">
        <f t="shared" si="185"/>
        <v>1.97</v>
      </c>
      <c r="U1951">
        <f t="shared" si="184"/>
        <v>2014</v>
      </c>
    </row>
    <row r="1952" spans="1:21" ht="43.5" x14ac:dyDescent="0.35">
      <c r="A1952">
        <v>1951</v>
      </c>
      <c r="B1952" s="3" t="s">
        <v>1952</v>
      </c>
      <c r="C1952" s="3" t="s">
        <v>6061</v>
      </c>
      <c r="D1952" s="6">
        <v>50000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s="10" t="s">
        <v>8273</v>
      </c>
      <c r="O1952" t="s">
        <v>8303</v>
      </c>
      <c r="P1952" s="12">
        <f t="shared" si="181"/>
        <v>42651.420567129629</v>
      </c>
      <c r="Q1952" s="12">
        <f t="shared" si="182"/>
        <v>42681.462233796294</v>
      </c>
      <c r="R1952" s="15">
        <f t="shared" si="183"/>
        <v>2016</v>
      </c>
      <c r="S1952" s="21">
        <f t="shared" si="186"/>
        <v>0</v>
      </c>
      <c r="T1952" s="15">
        <f t="shared" si="185"/>
        <v>2.23</v>
      </c>
      <c r="U1952">
        <f t="shared" si="184"/>
        <v>2016</v>
      </c>
    </row>
    <row r="1953" spans="1:21" ht="43.5" x14ac:dyDescent="0.35">
      <c r="A1953">
        <v>1950</v>
      </c>
      <c r="B1953" s="3" t="s">
        <v>1951</v>
      </c>
      <c r="C1953" s="3" t="s">
        <v>6060</v>
      </c>
      <c r="D1953" s="6">
        <v>48000</v>
      </c>
      <c r="E1953" s="8">
        <v>1860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s="10" t="s">
        <v>8273</v>
      </c>
      <c r="O1953" t="s">
        <v>8303</v>
      </c>
      <c r="P1953" s="12">
        <f t="shared" si="181"/>
        <v>40624.181400462963</v>
      </c>
      <c r="Q1953" s="12">
        <f t="shared" si="182"/>
        <v>40655.181400462963</v>
      </c>
      <c r="R1953" s="15">
        <f t="shared" si="183"/>
        <v>2011</v>
      </c>
      <c r="S1953" s="21">
        <f t="shared" si="186"/>
        <v>0</v>
      </c>
      <c r="T1953" s="15">
        <f t="shared" si="185"/>
        <v>0.99</v>
      </c>
      <c r="U1953">
        <f t="shared" si="184"/>
        <v>2011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 s="12">
        <f t="shared" si="181"/>
        <v>41526.60665509259</v>
      </c>
      <c r="Q1954" s="12">
        <f t="shared" si="182"/>
        <v>41563.60665509259</v>
      </c>
      <c r="R1954" s="15">
        <f t="shared" si="183"/>
        <v>2013</v>
      </c>
      <c r="S1954" s="21">
        <f t="shared" si="186"/>
        <v>0</v>
      </c>
      <c r="T1954" s="15">
        <f t="shared" si="185"/>
        <v>2.72</v>
      </c>
      <c r="U1954">
        <f t="shared" si="18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 s="12">
        <f t="shared" si="181"/>
        <v>40941.199826388889</v>
      </c>
      <c r="Q1955" s="12">
        <f t="shared" si="182"/>
        <v>40970.125</v>
      </c>
      <c r="R1955" s="15">
        <f t="shared" si="183"/>
        <v>2012</v>
      </c>
      <c r="S1955" s="21">
        <f t="shared" si="186"/>
        <v>0</v>
      </c>
      <c r="T1955" s="15">
        <f t="shared" si="185"/>
        <v>12.52</v>
      </c>
      <c r="U1955">
        <f t="shared" si="18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 s="12">
        <f t="shared" si="181"/>
        <v>42394.580740740741</v>
      </c>
      <c r="Q1956" s="12">
        <f t="shared" si="182"/>
        <v>42441.208333333328</v>
      </c>
      <c r="R1956" s="15">
        <f t="shared" si="183"/>
        <v>2016</v>
      </c>
      <c r="S1956" s="21">
        <f t="shared" si="186"/>
        <v>0</v>
      </c>
      <c r="T1956" s="15">
        <f t="shared" si="185"/>
        <v>4.43</v>
      </c>
      <c r="U1956">
        <f t="shared" si="18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 s="12">
        <f t="shared" si="181"/>
        <v>41020.271770833337</v>
      </c>
      <c r="Q1957" s="12">
        <f t="shared" si="182"/>
        <v>41052.791666666664</v>
      </c>
      <c r="R1957" s="15">
        <f t="shared" si="183"/>
        <v>2012</v>
      </c>
      <c r="S1957" s="21">
        <f t="shared" si="186"/>
        <v>0</v>
      </c>
      <c r="T1957" s="15">
        <f t="shared" si="185"/>
        <v>6.33</v>
      </c>
      <c r="U1957">
        <f t="shared" si="18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 s="12">
        <f t="shared" si="181"/>
        <v>42067.923668981486</v>
      </c>
      <c r="Q1958" s="12">
        <f t="shared" si="182"/>
        <v>42112.882002314815</v>
      </c>
      <c r="R1958" s="15">
        <f t="shared" si="183"/>
        <v>2015</v>
      </c>
      <c r="S1958" s="21">
        <f t="shared" si="186"/>
        <v>0</v>
      </c>
      <c r="T1958" s="15">
        <f t="shared" si="185"/>
        <v>5.0199999999999996</v>
      </c>
      <c r="U1958">
        <f t="shared" si="18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 s="12">
        <f t="shared" si="181"/>
        <v>41179.098530092589</v>
      </c>
      <c r="Q1959" s="12">
        <f t="shared" si="182"/>
        <v>41209.098530092589</v>
      </c>
      <c r="R1959" s="15">
        <f t="shared" si="183"/>
        <v>2012</v>
      </c>
      <c r="S1959" s="21">
        <f t="shared" si="186"/>
        <v>0</v>
      </c>
      <c r="T1959" s="15">
        <f t="shared" si="185"/>
        <v>2.77</v>
      </c>
      <c r="U1959">
        <f t="shared" si="18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 s="12">
        <f t="shared" si="181"/>
        <v>41326.987974537034</v>
      </c>
      <c r="Q1960" s="12">
        <f t="shared" si="182"/>
        <v>41356.94630787037</v>
      </c>
      <c r="R1960" s="15">
        <f t="shared" si="183"/>
        <v>2013</v>
      </c>
      <c r="S1960" s="21">
        <f t="shared" si="186"/>
        <v>0</v>
      </c>
      <c r="T1960" s="15">
        <f t="shared" si="185"/>
        <v>1.35</v>
      </c>
      <c r="U1960">
        <f t="shared" si="18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 s="12">
        <f t="shared" si="181"/>
        <v>41871.845601851855</v>
      </c>
      <c r="Q1961" s="12">
        <f t="shared" si="182"/>
        <v>41913</v>
      </c>
      <c r="R1961" s="15">
        <f t="shared" si="183"/>
        <v>2014</v>
      </c>
      <c r="S1961" s="21">
        <f t="shared" si="186"/>
        <v>0</v>
      </c>
      <c r="T1961" s="15">
        <f t="shared" si="185"/>
        <v>4.3099999999999996</v>
      </c>
      <c r="U1961">
        <f t="shared" si="18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 s="12">
        <f t="shared" si="181"/>
        <v>41964.362743055557</v>
      </c>
      <c r="Q1962" s="12">
        <f t="shared" si="182"/>
        <v>41994.362743055557</v>
      </c>
      <c r="R1962" s="15">
        <f t="shared" si="183"/>
        <v>2014</v>
      </c>
      <c r="S1962" s="21">
        <f t="shared" si="186"/>
        <v>0</v>
      </c>
      <c r="T1962" s="15">
        <f t="shared" si="185"/>
        <v>55.33</v>
      </c>
      <c r="U1962">
        <f t="shared" si="18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 s="12">
        <f t="shared" si="181"/>
        <v>41148.194641203707</v>
      </c>
      <c r="Q1963" s="12">
        <f t="shared" si="182"/>
        <v>41188.165972222225</v>
      </c>
      <c r="R1963" s="15">
        <f t="shared" si="183"/>
        <v>2012</v>
      </c>
      <c r="S1963" s="21">
        <f t="shared" si="186"/>
        <v>0</v>
      </c>
      <c r="T1963" s="15">
        <f t="shared" si="185"/>
        <v>1.1200000000000001</v>
      </c>
      <c r="U1963">
        <f t="shared" si="18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 s="12">
        <f t="shared" si="181"/>
        <v>41742.780509259261</v>
      </c>
      <c r="Q1964" s="12">
        <f t="shared" si="182"/>
        <v>41772.780509259261</v>
      </c>
      <c r="R1964" s="15">
        <f t="shared" si="183"/>
        <v>2014</v>
      </c>
      <c r="S1964" s="21">
        <f t="shared" si="186"/>
        <v>0</v>
      </c>
      <c r="T1964" s="15">
        <f t="shared" si="185"/>
        <v>5.95</v>
      </c>
      <c r="U1964">
        <f t="shared" si="18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 s="12">
        <f t="shared" si="181"/>
        <v>41863.429791666669</v>
      </c>
      <c r="Q1965" s="12">
        <f t="shared" si="182"/>
        <v>41898.429791666669</v>
      </c>
      <c r="R1965" s="15">
        <f t="shared" si="183"/>
        <v>2014</v>
      </c>
      <c r="S1965" s="21">
        <f t="shared" si="186"/>
        <v>0</v>
      </c>
      <c r="T1965" s="15">
        <f t="shared" si="185"/>
        <v>8.8800000000000008</v>
      </c>
      <c r="U1965">
        <f t="shared" si="18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 s="12">
        <f t="shared" si="181"/>
        <v>42452.272824074069</v>
      </c>
      <c r="Q1966" s="12">
        <f t="shared" si="182"/>
        <v>42482.272824074069</v>
      </c>
      <c r="R1966" s="15">
        <f t="shared" si="183"/>
        <v>2016</v>
      </c>
      <c r="S1966" s="21">
        <f t="shared" si="186"/>
        <v>0</v>
      </c>
      <c r="T1966" s="15">
        <f t="shared" si="185"/>
        <v>1.41</v>
      </c>
      <c r="U1966">
        <f t="shared" si="18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 s="12">
        <f t="shared" si="181"/>
        <v>40898.089236111111</v>
      </c>
      <c r="Q1967" s="12">
        <f t="shared" si="182"/>
        <v>40920.041666666664</v>
      </c>
      <c r="R1967" s="15">
        <f t="shared" si="183"/>
        <v>2011</v>
      </c>
      <c r="S1967" s="21">
        <f t="shared" si="186"/>
        <v>0</v>
      </c>
      <c r="T1967" s="15">
        <f t="shared" si="185"/>
        <v>17.52</v>
      </c>
      <c r="U1967">
        <f t="shared" si="18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 s="12">
        <f t="shared" si="181"/>
        <v>41835.540486111109</v>
      </c>
      <c r="Q1968" s="12">
        <f t="shared" si="182"/>
        <v>41865.540486111109</v>
      </c>
      <c r="R1968" s="15">
        <f t="shared" si="183"/>
        <v>2014</v>
      </c>
      <c r="S1968" s="21">
        <f t="shared" si="186"/>
        <v>0</v>
      </c>
      <c r="T1968" s="15">
        <f t="shared" si="185"/>
        <v>1.19</v>
      </c>
      <c r="U1968">
        <f t="shared" si="184"/>
        <v>2014</v>
      </c>
    </row>
    <row r="1969" spans="1:21" ht="29" x14ac:dyDescent="0.35">
      <c r="A1969">
        <v>1968</v>
      </c>
      <c r="B1969" s="3" t="s">
        <v>1969</v>
      </c>
      <c r="C1969" s="3" t="s">
        <v>6078</v>
      </c>
      <c r="D1969" s="6">
        <v>50000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s="10" t="s">
        <v>8273</v>
      </c>
      <c r="O1969" t="s">
        <v>8303</v>
      </c>
      <c r="P1969" s="12">
        <f t="shared" si="181"/>
        <v>42676.586979166663</v>
      </c>
      <c r="Q1969" s="12">
        <f t="shared" si="182"/>
        <v>42707.628645833334</v>
      </c>
      <c r="R1969" s="15">
        <f t="shared" si="183"/>
        <v>2016</v>
      </c>
      <c r="S1969" s="21">
        <f t="shared" si="186"/>
        <v>0</v>
      </c>
      <c r="T1969" s="15">
        <f t="shared" si="185"/>
        <v>3.53</v>
      </c>
      <c r="U1969">
        <f t="shared" si="184"/>
        <v>2016</v>
      </c>
    </row>
    <row r="1970" spans="1:21" ht="43.5" x14ac:dyDescent="0.35">
      <c r="A1970">
        <v>1967</v>
      </c>
      <c r="B1970" s="3" t="s">
        <v>1968</v>
      </c>
      <c r="C1970" s="3" t="s">
        <v>6077</v>
      </c>
      <c r="D1970" s="6">
        <v>20000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s="10" t="s">
        <v>8273</v>
      </c>
      <c r="O1970" t="s">
        <v>8303</v>
      </c>
      <c r="P1970" s="12">
        <f t="shared" si="181"/>
        <v>41730.663530092592</v>
      </c>
      <c r="Q1970" s="12">
        <f t="shared" si="182"/>
        <v>41760.663530092592</v>
      </c>
      <c r="R1970" s="15">
        <f t="shared" si="183"/>
        <v>2014</v>
      </c>
      <c r="S1970" s="21">
        <f t="shared" si="186"/>
        <v>0</v>
      </c>
      <c r="T1970" s="15">
        <f t="shared" si="185"/>
        <v>4.4400000000000004</v>
      </c>
      <c r="U1970">
        <f t="shared" si="184"/>
        <v>2014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 s="12">
        <f t="shared" si="181"/>
        <v>42557.792453703703</v>
      </c>
      <c r="Q1971" s="12">
        <f t="shared" si="182"/>
        <v>42587.792453703703</v>
      </c>
      <c r="R1971" s="15">
        <f t="shared" si="183"/>
        <v>2016</v>
      </c>
      <c r="S1971" s="21">
        <f t="shared" si="186"/>
        <v>0</v>
      </c>
      <c r="T1971" s="15">
        <f t="shared" si="185"/>
        <v>0.95</v>
      </c>
      <c r="U1971">
        <f t="shared" si="18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 s="12">
        <f t="shared" si="181"/>
        <v>41324.193298611113</v>
      </c>
      <c r="Q1972" s="12">
        <f t="shared" si="182"/>
        <v>41384.151631944449</v>
      </c>
      <c r="R1972" s="15">
        <f t="shared" si="183"/>
        <v>2013</v>
      </c>
      <c r="S1972" s="21">
        <f t="shared" si="186"/>
        <v>0</v>
      </c>
      <c r="T1972" s="15">
        <f t="shared" si="185"/>
        <v>2.5499999999999998</v>
      </c>
      <c r="U1972">
        <f t="shared" si="18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 s="12">
        <f t="shared" si="181"/>
        <v>41561.500706018516</v>
      </c>
      <c r="Q1973" s="12">
        <f t="shared" si="182"/>
        <v>41593.166666666664</v>
      </c>
      <c r="R1973" s="15">
        <f t="shared" si="183"/>
        <v>2013</v>
      </c>
      <c r="S1973" s="21">
        <f t="shared" si="186"/>
        <v>0</v>
      </c>
      <c r="T1973" s="15">
        <f t="shared" si="185"/>
        <v>0.46</v>
      </c>
      <c r="U1973">
        <f t="shared" si="184"/>
        <v>2013</v>
      </c>
    </row>
    <row r="1974" spans="1:21" ht="43.5" x14ac:dyDescent="0.35">
      <c r="A1974">
        <v>1973</v>
      </c>
      <c r="B1974" s="3" t="s">
        <v>1974</v>
      </c>
      <c r="C1974" s="3" t="s">
        <v>6083</v>
      </c>
      <c r="D1974" s="6">
        <v>198000</v>
      </c>
      <c r="E1974" s="8">
        <v>1785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s="10" t="s">
        <v>8273</v>
      </c>
      <c r="O1974" t="s">
        <v>8303</v>
      </c>
      <c r="P1974" s="12">
        <f t="shared" si="181"/>
        <v>42549.722962962958</v>
      </c>
      <c r="Q1974" s="12">
        <f t="shared" si="182"/>
        <v>42588.291666666672</v>
      </c>
      <c r="R1974" s="15">
        <f t="shared" si="183"/>
        <v>2016</v>
      </c>
      <c r="S1974" s="21">
        <f t="shared" si="186"/>
        <v>0</v>
      </c>
      <c r="T1974" s="15">
        <f t="shared" si="185"/>
        <v>0.87</v>
      </c>
      <c r="U1974">
        <f t="shared" si="184"/>
        <v>2016</v>
      </c>
    </row>
    <row r="1975" spans="1:21" ht="43.5" x14ac:dyDescent="0.35">
      <c r="A1975">
        <v>1972</v>
      </c>
      <c r="B1975" s="3" t="s">
        <v>1973</v>
      </c>
      <c r="C1975" s="3" t="s">
        <v>6082</v>
      </c>
      <c r="D1975" s="6">
        <v>2500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s="10" t="s">
        <v>8273</v>
      </c>
      <c r="O1975" t="s">
        <v>8303</v>
      </c>
      <c r="P1975" s="12">
        <f t="shared" si="181"/>
        <v>41201.012083333335</v>
      </c>
      <c r="Q1975" s="12">
        <f t="shared" si="182"/>
        <v>41231.053749999999</v>
      </c>
      <c r="R1975" s="15">
        <f t="shared" si="183"/>
        <v>2012</v>
      </c>
      <c r="S1975" s="21">
        <f t="shared" si="186"/>
        <v>1</v>
      </c>
      <c r="T1975" s="15">
        <f t="shared" si="185"/>
        <v>7.5</v>
      </c>
      <c r="U1975">
        <f t="shared" si="184"/>
        <v>2012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 s="12">
        <f t="shared" si="181"/>
        <v>41445.334131944444</v>
      </c>
      <c r="Q1976" s="12">
        <f t="shared" si="182"/>
        <v>41505.334131944444</v>
      </c>
      <c r="R1976" s="15">
        <f t="shared" si="183"/>
        <v>2013</v>
      </c>
      <c r="S1976" s="21">
        <f t="shared" si="186"/>
        <v>0</v>
      </c>
      <c r="T1976" s="15">
        <f t="shared" si="185"/>
        <v>4.43</v>
      </c>
      <c r="U1976">
        <f t="shared" si="184"/>
        <v>2013</v>
      </c>
    </row>
    <row r="1977" spans="1:21" ht="43.5" x14ac:dyDescent="0.35">
      <c r="A1977">
        <v>1977</v>
      </c>
      <c r="B1977" s="3" t="s">
        <v>1978</v>
      </c>
      <c r="C1977" s="3" t="s">
        <v>6087</v>
      </c>
      <c r="D1977" s="6">
        <v>50000</v>
      </c>
      <c r="E1977" s="8">
        <v>1776</v>
      </c>
      <c r="F1977" t="s">
        <v>8218</v>
      </c>
      <c r="G1977" t="s">
        <v>8223</v>
      </c>
      <c r="H1977" t="s">
        <v>8245</v>
      </c>
      <c r="I1977">
        <v>1450511940</v>
      </c>
      <c r="J1977">
        <v>1446527540</v>
      </c>
      <c r="K1977" t="b">
        <v>1</v>
      </c>
      <c r="L1977">
        <v>821</v>
      </c>
      <c r="M1977" t="b">
        <v>1</v>
      </c>
      <c r="N1977" s="10" t="s">
        <v>8273</v>
      </c>
      <c r="O1977" t="s">
        <v>8303</v>
      </c>
      <c r="P1977" s="12">
        <f t="shared" si="181"/>
        <v>42311.216898148152</v>
      </c>
      <c r="Q1977" s="12">
        <f t="shared" si="182"/>
        <v>42357.332638888889</v>
      </c>
      <c r="R1977" s="15">
        <f t="shared" si="183"/>
        <v>2015</v>
      </c>
      <c r="S1977" s="21">
        <f t="shared" si="186"/>
        <v>0</v>
      </c>
      <c r="T1977" s="15">
        <f t="shared" si="185"/>
        <v>2.16</v>
      </c>
      <c r="U1977">
        <f t="shared" si="184"/>
        <v>2015</v>
      </c>
    </row>
    <row r="1978" spans="1:21" ht="29" x14ac:dyDescent="0.35">
      <c r="A1978">
        <v>1975</v>
      </c>
      <c r="B1978" s="3" t="s">
        <v>1976</v>
      </c>
      <c r="C1978" s="3" t="s">
        <v>6085</v>
      </c>
      <c r="D1978" s="6">
        <v>16000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s="10" t="s">
        <v>8273</v>
      </c>
      <c r="O1978" t="s">
        <v>8303</v>
      </c>
      <c r="P1978" s="12">
        <f t="shared" si="181"/>
        <v>41313.755219907405</v>
      </c>
      <c r="Q1978" s="12">
        <f t="shared" si="182"/>
        <v>41343.755219907405</v>
      </c>
      <c r="R1978" s="15">
        <f t="shared" si="183"/>
        <v>2013</v>
      </c>
      <c r="S1978" s="21">
        <f t="shared" si="186"/>
        <v>0</v>
      </c>
      <c r="T1978" s="15">
        <f t="shared" si="185"/>
        <v>7.02</v>
      </c>
      <c r="U1978">
        <f t="shared" si="184"/>
        <v>2013</v>
      </c>
    </row>
    <row r="1979" spans="1:21" ht="29" x14ac:dyDescent="0.35">
      <c r="A1979">
        <v>1976</v>
      </c>
      <c r="B1979" s="3" t="s">
        <v>1977</v>
      </c>
      <c r="C1979" s="3" t="s">
        <v>6086</v>
      </c>
      <c r="D1979" s="6">
        <v>4000</v>
      </c>
      <c r="E1979" s="8">
        <v>1776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s="10" t="s">
        <v>8273</v>
      </c>
      <c r="O1979" t="s">
        <v>8303</v>
      </c>
      <c r="P1979" s="12">
        <f t="shared" si="181"/>
        <v>41438.899594907409</v>
      </c>
      <c r="Q1979" s="12">
        <f t="shared" si="182"/>
        <v>41468.899594907409</v>
      </c>
      <c r="R1979" s="15">
        <f t="shared" si="183"/>
        <v>2013</v>
      </c>
      <c r="S1979" s="21">
        <f t="shared" si="186"/>
        <v>0</v>
      </c>
      <c r="T1979" s="15">
        <f t="shared" si="185"/>
        <v>3.75</v>
      </c>
      <c r="U1979">
        <f t="shared" si="184"/>
        <v>2013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 s="12">
        <f t="shared" si="181"/>
        <v>41039.225601851853</v>
      </c>
      <c r="Q1980" s="12">
        <f t="shared" si="182"/>
        <v>41072.291666666664</v>
      </c>
      <c r="R1980" s="15">
        <f t="shared" si="183"/>
        <v>2012</v>
      </c>
      <c r="S1980" s="21">
        <f t="shared" si="186"/>
        <v>0</v>
      </c>
      <c r="T1980" s="15">
        <f t="shared" si="185"/>
        <v>4.57</v>
      </c>
      <c r="U1980">
        <f t="shared" si="18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 s="12">
        <f t="shared" si="181"/>
        <v>42290.460023148145</v>
      </c>
      <c r="Q1981" s="12">
        <f t="shared" si="182"/>
        <v>42327.207638888889</v>
      </c>
      <c r="R1981" s="15">
        <f t="shared" si="183"/>
        <v>2015</v>
      </c>
      <c r="S1981" s="21">
        <f t="shared" si="186"/>
        <v>0</v>
      </c>
      <c r="T1981" s="15">
        <f t="shared" si="185"/>
        <v>2.1800000000000002</v>
      </c>
      <c r="U1981">
        <f t="shared" si="18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 s="12">
        <f t="shared" si="181"/>
        <v>42423.542384259257</v>
      </c>
      <c r="Q1982" s="12">
        <f t="shared" si="182"/>
        <v>42463.500717592593</v>
      </c>
      <c r="R1982" s="15">
        <f t="shared" si="183"/>
        <v>2016</v>
      </c>
      <c r="S1982" s="21">
        <f t="shared" si="186"/>
        <v>0</v>
      </c>
      <c r="T1982" s="15">
        <f t="shared" si="185"/>
        <v>0.91</v>
      </c>
      <c r="U1982">
        <f t="shared" si="18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 s="12">
        <f t="shared" si="181"/>
        <v>41799.725289351853</v>
      </c>
      <c r="Q1983" s="12">
        <f t="shared" si="182"/>
        <v>41829.725289351853</v>
      </c>
      <c r="R1983" s="15">
        <f t="shared" si="183"/>
        <v>2014</v>
      </c>
      <c r="S1983" s="21">
        <f t="shared" si="186"/>
        <v>0</v>
      </c>
      <c r="T1983" s="15">
        <f t="shared" si="185"/>
        <v>147.25</v>
      </c>
      <c r="U1983">
        <f t="shared" si="18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 s="12">
        <f t="shared" si="181"/>
        <v>42678.586655092593</v>
      </c>
      <c r="Q1984" s="12">
        <f t="shared" si="182"/>
        <v>42708.628321759257</v>
      </c>
      <c r="R1984" s="15">
        <f t="shared" si="183"/>
        <v>2016</v>
      </c>
      <c r="S1984" s="21">
        <f t="shared" si="186"/>
        <v>0</v>
      </c>
      <c r="T1984" s="15">
        <f t="shared" si="185"/>
        <v>0</v>
      </c>
      <c r="U1984">
        <f t="shared" si="18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 s="12">
        <f t="shared" si="181"/>
        <v>42593.011782407411</v>
      </c>
      <c r="Q1985" s="12">
        <f t="shared" si="182"/>
        <v>42615.291666666672</v>
      </c>
      <c r="R1985" s="15">
        <f t="shared" si="183"/>
        <v>2016</v>
      </c>
      <c r="S1985" s="21">
        <f t="shared" si="186"/>
        <v>0</v>
      </c>
      <c r="T1985" s="15">
        <f t="shared" si="185"/>
        <v>110.13</v>
      </c>
      <c r="U1985">
        <f t="shared" si="18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 s="12">
        <f t="shared" ref="P1986:P2049" si="187">(((J1986/60)/60)/24)+DATE(1970,1,1)</f>
        <v>41913.790289351848</v>
      </c>
      <c r="Q1986" s="12">
        <f t="shared" ref="Q1986:Q2049" si="188">(((I1986/60)/60)/24)+DATE(1970,1,1)</f>
        <v>41973.831956018519</v>
      </c>
      <c r="R1986" s="15">
        <f t="shared" ref="R1986:R2049" si="189">YEAR(P1986)</f>
        <v>2014</v>
      </c>
      <c r="S1986" s="21">
        <f t="shared" si="186"/>
        <v>0</v>
      </c>
      <c r="T1986" s="15">
        <f t="shared" si="185"/>
        <v>251.14</v>
      </c>
      <c r="U1986">
        <f t="shared" si="18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 s="12">
        <f t="shared" si="187"/>
        <v>42555.698738425926</v>
      </c>
      <c r="Q1987" s="12">
        <f t="shared" si="188"/>
        <v>42584.958333333328</v>
      </c>
      <c r="R1987" s="15">
        <f t="shared" si="189"/>
        <v>2016</v>
      </c>
      <c r="S1987" s="21">
        <f t="shared" si="186"/>
        <v>1</v>
      </c>
      <c r="T1987" s="15">
        <f t="shared" si="185"/>
        <v>438.75</v>
      </c>
      <c r="U1987">
        <f t="shared" ref="U1987:U2050" si="190">YEAR(P1987)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 s="12">
        <f t="shared" si="187"/>
        <v>42413.433831018512</v>
      </c>
      <c r="Q1988" s="12">
        <f t="shared" si="188"/>
        <v>42443.392164351855</v>
      </c>
      <c r="R1988" s="15">
        <f t="shared" si="189"/>
        <v>2016</v>
      </c>
      <c r="S1988" s="21">
        <f t="shared" si="186"/>
        <v>1</v>
      </c>
      <c r="T1988" s="15">
        <f t="shared" ref="T1988:T2051" si="191">IFERROR(ROUND(E1988/L1988,2),0)</f>
        <v>1751</v>
      </c>
      <c r="U1988">
        <f t="shared" si="190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 s="12">
        <f t="shared" si="187"/>
        <v>42034.639768518522</v>
      </c>
      <c r="Q1989" s="12">
        <f t="shared" si="188"/>
        <v>42064.639768518522</v>
      </c>
      <c r="R1989" s="15">
        <f t="shared" si="189"/>
        <v>2015</v>
      </c>
      <c r="S1989" s="21">
        <f t="shared" si="186"/>
        <v>0</v>
      </c>
      <c r="T1989" s="15">
        <f t="shared" si="191"/>
        <v>62.5</v>
      </c>
      <c r="U1989">
        <f t="shared" si="190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 s="12">
        <f t="shared" si="187"/>
        <v>42206.763217592597</v>
      </c>
      <c r="Q1990" s="12">
        <f t="shared" si="188"/>
        <v>42236.763217592597</v>
      </c>
      <c r="R1990" s="15">
        <f t="shared" si="189"/>
        <v>2015</v>
      </c>
      <c r="S1990" s="21">
        <f t="shared" si="186"/>
        <v>0</v>
      </c>
      <c r="T1990" s="15">
        <f t="shared" si="191"/>
        <v>1748</v>
      </c>
      <c r="U1990">
        <f t="shared" si="190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 s="12">
        <f t="shared" si="187"/>
        <v>42685.680648148147</v>
      </c>
      <c r="Q1991" s="12">
        <f t="shared" si="188"/>
        <v>42715.680648148147</v>
      </c>
      <c r="R1991" s="15">
        <f t="shared" si="189"/>
        <v>2016</v>
      </c>
      <c r="S1991" s="21">
        <f t="shared" si="186"/>
        <v>0</v>
      </c>
      <c r="T1991" s="15">
        <f t="shared" si="191"/>
        <v>1742</v>
      </c>
      <c r="U1991">
        <f t="shared" si="190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 s="12">
        <f t="shared" si="187"/>
        <v>42398.195972222224</v>
      </c>
      <c r="Q1992" s="12">
        <f t="shared" si="188"/>
        <v>42413.195972222224</v>
      </c>
      <c r="R1992" s="15">
        <f t="shared" si="189"/>
        <v>2016</v>
      </c>
      <c r="S1992" s="21">
        <f t="shared" si="186"/>
        <v>1</v>
      </c>
      <c r="T1992" s="15">
        <f t="shared" si="191"/>
        <v>347.8</v>
      </c>
      <c r="U1992">
        <f t="shared" si="190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 s="12">
        <f t="shared" si="187"/>
        <v>42167.89335648148</v>
      </c>
      <c r="Q1993" s="12">
        <f t="shared" si="188"/>
        <v>42188.89335648148</v>
      </c>
      <c r="R1993" s="15">
        <f t="shared" si="189"/>
        <v>2015</v>
      </c>
      <c r="S1993" s="21">
        <f t="shared" si="186"/>
        <v>1</v>
      </c>
      <c r="T1993" s="15">
        <f t="shared" si="191"/>
        <v>576.02</v>
      </c>
      <c r="U1993">
        <f t="shared" si="190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 s="12">
        <f t="shared" si="187"/>
        <v>42023.143414351856</v>
      </c>
      <c r="Q1994" s="12">
        <f t="shared" si="188"/>
        <v>42053.143414351856</v>
      </c>
      <c r="R1994" s="15">
        <f t="shared" si="189"/>
        <v>2015</v>
      </c>
      <c r="S1994" s="21">
        <f t="shared" si="186"/>
        <v>1</v>
      </c>
      <c r="T1994" s="15">
        <f t="shared" si="191"/>
        <v>860</v>
      </c>
      <c r="U1994">
        <f t="shared" si="190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 s="12">
        <f t="shared" si="187"/>
        <v>42329.58839120371</v>
      </c>
      <c r="Q1995" s="12">
        <f t="shared" si="188"/>
        <v>42359.58839120371</v>
      </c>
      <c r="R1995" s="15">
        <f t="shared" si="189"/>
        <v>2015</v>
      </c>
      <c r="S1995" s="21">
        <f t="shared" si="186"/>
        <v>1</v>
      </c>
      <c r="T1995" s="15">
        <f t="shared" si="191"/>
        <v>0</v>
      </c>
      <c r="U1995">
        <f t="shared" si="190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 s="12">
        <f t="shared" si="187"/>
        <v>42651.006273148145</v>
      </c>
      <c r="Q1996" s="12">
        <f t="shared" si="188"/>
        <v>42711.047939814816</v>
      </c>
      <c r="R1996" s="15">
        <f t="shared" si="189"/>
        <v>2016</v>
      </c>
      <c r="S1996" s="21">
        <f t="shared" si="186"/>
        <v>1</v>
      </c>
      <c r="T1996" s="15">
        <f t="shared" si="191"/>
        <v>0</v>
      </c>
      <c r="U1996">
        <f t="shared" si="190"/>
        <v>2016</v>
      </c>
    </row>
    <row r="1997" spans="1:21" ht="58" x14ac:dyDescent="0.35">
      <c r="A1997">
        <v>1996</v>
      </c>
      <c r="B1997" s="3" t="s">
        <v>1997</v>
      </c>
      <c r="C1997" s="3" t="s">
        <v>6106</v>
      </c>
      <c r="D1997" s="6">
        <v>133800</v>
      </c>
      <c r="E1997" s="8">
        <v>1707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s="10" t="s">
        <v>8292</v>
      </c>
      <c r="O1997" t="s">
        <v>8304</v>
      </c>
      <c r="P1997" s="12">
        <f t="shared" si="187"/>
        <v>41800.819571759261</v>
      </c>
      <c r="Q1997" s="12">
        <f t="shared" si="188"/>
        <v>41830.819571759261</v>
      </c>
      <c r="R1997" s="15">
        <f t="shared" si="189"/>
        <v>2014</v>
      </c>
      <c r="S1997" s="21">
        <f t="shared" si="186"/>
        <v>0</v>
      </c>
      <c r="T1997" s="15">
        <f t="shared" si="191"/>
        <v>0</v>
      </c>
      <c r="U1997">
        <f t="shared" si="190"/>
        <v>2014</v>
      </c>
    </row>
    <row r="1998" spans="1:21" ht="43.5" x14ac:dyDescent="0.35">
      <c r="A1998">
        <v>1995</v>
      </c>
      <c r="B1998" s="3" t="s">
        <v>1996</v>
      </c>
      <c r="C1998" s="3" t="s">
        <v>6105</v>
      </c>
      <c r="D1998" s="6">
        <v>1000</v>
      </c>
      <c r="E1998" s="8">
        <v>1707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s="10" t="s">
        <v>8292</v>
      </c>
      <c r="O1998" t="s">
        <v>8304</v>
      </c>
      <c r="P1998" s="12">
        <f t="shared" si="187"/>
        <v>42181.902037037042</v>
      </c>
      <c r="Q1998" s="12">
        <f t="shared" si="188"/>
        <v>42201.902037037042</v>
      </c>
      <c r="R1998" s="15">
        <f t="shared" si="189"/>
        <v>2015</v>
      </c>
      <c r="S1998" s="21">
        <f t="shared" si="186"/>
        <v>2</v>
      </c>
      <c r="T1998" s="15">
        <f t="shared" si="191"/>
        <v>569</v>
      </c>
      <c r="U1998">
        <f t="shared" si="190"/>
        <v>2015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 s="12">
        <f t="shared" si="187"/>
        <v>41847.930694444447</v>
      </c>
      <c r="Q1999" s="12">
        <f t="shared" si="188"/>
        <v>41877.930694444447</v>
      </c>
      <c r="R1999" s="15">
        <f t="shared" si="189"/>
        <v>2014</v>
      </c>
      <c r="S1999" s="21">
        <f t="shared" si="186"/>
        <v>0</v>
      </c>
      <c r="T1999" s="15">
        <f t="shared" si="191"/>
        <v>0</v>
      </c>
      <c r="U1999">
        <f t="shared" si="190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 s="12">
        <f t="shared" si="187"/>
        <v>41807.118495370371</v>
      </c>
      <c r="Q2000" s="12">
        <f t="shared" si="188"/>
        <v>41852.118495370371</v>
      </c>
      <c r="R2000" s="15">
        <f t="shared" si="189"/>
        <v>2014</v>
      </c>
      <c r="S2000" s="21">
        <f t="shared" si="186"/>
        <v>1</v>
      </c>
      <c r="T2000" s="15">
        <f t="shared" si="191"/>
        <v>566.66999999999996</v>
      </c>
      <c r="U2000">
        <f t="shared" si="190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 s="12">
        <f t="shared" si="187"/>
        <v>41926.482731481483</v>
      </c>
      <c r="Q2001" s="12">
        <f t="shared" si="188"/>
        <v>41956.524398148147</v>
      </c>
      <c r="R2001" s="15">
        <f t="shared" si="189"/>
        <v>2014</v>
      </c>
      <c r="S2001" s="21">
        <f t="shared" si="186"/>
        <v>0</v>
      </c>
      <c r="T2001" s="15">
        <f t="shared" si="191"/>
        <v>242.86</v>
      </c>
      <c r="U2001">
        <f t="shared" si="190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 s="12">
        <f t="shared" si="187"/>
        <v>42345.951539351852</v>
      </c>
      <c r="Q2002" s="12">
        <f t="shared" si="188"/>
        <v>42375.951539351852</v>
      </c>
      <c r="R2002" s="15">
        <f t="shared" si="189"/>
        <v>2015</v>
      </c>
      <c r="S2002" s="21">
        <f t="shared" si="186"/>
        <v>0</v>
      </c>
      <c r="T2002" s="15">
        <f t="shared" si="191"/>
        <v>67.92</v>
      </c>
      <c r="U2002">
        <f t="shared" si="190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 s="12">
        <f t="shared" si="187"/>
        <v>42136.209675925929</v>
      </c>
      <c r="Q2003" s="12">
        <f t="shared" si="188"/>
        <v>42167.833333333328</v>
      </c>
      <c r="R2003" s="15">
        <f t="shared" si="189"/>
        <v>2015</v>
      </c>
      <c r="S2003" s="21">
        <f t="shared" si="186"/>
        <v>0</v>
      </c>
      <c r="T2003" s="15">
        <f t="shared" si="191"/>
        <v>1.04</v>
      </c>
      <c r="U2003">
        <f t="shared" si="190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 s="12">
        <f t="shared" si="187"/>
        <v>42728.71230324074</v>
      </c>
      <c r="Q2004" s="12">
        <f t="shared" si="188"/>
        <v>42758.71230324074</v>
      </c>
      <c r="R2004" s="15">
        <f t="shared" si="189"/>
        <v>2016</v>
      </c>
      <c r="S2004" s="21">
        <f t="shared" si="186"/>
        <v>0</v>
      </c>
      <c r="T2004" s="15">
        <f t="shared" si="191"/>
        <v>1.23</v>
      </c>
      <c r="U2004">
        <f t="shared" si="190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 s="12">
        <f t="shared" si="187"/>
        <v>40347.125601851854</v>
      </c>
      <c r="Q2005" s="12">
        <f t="shared" si="188"/>
        <v>40361.958333333336</v>
      </c>
      <c r="R2005" s="15">
        <f t="shared" si="189"/>
        <v>2010</v>
      </c>
      <c r="S2005" s="21">
        <f t="shared" si="186"/>
        <v>3</v>
      </c>
      <c r="T2005" s="15">
        <f t="shared" si="191"/>
        <v>99.47</v>
      </c>
      <c r="U2005">
        <f t="shared" si="190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 s="12">
        <f t="shared" si="187"/>
        <v>41800.604895833334</v>
      </c>
      <c r="Q2006" s="12">
        <f t="shared" si="188"/>
        <v>41830.604895833334</v>
      </c>
      <c r="R2006" s="15">
        <f t="shared" si="189"/>
        <v>2014</v>
      </c>
      <c r="S2006" s="21">
        <f t="shared" si="186"/>
        <v>0</v>
      </c>
      <c r="T2006" s="15">
        <f t="shared" si="191"/>
        <v>4.7699999999999996</v>
      </c>
      <c r="U2006">
        <f t="shared" si="190"/>
        <v>2014</v>
      </c>
    </row>
    <row r="2007" spans="1:21" ht="58" x14ac:dyDescent="0.35">
      <c r="A2007">
        <v>2006</v>
      </c>
      <c r="B2007" s="3" t="s">
        <v>2007</v>
      </c>
      <c r="C2007" s="3" t="s">
        <v>6116</v>
      </c>
      <c r="D2007" s="6">
        <v>50000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s="10" t="s">
        <v>8273</v>
      </c>
      <c r="O2007" t="s">
        <v>8303</v>
      </c>
      <c r="P2007" s="12">
        <f t="shared" si="187"/>
        <v>41941.500520833331</v>
      </c>
      <c r="Q2007" s="12">
        <f t="shared" si="188"/>
        <v>41976.542187500003</v>
      </c>
      <c r="R2007" s="15">
        <f t="shared" si="189"/>
        <v>2014</v>
      </c>
      <c r="S2007" s="21">
        <f t="shared" si="186"/>
        <v>0</v>
      </c>
      <c r="T2007" s="15">
        <f t="shared" si="191"/>
        <v>5.56</v>
      </c>
      <c r="U2007">
        <f t="shared" si="190"/>
        <v>2014</v>
      </c>
    </row>
    <row r="2008" spans="1:21" ht="43.5" x14ac:dyDescent="0.35">
      <c r="A2008">
        <v>2005</v>
      </c>
      <c r="B2008" s="3" t="s">
        <v>2006</v>
      </c>
      <c r="C2008" s="3" t="s">
        <v>6115</v>
      </c>
      <c r="D2008" s="6">
        <v>30000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s="10" t="s">
        <v>8273</v>
      </c>
      <c r="O2008" t="s">
        <v>8303</v>
      </c>
      <c r="P2008" s="12">
        <f t="shared" si="187"/>
        <v>41535.812708333331</v>
      </c>
      <c r="Q2008" s="12">
        <f t="shared" si="188"/>
        <v>41563.165972222225</v>
      </c>
      <c r="R2008" s="15">
        <f t="shared" si="189"/>
        <v>2013</v>
      </c>
      <c r="S2008" s="21">
        <f t="shared" si="186"/>
        <v>0</v>
      </c>
      <c r="T2008" s="15">
        <f t="shared" si="191"/>
        <v>8.83</v>
      </c>
      <c r="U2008">
        <f t="shared" si="190"/>
        <v>2013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 s="12">
        <f t="shared" si="187"/>
        <v>40347.837800925925</v>
      </c>
      <c r="Q2009" s="12">
        <f t="shared" si="188"/>
        <v>40414.166666666664</v>
      </c>
      <c r="R2009" s="15">
        <f t="shared" si="189"/>
        <v>2010</v>
      </c>
      <c r="S2009" s="21">
        <f t="shared" si="186"/>
        <v>0</v>
      </c>
      <c r="T2009" s="15">
        <f t="shared" si="191"/>
        <v>12.31</v>
      </c>
      <c r="U2009">
        <f t="shared" si="190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 s="12">
        <f t="shared" si="187"/>
        <v>40761.604421296295</v>
      </c>
      <c r="Q2010" s="12">
        <f t="shared" si="188"/>
        <v>40805.604421296295</v>
      </c>
      <c r="R2010" s="15">
        <f t="shared" si="189"/>
        <v>2011</v>
      </c>
      <c r="S2010" s="21">
        <f t="shared" ref="S2010:S2073" si="192">ROUND(E2010/D2010,0)</f>
        <v>1</v>
      </c>
      <c r="T2010" s="15">
        <f t="shared" si="191"/>
        <v>40.9</v>
      </c>
      <c r="U2010">
        <f t="shared" si="190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 s="12">
        <f t="shared" si="187"/>
        <v>42661.323414351849</v>
      </c>
      <c r="Q2011" s="12">
        <f t="shared" si="188"/>
        <v>42697.365081018521</v>
      </c>
      <c r="R2011" s="15">
        <f t="shared" si="189"/>
        <v>2016</v>
      </c>
      <c r="S2011" s="21">
        <f t="shared" si="192"/>
        <v>0</v>
      </c>
      <c r="T2011" s="15">
        <f t="shared" si="191"/>
        <v>4.2</v>
      </c>
      <c r="U2011">
        <f t="shared" si="190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 s="12">
        <f t="shared" si="187"/>
        <v>42570.996423611112</v>
      </c>
      <c r="Q2012" s="12">
        <f t="shared" si="188"/>
        <v>42600.996423611112</v>
      </c>
      <c r="R2012" s="15">
        <f t="shared" si="189"/>
        <v>2016</v>
      </c>
      <c r="S2012" s="21">
        <f t="shared" si="192"/>
        <v>0</v>
      </c>
      <c r="T2012" s="15">
        <f t="shared" si="191"/>
        <v>0.96</v>
      </c>
      <c r="U2012">
        <f t="shared" si="190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 s="12">
        <f t="shared" si="187"/>
        <v>42347.358483796299</v>
      </c>
      <c r="Q2013" s="12">
        <f t="shared" si="188"/>
        <v>42380.958333333328</v>
      </c>
      <c r="R2013" s="15">
        <f t="shared" si="189"/>
        <v>2015</v>
      </c>
      <c r="S2013" s="21">
        <f t="shared" si="192"/>
        <v>0</v>
      </c>
      <c r="T2013" s="15">
        <f t="shared" si="191"/>
        <v>1.72</v>
      </c>
      <c r="U2013">
        <f t="shared" si="190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 s="12">
        <f t="shared" si="187"/>
        <v>42010.822233796294</v>
      </c>
      <c r="Q2014" s="12">
        <f t="shared" si="188"/>
        <v>42040.822233796294</v>
      </c>
      <c r="R2014" s="15">
        <f t="shared" si="189"/>
        <v>2015</v>
      </c>
      <c r="S2014" s="21">
        <f t="shared" si="192"/>
        <v>0</v>
      </c>
      <c r="T2014" s="15">
        <f t="shared" si="191"/>
        <v>9.1</v>
      </c>
      <c r="U2014">
        <f t="shared" si="190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 s="12">
        <f t="shared" si="187"/>
        <v>42499.960810185185</v>
      </c>
      <c r="Q2015" s="12">
        <f t="shared" si="188"/>
        <v>42559.960810185185</v>
      </c>
      <c r="R2015" s="15">
        <f t="shared" si="189"/>
        <v>2016</v>
      </c>
      <c r="S2015" s="21">
        <f t="shared" si="192"/>
        <v>0</v>
      </c>
      <c r="T2015" s="15">
        <f t="shared" si="191"/>
        <v>0.36</v>
      </c>
      <c r="U2015">
        <f t="shared" si="190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 s="12">
        <f t="shared" si="187"/>
        <v>41324.214571759258</v>
      </c>
      <c r="Q2016" s="12">
        <f t="shared" si="188"/>
        <v>41358.172905092593</v>
      </c>
      <c r="R2016" s="15">
        <f t="shared" si="189"/>
        <v>2013</v>
      </c>
      <c r="S2016" s="21">
        <f t="shared" si="192"/>
        <v>0</v>
      </c>
      <c r="T2016" s="15">
        <f t="shared" si="191"/>
        <v>0.06</v>
      </c>
      <c r="U2016">
        <f t="shared" si="190"/>
        <v>2013</v>
      </c>
    </row>
    <row r="2017" spans="1:21" ht="29" x14ac:dyDescent="0.35">
      <c r="A2017">
        <v>2016</v>
      </c>
      <c r="B2017" s="3" t="s">
        <v>2017</v>
      </c>
      <c r="C2017" s="3" t="s">
        <v>6126</v>
      </c>
      <c r="D2017" s="6">
        <v>10000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s="10" t="s">
        <v>8273</v>
      </c>
      <c r="O2017" t="s">
        <v>8303</v>
      </c>
      <c r="P2017" s="12">
        <f t="shared" si="187"/>
        <v>41312.88077546296</v>
      </c>
      <c r="Q2017" s="12">
        <f t="shared" si="188"/>
        <v>41342.88077546296</v>
      </c>
      <c r="R2017" s="15">
        <f t="shared" si="189"/>
        <v>2013</v>
      </c>
      <c r="S2017" s="21">
        <f t="shared" si="192"/>
        <v>0</v>
      </c>
      <c r="T2017" s="15">
        <f t="shared" si="191"/>
        <v>3.47</v>
      </c>
      <c r="U2017">
        <f t="shared" si="190"/>
        <v>2013</v>
      </c>
    </row>
    <row r="2018" spans="1:21" ht="43.5" x14ac:dyDescent="0.35">
      <c r="A2018">
        <v>2015</v>
      </c>
      <c r="B2018" s="3" t="s">
        <v>2016</v>
      </c>
      <c r="C2018" s="3" t="s">
        <v>6125</v>
      </c>
      <c r="D2018" s="6">
        <v>7200</v>
      </c>
      <c r="E2018" s="8">
        <v>1660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s="10" t="s">
        <v>8273</v>
      </c>
      <c r="O2018" t="s">
        <v>8303</v>
      </c>
      <c r="P2018" s="12">
        <f t="shared" si="187"/>
        <v>40765.876886574071</v>
      </c>
      <c r="Q2018" s="12">
        <f t="shared" si="188"/>
        <v>40795.876886574071</v>
      </c>
      <c r="R2018" s="15">
        <f t="shared" si="189"/>
        <v>2011</v>
      </c>
      <c r="S2018" s="21">
        <f t="shared" si="192"/>
        <v>0</v>
      </c>
      <c r="T2018" s="15">
        <f t="shared" si="191"/>
        <v>10.25</v>
      </c>
      <c r="U2018">
        <f t="shared" si="190"/>
        <v>2011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 s="12">
        <f t="shared" si="187"/>
        <v>40961.057349537034</v>
      </c>
      <c r="Q2019" s="12">
        <f t="shared" si="188"/>
        <v>40992.166666666664</v>
      </c>
      <c r="R2019" s="15">
        <f t="shared" si="189"/>
        <v>2012</v>
      </c>
      <c r="S2019" s="21">
        <f t="shared" si="192"/>
        <v>0</v>
      </c>
      <c r="T2019" s="15">
        <f t="shared" si="191"/>
        <v>3.89</v>
      </c>
      <c r="U2019">
        <f t="shared" si="190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 s="12">
        <f t="shared" si="187"/>
        <v>42199.365844907406</v>
      </c>
      <c r="Q2020" s="12">
        <f t="shared" si="188"/>
        <v>42229.365844907406</v>
      </c>
      <c r="R2020" s="15">
        <f t="shared" si="189"/>
        <v>2015</v>
      </c>
      <c r="S2020" s="21">
        <f t="shared" si="192"/>
        <v>0</v>
      </c>
      <c r="T2020" s="15">
        <f t="shared" si="191"/>
        <v>3.68</v>
      </c>
      <c r="U2020">
        <f t="shared" si="190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 s="12">
        <f t="shared" si="187"/>
        <v>42605.70857638889</v>
      </c>
      <c r="Q2021" s="12">
        <f t="shared" si="188"/>
        <v>42635.70857638889</v>
      </c>
      <c r="R2021" s="15">
        <f t="shared" si="189"/>
        <v>2016</v>
      </c>
      <c r="S2021" s="21">
        <f t="shared" si="192"/>
        <v>0</v>
      </c>
      <c r="T2021" s="15">
        <f t="shared" si="191"/>
        <v>0.93</v>
      </c>
      <c r="U2021">
        <f t="shared" si="190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 s="12">
        <f t="shared" si="187"/>
        <v>41737.097499999996</v>
      </c>
      <c r="Q2022" s="12">
        <f t="shared" si="188"/>
        <v>41773.961111111108</v>
      </c>
      <c r="R2022" s="15">
        <f t="shared" si="189"/>
        <v>2014</v>
      </c>
      <c r="S2022" s="21">
        <f t="shared" si="192"/>
        <v>1</v>
      </c>
      <c r="T2022" s="15">
        <f t="shared" si="191"/>
        <v>13.53</v>
      </c>
      <c r="U2022">
        <f t="shared" si="190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 s="12">
        <f t="shared" si="187"/>
        <v>41861.070567129631</v>
      </c>
      <c r="Q2023" s="12">
        <f t="shared" si="188"/>
        <v>41906.070567129631</v>
      </c>
      <c r="R2023" s="15">
        <f t="shared" si="189"/>
        <v>2014</v>
      </c>
      <c r="S2023" s="21">
        <f t="shared" si="192"/>
        <v>0</v>
      </c>
      <c r="T2023" s="15">
        <f t="shared" si="191"/>
        <v>17.38</v>
      </c>
      <c r="U2023">
        <f t="shared" si="190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 s="12">
        <f t="shared" si="187"/>
        <v>42502.569120370375</v>
      </c>
      <c r="Q2024" s="12">
        <f t="shared" si="188"/>
        <v>42532.569120370375</v>
      </c>
      <c r="R2024" s="15">
        <f t="shared" si="189"/>
        <v>2016</v>
      </c>
      <c r="S2024" s="21">
        <f t="shared" si="192"/>
        <v>0</v>
      </c>
      <c r="T2024" s="15">
        <f t="shared" si="191"/>
        <v>5.08</v>
      </c>
      <c r="U2024">
        <f t="shared" si="190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 s="12">
        <f t="shared" si="187"/>
        <v>42136.420752314814</v>
      </c>
      <c r="Q2025" s="12">
        <f t="shared" si="188"/>
        <v>42166.420752314814</v>
      </c>
      <c r="R2025" s="15">
        <f t="shared" si="189"/>
        <v>2015</v>
      </c>
      <c r="S2025" s="21">
        <f t="shared" si="192"/>
        <v>0</v>
      </c>
      <c r="T2025" s="15">
        <f t="shared" si="191"/>
        <v>4.67</v>
      </c>
      <c r="U2025">
        <f t="shared" si="190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 s="12">
        <f t="shared" si="187"/>
        <v>41099.966944444444</v>
      </c>
      <c r="Q2026" s="12">
        <f t="shared" si="188"/>
        <v>41134.125</v>
      </c>
      <c r="R2026" s="15">
        <f t="shared" si="189"/>
        <v>2012</v>
      </c>
      <c r="S2026" s="21">
        <f t="shared" si="192"/>
        <v>0</v>
      </c>
      <c r="T2026" s="15">
        <f t="shared" si="191"/>
        <v>15.58</v>
      </c>
      <c r="U2026">
        <f t="shared" si="190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 s="12">
        <f t="shared" si="187"/>
        <v>42136.184560185182</v>
      </c>
      <c r="Q2027" s="12">
        <f t="shared" si="188"/>
        <v>42166.184560185182</v>
      </c>
      <c r="R2027" s="15">
        <f t="shared" si="189"/>
        <v>2015</v>
      </c>
      <c r="S2027" s="21">
        <f t="shared" si="192"/>
        <v>0</v>
      </c>
      <c r="T2027" s="15">
        <f t="shared" si="191"/>
        <v>2.2400000000000002</v>
      </c>
      <c r="U2027">
        <f t="shared" si="190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 s="12">
        <f t="shared" si="187"/>
        <v>41704.735937500001</v>
      </c>
      <c r="Q2028" s="12">
        <f t="shared" si="188"/>
        <v>41750.165972222225</v>
      </c>
      <c r="R2028" s="15">
        <f t="shared" si="189"/>
        <v>2014</v>
      </c>
      <c r="S2028" s="21">
        <f t="shared" si="192"/>
        <v>0</v>
      </c>
      <c r="T2028" s="15">
        <f t="shared" si="191"/>
        <v>3.58</v>
      </c>
      <c r="U2028">
        <f t="shared" si="190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 s="12">
        <f t="shared" si="187"/>
        <v>42048.813877314817</v>
      </c>
      <c r="Q2029" s="12">
        <f t="shared" si="188"/>
        <v>42093.772210648152</v>
      </c>
      <c r="R2029" s="15">
        <f t="shared" si="189"/>
        <v>2015</v>
      </c>
      <c r="S2029" s="21">
        <f t="shared" si="192"/>
        <v>0</v>
      </c>
      <c r="T2029" s="15">
        <f t="shared" si="191"/>
        <v>3.01</v>
      </c>
      <c r="U2029">
        <f t="shared" si="190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 s="12">
        <f t="shared" si="187"/>
        <v>40215.919050925928</v>
      </c>
      <c r="Q2030" s="12">
        <f t="shared" si="188"/>
        <v>40252.913194444445</v>
      </c>
      <c r="R2030" s="15">
        <f t="shared" si="189"/>
        <v>2010</v>
      </c>
      <c r="S2030" s="21">
        <f t="shared" si="192"/>
        <v>1</v>
      </c>
      <c r="T2030" s="15">
        <f t="shared" si="191"/>
        <v>20.57</v>
      </c>
      <c r="U2030">
        <f t="shared" si="190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 s="12">
        <f t="shared" si="187"/>
        <v>41848.021770833337</v>
      </c>
      <c r="Q2031" s="12">
        <f t="shared" si="188"/>
        <v>41878.021770833337</v>
      </c>
      <c r="R2031" s="15">
        <f t="shared" si="189"/>
        <v>2014</v>
      </c>
      <c r="S2031" s="21">
        <f t="shared" si="192"/>
        <v>1</v>
      </c>
      <c r="T2031" s="15">
        <f t="shared" si="191"/>
        <v>17.27</v>
      </c>
      <c r="U2031">
        <f t="shared" si="190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 s="12">
        <f t="shared" si="187"/>
        <v>41212.996481481481</v>
      </c>
      <c r="Q2032" s="12">
        <f t="shared" si="188"/>
        <v>41242.996481481481</v>
      </c>
      <c r="R2032" s="15">
        <f t="shared" si="189"/>
        <v>2012</v>
      </c>
      <c r="S2032" s="21">
        <f t="shared" si="192"/>
        <v>0</v>
      </c>
      <c r="T2032" s="15">
        <f t="shared" si="191"/>
        <v>2.59</v>
      </c>
      <c r="U2032">
        <f t="shared" si="190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 s="12">
        <f t="shared" si="187"/>
        <v>41975.329317129625</v>
      </c>
      <c r="Q2033" s="12">
        <f t="shared" si="188"/>
        <v>42013.041666666672</v>
      </c>
      <c r="R2033" s="15">
        <f t="shared" si="189"/>
        <v>2014</v>
      </c>
      <c r="S2033" s="21">
        <f t="shared" si="192"/>
        <v>0</v>
      </c>
      <c r="T2033" s="15">
        <f t="shared" si="191"/>
        <v>3.18</v>
      </c>
      <c r="U2033">
        <f t="shared" si="190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 s="12">
        <f t="shared" si="187"/>
        <v>42689.565671296295</v>
      </c>
      <c r="Q2034" s="12">
        <f t="shared" si="188"/>
        <v>42719.208333333328</v>
      </c>
      <c r="R2034" s="15">
        <f t="shared" si="189"/>
        <v>2016</v>
      </c>
      <c r="S2034" s="21">
        <f t="shared" si="192"/>
        <v>0</v>
      </c>
      <c r="T2034" s="15">
        <f t="shared" si="191"/>
        <v>3.04</v>
      </c>
      <c r="U2034">
        <f t="shared" si="190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 s="12">
        <f t="shared" si="187"/>
        <v>41725.082384259258</v>
      </c>
      <c r="Q2035" s="12">
        <f t="shared" si="188"/>
        <v>41755.082384259258</v>
      </c>
      <c r="R2035" s="15">
        <f t="shared" si="189"/>
        <v>2014</v>
      </c>
      <c r="S2035" s="21">
        <f t="shared" si="192"/>
        <v>0</v>
      </c>
      <c r="T2035" s="15">
        <f t="shared" si="191"/>
        <v>10.220000000000001</v>
      </c>
      <c r="U2035">
        <f t="shared" si="190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 s="12">
        <f t="shared" si="187"/>
        <v>42076.130011574074</v>
      </c>
      <c r="Q2036" s="12">
        <f t="shared" si="188"/>
        <v>42131.290277777778</v>
      </c>
      <c r="R2036" s="15">
        <f t="shared" si="189"/>
        <v>2015</v>
      </c>
      <c r="S2036" s="21">
        <f t="shared" si="192"/>
        <v>0</v>
      </c>
      <c r="T2036" s="15">
        <f t="shared" si="191"/>
        <v>3.17</v>
      </c>
      <c r="U2036">
        <f t="shared" si="190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 s="12">
        <f t="shared" si="187"/>
        <v>42311.625081018516</v>
      </c>
      <c r="Q2037" s="12">
        <f t="shared" si="188"/>
        <v>42357.041666666672</v>
      </c>
      <c r="R2037" s="15">
        <f t="shared" si="189"/>
        <v>2015</v>
      </c>
      <c r="S2037" s="21">
        <f t="shared" si="192"/>
        <v>0</v>
      </c>
      <c r="T2037" s="15">
        <f t="shared" si="191"/>
        <v>2.5</v>
      </c>
      <c r="U2037">
        <f t="shared" si="190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 s="12">
        <f t="shared" si="187"/>
        <v>41738.864803240744</v>
      </c>
      <c r="Q2038" s="12">
        <f t="shared" si="188"/>
        <v>41768.864803240744</v>
      </c>
      <c r="R2038" s="15">
        <f t="shared" si="189"/>
        <v>2014</v>
      </c>
      <c r="S2038" s="21">
        <f t="shared" si="192"/>
        <v>0</v>
      </c>
      <c r="T2038" s="15">
        <f t="shared" si="191"/>
        <v>1.89</v>
      </c>
      <c r="U2038">
        <f t="shared" si="190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 s="12">
        <f t="shared" si="187"/>
        <v>41578.210104166668</v>
      </c>
      <c r="Q2039" s="12">
        <f t="shared" si="188"/>
        <v>41638.251770833333</v>
      </c>
      <c r="R2039" s="15">
        <f t="shared" si="189"/>
        <v>2013</v>
      </c>
      <c r="S2039" s="21">
        <f t="shared" si="192"/>
        <v>0</v>
      </c>
      <c r="T2039" s="15">
        <f t="shared" si="191"/>
        <v>3.74</v>
      </c>
      <c r="U2039">
        <f t="shared" si="190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 s="12">
        <f t="shared" si="187"/>
        <v>41424.27107638889</v>
      </c>
      <c r="Q2040" s="12">
        <f t="shared" si="188"/>
        <v>41456.75</v>
      </c>
      <c r="R2040" s="15">
        <f t="shared" si="189"/>
        <v>2013</v>
      </c>
      <c r="S2040" s="21">
        <f t="shared" si="192"/>
        <v>0</v>
      </c>
      <c r="T2040" s="15">
        <f t="shared" si="191"/>
        <v>7.85</v>
      </c>
      <c r="U2040">
        <f t="shared" si="190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 s="12">
        <f t="shared" si="187"/>
        <v>42675.438946759255</v>
      </c>
      <c r="Q2041" s="12">
        <f t="shared" si="188"/>
        <v>42705.207638888889</v>
      </c>
      <c r="R2041" s="15">
        <f t="shared" si="189"/>
        <v>2016</v>
      </c>
      <c r="S2041" s="21">
        <f t="shared" si="192"/>
        <v>0</v>
      </c>
      <c r="T2041" s="15">
        <f t="shared" si="191"/>
        <v>4.21</v>
      </c>
      <c r="U2041">
        <f t="shared" si="190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 s="12">
        <f t="shared" si="187"/>
        <v>41578.927118055559</v>
      </c>
      <c r="Q2042" s="12">
        <f t="shared" si="188"/>
        <v>41593.968784722223</v>
      </c>
      <c r="R2042" s="15">
        <f t="shared" si="189"/>
        <v>2013</v>
      </c>
      <c r="S2042" s="21">
        <f t="shared" si="192"/>
        <v>1</v>
      </c>
      <c r="T2042" s="15">
        <f t="shared" si="191"/>
        <v>5.87</v>
      </c>
      <c r="U2042">
        <f t="shared" si="190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 s="12">
        <f t="shared" si="187"/>
        <v>42654.525775462964</v>
      </c>
      <c r="Q2043" s="12">
        <f t="shared" si="188"/>
        <v>42684.567442129628</v>
      </c>
      <c r="R2043" s="15">
        <f t="shared" si="189"/>
        <v>2016</v>
      </c>
      <c r="S2043" s="21">
        <f t="shared" si="192"/>
        <v>0</v>
      </c>
      <c r="T2043" s="15">
        <f t="shared" si="191"/>
        <v>13.23</v>
      </c>
      <c r="U2043">
        <f t="shared" si="190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 s="12">
        <f t="shared" si="187"/>
        <v>42331.708032407405</v>
      </c>
      <c r="Q2044" s="12">
        <f t="shared" si="188"/>
        <v>42391.708032407405</v>
      </c>
      <c r="R2044" s="15">
        <f t="shared" si="189"/>
        <v>2015</v>
      </c>
      <c r="S2044" s="21">
        <f t="shared" si="192"/>
        <v>0</v>
      </c>
      <c r="T2044" s="15">
        <f t="shared" si="191"/>
        <v>11.29</v>
      </c>
      <c r="U2044">
        <f t="shared" si="190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 s="12">
        <f t="shared" si="187"/>
        <v>42661.176817129628</v>
      </c>
      <c r="Q2045" s="12">
        <f t="shared" si="188"/>
        <v>42715.207638888889</v>
      </c>
      <c r="R2045" s="15">
        <f t="shared" si="189"/>
        <v>2016</v>
      </c>
      <c r="S2045" s="21">
        <f t="shared" si="192"/>
        <v>1</v>
      </c>
      <c r="T2045" s="15">
        <f t="shared" si="191"/>
        <v>8.17</v>
      </c>
      <c r="U2045">
        <f t="shared" si="190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 s="12">
        <f t="shared" si="187"/>
        <v>42138.684189814812</v>
      </c>
      <c r="Q2046" s="12">
        <f t="shared" si="188"/>
        <v>42168.684189814812</v>
      </c>
      <c r="R2046" s="15">
        <f t="shared" si="189"/>
        <v>2015</v>
      </c>
      <c r="S2046" s="21">
        <f t="shared" si="192"/>
        <v>0</v>
      </c>
      <c r="T2046" s="15">
        <f t="shared" si="191"/>
        <v>8.76</v>
      </c>
      <c r="U2046">
        <f t="shared" si="190"/>
        <v>2015</v>
      </c>
    </row>
    <row r="2047" spans="1:21" ht="43.5" x14ac:dyDescent="0.35">
      <c r="A2047">
        <v>2047</v>
      </c>
      <c r="B2047" s="3" t="s">
        <v>2048</v>
      </c>
      <c r="C2047" s="3" t="s">
        <v>6157</v>
      </c>
      <c r="D2047" s="6">
        <v>98000</v>
      </c>
      <c r="E2047" s="8">
        <v>1575</v>
      </c>
      <c r="F2047" t="s">
        <v>8218</v>
      </c>
      <c r="G2047" t="s">
        <v>8225</v>
      </c>
      <c r="H2047" t="s">
        <v>8247</v>
      </c>
      <c r="I2047">
        <v>1429228800</v>
      </c>
      <c r="J2047">
        <v>1426714870</v>
      </c>
      <c r="K2047" t="b">
        <v>0</v>
      </c>
      <c r="L2047">
        <v>443</v>
      </c>
      <c r="M2047" t="b">
        <v>1</v>
      </c>
      <c r="N2047" s="10" t="s">
        <v>8273</v>
      </c>
      <c r="O2047" t="s">
        <v>8303</v>
      </c>
      <c r="P2047" s="12">
        <f t="shared" si="187"/>
        <v>42081.903587962966</v>
      </c>
      <c r="Q2047" s="12">
        <f t="shared" si="188"/>
        <v>42111</v>
      </c>
      <c r="R2047" s="15">
        <f t="shared" si="189"/>
        <v>2015</v>
      </c>
      <c r="S2047" s="21">
        <f t="shared" si="192"/>
        <v>0</v>
      </c>
      <c r="T2047" s="15">
        <f t="shared" si="191"/>
        <v>3.56</v>
      </c>
      <c r="U2047">
        <f t="shared" si="190"/>
        <v>2015</v>
      </c>
    </row>
    <row r="2048" spans="1:21" ht="43.5" x14ac:dyDescent="0.35">
      <c r="A2048">
        <v>2048</v>
      </c>
      <c r="B2048" s="3" t="s">
        <v>2049</v>
      </c>
      <c r="C2048" s="3" t="s">
        <v>6158</v>
      </c>
      <c r="D2048" s="6">
        <v>85000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1369323491</v>
      </c>
      <c r="J2048">
        <v>1366731491</v>
      </c>
      <c r="K2048" t="b">
        <v>0</v>
      </c>
      <c r="L2048">
        <v>1373</v>
      </c>
      <c r="M2048" t="b">
        <v>1</v>
      </c>
      <c r="N2048" s="10" t="s">
        <v>8273</v>
      </c>
      <c r="O2048" t="s">
        <v>8303</v>
      </c>
      <c r="P2048" s="12">
        <f t="shared" si="187"/>
        <v>41387.651516203703</v>
      </c>
      <c r="Q2048" s="12">
        <f t="shared" si="188"/>
        <v>41417.651516203703</v>
      </c>
      <c r="R2048" s="15">
        <f t="shared" si="189"/>
        <v>2013</v>
      </c>
      <c r="S2048" s="21">
        <f t="shared" si="192"/>
        <v>0</v>
      </c>
      <c r="T2048" s="15">
        <f t="shared" si="191"/>
        <v>1.1499999999999999</v>
      </c>
      <c r="U2048">
        <f t="shared" si="190"/>
        <v>2013</v>
      </c>
    </row>
    <row r="2049" spans="1:21" ht="43.5" x14ac:dyDescent="0.35">
      <c r="A2049">
        <v>2046</v>
      </c>
      <c r="B2049" s="3" t="s">
        <v>2047</v>
      </c>
      <c r="C2049" s="3" t="s">
        <v>6156</v>
      </c>
      <c r="D2049" s="6">
        <v>10000</v>
      </c>
      <c r="E2049" s="8">
        <v>1575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s="10" t="s">
        <v>8273</v>
      </c>
      <c r="O2049" t="s">
        <v>8303</v>
      </c>
      <c r="P2049" s="12">
        <f t="shared" si="187"/>
        <v>41387.171805555554</v>
      </c>
      <c r="Q2049" s="12">
        <f t="shared" si="188"/>
        <v>41417.171805555554</v>
      </c>
      <c r="R2049" s="15">
        <f t="shared" si="189"/>
        <v>2013</v>
      </c>
      <c r="S2049" s="21">
        <f t="shared" si="192"/>
        <v>0</v>
      </c>
      <c r="T2049" s="15">
        <f t="shared" si="191"/>
        <v>7.26</v>
      </c>
      <c r="U2049">
        <f t="shared" si="190"/>
        <v>2013</v>
      </c>
    </row>
    <row r="2050" spans="1:21" ht="58" x14ac:dyDescent="0.35">
      <c r="A2050">
        <v>2045</v>
      </c>
      <c r="B2050" s="3" t="s">
        <v>2046</v>
      </c>
      <c r="C2050" s="3" t="s">
        <v>6155</v>
      </c>
      <c r="D2050" s="6">
        <v>4900</v>
      </c>
      <c r="E2050" s="8">
        <v>1575</v>
      </c>
      <c r="F2050" t="s">
        <v>8218</v>
      </c>
      <c r="G2050" t="s">
        <v>8223</v>
      </c>
      <c r="H2050" t="s">
        <v>8245</v>
      </c>
      <c r="I2050">
        <v>1341799647</v>
      </c>
      <c r="J2050">
        <v>1339207647</v>
      </c>
      <c r="K2050" t="b">
        <v>0</v>
      </c>
      <c r="L2050">
        <v>263</v>
      </c>
      <c r="M2050" t="b">
        <v>1</v>
      </c>
      <c r="N2050" s="10" t="s">
        <v>8273</v>
      </c>
      <c r="O2050" t="s">
        <v>8303</v>
      </c>
      <c r="P2050" s="12">
        <f t="shared" ref="P2050:P2113" si="193">(((J2050/60)/60)/24)+DATE(1970,1,1)</f>
        <v>41069.088506944441</v>
      </c>
      <c r="Q2050" s="12">
        <f t="shared" ref="Q2050:Q2113" si="194">(((I2050/60)/60)/24)+DATE(1970,1,1)</f>
        <v>41099.088506944441</v>
      </c>
      <c r="R2050" s="15">
        <f t="shared" ref="R2050:R2113" si="195">YEAR(P2050)</f>
        <v>2012</v>
      </c>
      <c r="S2050" s="21">
        <f t="shared" si="192"/>
        <v>0</v>
      </c>
      <c r="T2050" s="15">
        <f t="shared" si="191"/>
        <v>5.99</v>
      </c>
      <c r="U2050">
        <f t="shared" si="190"/>
        <v>2012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 s="12">
        <f t="shared" si="193"/>
        <v>41575.527349537035</v>
      </c>
      <c r="Q2051" s="12">
        <f t="shared" si="194"/>
        <v>41610.957638888889</v>
      </c>
      <c r="R2051" s="15">
        <f t="shared" si="195"/>
        <v>2013</v>
      </c>
      <c r="S2051" s="21">
        <f t="shared" si="192"/>
        <v>0</v>
      </c>
      <c r="T2051" s="15">
        <f t="shared" si="191"/>
        <v>2.12</v>
      </c>
      <c r="U2051">
        <f t="shared" ref="U2051:U2114" si="196">YEAR(P2051)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 s="12">
        <f t="shared" si="193"/>
        <v>42115.071504629625</v>
      </c>
      <c r="Q2052" s="12">
        <f t="shared" si="194"/>
        <v>42155.071504629625</v>
      </c>
      <c r="R2052" s="15">
        <f t="shared" si="195"/>
        <v>2015</v>
      </c>
      <c r="S2052" s="21">
        <f t="shared" si="192"/>
        <v>0</v>
      </c>
      <c r="T2052" s="15">
        <f t="shared" ref="T2052:T2115" si="197">IFERROR(ROUND(E2052/L2052,2),0)</f>
        <v>9.24</v>
      </c>
      <c r="U2052">
        <f t="shared" si="196"/>
        <v>2015</v>
      </c>
    </row>
    <row r="2053" spans="1:21" ht="43.5" x14ac:dyDescent="0.35">
      <c r="A2053">
        <v>2052</v>
      </c>
      <c r="B2053" s="3" t="s">
        <v>2053</v>
      </c>
      <c r="C2053" s="3" t="s">
        <v>6162</v>
      </c>
      <c r="D2053" s="6">
        <v>50000</v>
      </c>
      <c r="E2053" s="8">
        <v>1570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s="10" t="s">
        <v>8273</v>
      </c>
      <c r="O2053" t="s">
        <v>8303</v>
      </c>
      <c r="P2053" s="12">
        <f t="shared" si="193"/>
        <v>42375.08394675926</v>
      </c>
      <c r="Q2053" s="12">
        <f t="shared" si="194"/>
        <v>42420.08394675926</v>
      </c>
      <c r="R2053" s="15">
        <f t="shared" si="195"/>
        <v>2016</v>
      </c>
      <c r="S2053" s="21">
        <f t="shared" si="192"/>
        <v>0</v>
      </c>
      <c r="T2053" s="15">
        <f t="shared" si="197"/>
        <v>2.9</v>
      </c>
      <c r="U2053">
        <f t="shared" si="196"/>
        <v>2016</v>
      </c>
    </row>
    <row r="2054" spans="1:21" ht="58" x14ac:dyDescent="0.35">
      <c r="A2054">
        <v>2051</v>
      </c>
      <c r="B2054" s="3" t="s">
        <v>2052</v>
      </c>
      <c r="C2054" s="3" t="s">
        <v>6161</v>
      </c>
      <c r="D2054" s="6">
        <v>8000</v>
      </c>
      <c r="E2054" s="8">
        <v>1570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s="10" t="s">
        <v>8273</v>
      </c>
      <c r="O2054" t="s">
        <v>8303</v>
      </c>
      <c r="P2054" s="12">
        <f t="shared" si="193"/>
        <v>41604.022418981483</v>
      </c>
      <c r="Q2054" s="12">
        <f t="shared" si="194"/>
        <v>41634.022418981483</v>
      </c>
      <c r="R2054" s="15">
        <f t="shared" si="195"/>
        <v>2013</v>
      </c>
      <c r="S2054" s="21">
        <f t="shared" si="192"/>
        <v>0</v>
      </c>
      <c r="T2054" s="15">
        <f t="shared" si="197"/>
        <v>6.49</v>
      </c>
      <c r="U2054">
        <f t="shared" si="196"/>
        <v>2013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 s="12">
        <f t="shared" si="193"/>
        <v>42303.617488425924</v>
      </c>
      <c r="Q2055" s="12">
        <f t="shared" si="194"/>
        <v>42333.659155092595</v>
      </c>
      <c r="R2055" s="15">
        <f t="shared" si="195"/>
        <v>2015</v>
      </c>
      <c r="S2055" s="21">
        <f t="shared" si="192"/>
        <v>0</v>
      </c>
      <c r="T2055" s="15">
        <f t="shared" si="197"/>
        <v>12.98</v>
      </c>
      <c r="U2055">
        <f t="shared" si="196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 s="12">
        <f t="shared" si="193"/>
        <v>41731.520949074074</v>
      </c>
      <c r="Q2056" s="12">
        <f t="shared" si="194"/>
        <v>41761.520949074074</v>
      </c>
      <c r="R2056" s="15">
        <f t="shared" si="195"/>
        <v>2014</v>
      </c>
      <c r="S2056" s="21">
        <f t="shared" si="192"/>
        <v>0</v>
      </c>
      <c r="T2056" s="15">
        <f t="shared" si="197"/>
        <v>2.52</v>
      </c>
      <c r="U2056">
        <f t="shared" si="196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 s="12">
        <f t="shared" si="193"/>
        <v>41946.674108796295</v>
      </c>
      <c r="Q2057" s="12">
        <f t="shared" si="194"/>
        <v>41976.166666666672</v>
      </c>
      <c r="R2057" s="15">
        <f t="shared" si="195"/>
        <v>2014</v>
      </c>
      <c r="S2057" s="21">
        <f t="shared" si="192"/>
        <v>0</v>
      </c>
      <c r="T2057" s="15">
        <f t="shared" si="197"/>
        <v>15.5</v>
      </c>
      <c r="U2057">
        <f t="shared" si="196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 s="12">
        <f t="shared" si="193"/>
        <v>41351.76090277778</v>
      </c>
      <c r="Q2058" s="12">
        <f t="shared" si="194"/>
        <v>41381.76090277778</v>
      </c>
      <c r="R2058" s="15">
        <f t="shared" si="195"/>
        <v>2013</v>
      </c>
      <c r="S2058" s="21">
        <f t="shared" si="192"/>
        <v>0</v>
      </c>
      <c r="T2058" s="15">
        <f t="shared" si="197"/>
        <v>2.82</v>
      </c>
      <c r="U2058">
        <f t="shared" si="196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 s="12">
        <f t="shared" si="193"/>
        <v>42396.494583333333</v>
      </c>
      <c r="Q2059" s="12">
        <f t="shared" si="194"/>
        <v>42426.494583333333</v>
      </c>
      <c r="R2059" s="15">
        <f t="shared" si="195"/>
        <v>2016</v>
      </c>
      <c r="S2059" s="21">
        <f t="shared" si="192"/>
        <v>0</v>
      </c>
      <c r="T2059" s="15">
        <f t="shared" si="197"/>
        <v>2.34</v>
      </c>
      <c r="U2059">
        <f t="shared" si="196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 s="12">
        <f t="shared" si="193"/>
        <v>42026.370717592596</v>
      </c>
      <c r="Q2060" s="12">
        <f t="shared" si="194"/>
        <v>42065.833333333328</v>
      </c>
      <c r="R2060" s="15">
        <f t="shared" si="195"/>
        <v>2015</v>
      </c>
      <c r="S2060" s="21">
        <f t="shared" si="192"/>
        <v>1</v>
      </c>
      <c r="T2060" s="15">
        <f t="shared" si="197"/>
        <v>3.8</v>
      </c>
      <c r="U2060">
        <f t="shared" si="196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 s="12">
        <f t="shared" si="193"/>
        <v>42361.602476851855</v>
      </c>
      <c r="Q2061" s="12">
        <f t="shared" si="194"/>
        <v>42400.915972222225</v>
      </c>
      <c r="R2061" s="15">
        <f t="shared" si="195"/>
        <v>2015</v>
      </c>
      <c r="S2061" s="21">
        <f t="shared" si="192"/>
        <v>0</v>
      </c>
      <c r="T2061" s="15">
        <f t="shared" si="197"/>
        <v>4.1500000000000004</v>
      </c>
      <c r="U2061">
        <f t="shared" si="196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 s="12">
        <f t="shared" si="193"/>
        <v>41783.642939814818</v>
      </c>
      <c r="Q2062" s="12">
        <f t="shared" si="194"/>
        <v>41843.642939814818</v>
      </c>
      <c r="R2062" s="15">
        <f t="shared" si="195"/>
        <v>2014</v>
      </c>
      <c r="S2062" s="21">
        <f t="shared" si="192"/>
        <v>0</v>
      </c>
      <c r="T2062" s="15">
        <f t="shared" si="197"/>
        <v>1.1399999999999999</v>
      </c>
      <c r="U2062">
        <f t="shared" si="196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 s="12">
        <f t="shared" si="193"/>
        <v>42705.764513888891</v>
      </c>
      <c r="Q2063" s="12">
        <f t="shared" si="194"/>
        <v>42735.764513888891</v>
      </c>
      <c r="R2063" s="15">
        <f t="shared" si="195"/>
        <v>2016</v>
      </c>
      <c r="S2063" s="21">
        <f t="shared" si="192"/>
        <v>0</v>
      </c>
      <c r="T2063" s="15">
        <f t="shared" si="197"/>
        <v>44.43</v>
      </c>
      <c r="U2063">
        <f t="shared" si="196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 s="12">
        <f t="shared" si="193"/>
        <v>42423.3830787037</v>
      </c>
      <c r="Q2064" s="12">
        <f t="shared" si="194"/>
        <v>42453.341412037036</v>
      </c>
      <c r="R2064" s="15">
        <f t="shared" si="195"/>
        <v>2016</v>
      </c>
      <c r="S2064" s="21">
        <f t="shared" si="192"/>
        <v>0</v>
      </c>
      <c r="T2064" s="15">
        <f t="shared" si="197"/>
        <v>7.65</v>
      </c>
      <c r="U2064">
        <f t="shared" si="196"/>
        <v>2016</v>
      </c>
    </row>
    <row r="2065" spans="1:21" ht="43.5" x14ac:dyDescent="0.35">
      <c r="A2065">
        <v>2064</v>
      </c>
      <c r="B2065" s="3" t="s">
        <v>2065</v>
      </c>
      <c r="C2065" s="3" t="s">
        <v>6174</v>
      </c>
      <c r="D2065" s="6">
        <v>261962</v>
      </c>
      <c r="E2065" s="8">
        <v>1550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s="10" t="s">
        <v>8273</v>
      </c>
      <c r="O2065" t="s">
        <v>8303</v>
      </c>
      <c r="P2065" s="12">
        <f t="shared" si="193"/>
        <v>41389.364849537036</v>
      </c>
      <c r="Q2065" s="12">
        <f t="shared" si="194"/>
        <v>41425.5</v>
      </c>
      <c r="R2065" s="15">
        <f t="shared" si="195"/>
        <v>2013</v>
      </c>
      <c r="S2065" s="21">
        <f t="shared" si="192"/>
        <v>0</v>
      </c>
      <c r="T2065" s="15">
        <f t="shared" si="197"/>
        <v>0.27</v>
      </c>
      <c r="U2065">
        <f t="shared" si="196"/>
        <v>2013</v>
      </c>
    </row>
    <row r="2066" spans="1:21" ht="29" x14ac:dyDescent="0.35">
      <c r="A2066">
        <v>2063</v>
      </c>
      <c r="B2066" s="3" t="s">
        <v>2064</v>
      </c>
      <c r="C2066" s="3" t="s">
        <v>6173</v>
      </c>
      <c r="D2066" s="6">
        <v>4000</v>
      </c>
      <c r="E2066" s="8">
        <v>1550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s="10" t="s">
        <v>8273</v>
      </c>
      <c r="O2066" t="s">
        <v>8303</v>
      </c>
      <c r="P2066" s="12">
        <f t="shared" si="193"/>
        <v>42472.73265046296</v>
      </c>
      <c r="Q2066" s="12">
        <f t="shared" si="194"/>
        <v>42505.73265046296</v>
      </c>
      <c r="R2066" s="15">
        <f t="shared" si="195"/>
        <v>2016</v>
      </c>
      <c r="S2066" s="21">
        <f t="shared" si="192"/>
        <v>0</v>
      </c>
      <c r="T2066" s="15">
        <f t="shared" si="197"/>
        <v>31.63</v>
      </c>
      <c r="U2066">
        <f t="shared" si="196"/>
        <v>2016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 s="12">
        <f t="shared" si="193"/>
        <v>41603.333668981482</v>
      </c>
      <c r="Q2067" s="12">
        <f t="shared" si="194"/>
        <v>41633.333668981482</v>
      </c>
      <c r="R2067" s="15">
        <f t="shared" si="195"/>
        <v>2013</v>
      </c>
      <c r="S2067" s="21">
        <f t="shared" si="192"/>
        <v>0</v>
      </c>
      <c r="T2067" s="15">
        <f t="shared" si="197"/>
        <v>0.99</v>
      </c>
      <c r="U2067">
        <f t="shared" si="196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 s="12">
        <f t="shared" si="193"/>
        <v>41844.771793981483</v>
      </c>
      <c r="Q2068" s="12">
        <f t="shared" si="194"/>
        <v>41874.771793981483</v>
      </c>
      <c r="R2068" s="15">
        <f t="shared" si="195"/>
        <v>2014</v>
      </c>
      <c r="S2068" s="21">
        <f t="shared" si="192"/>
        <v>1</v>
      </c>
      <c r="T2068" s="15">
        <f t="shared" si="197"/>
        <v>23.75</v>
      </c>
      <c r="U2068">
        <f t="shared" si="196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 s="12">
        <f t="shared" si="193"/>
        <v>42115.853888888887</v>
      </c>
      <c r="Q2069" s="12">
        <f t="shared" si="194"/>
        <v>42148.853888888887</v>
      </c>
      <c r="R2069" s="15">
        <f t="shared" si="195"/>
        <v>2015</v>
      </c>
      <c r="S2069" s="21">
        <f t="shared" si="192"/>
        <v>3</v>
      </c>
      <c r="T2069" s="15">
        <f t="shared" si="197"/>
        <v>153.80000000000001</v>
      </c>
      <c r="U2069">
        <f t="shared" si="196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 s="12">
        <f t="shared" si="193"/>
        <v>42633.841608796298</v>
      </c>
      <c r="Q2070" s="12">
        <f t="shared" si="194"/>
        <v>42663.841608796298</v>
      </c>
      <c r="R2070" s="15">
        <f t="shared" si="195"/>
        <v>2016</v>
      </c>
      <c r="S2070" s="21">
        <f t="shared" si="192"/>
        <v>0</v>
      </c>
      <c r="T2070" s="15">
        <f t="shared" si="197"/>
        <v>20.22</v>
      </c>
      <c r="U2070">
        <f t="shared" si="196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 s="12">
        <f t="shared" si="193"/>
        <v>42340.972118055557</v>
      </c>
      <c r="Q2071" s="12">
        <f t="shared" si="194"/>
        <v>42371.972118055557</v>
      </c>
      <c r="R2071" s="15">
        <f t="shared" si="195"/>
        <v>2015</v>
      </c>
      <c r="S2071" s="21">
        <f t="shared" si="192"/>
        <v>0</v>
      </c>
      <c r="T2071" s="15">
        <f t="shared" si="197"/>
        <v>5.84</v>
      </c>
      <c r="U2071">
        <f t="shared" si="196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 s="12">
        <f t="shared" si="193"/>
        <v>42519.6565162037</v>
      </c>
      <c r="Q2072" s="12">
        <f t="shared" si="194"/>
        <v>42549.6565162037</v>
      </c>
      <c r="R2072" s="15">
        <f t="shared" si="195"/>
        <v>2016</v>
      </c>
      <c r="S2072" s="21">
        <f t="shared" si="192"/>
        <v>0</v>
      </c>
      <c r="T2072" s="15">
        <f t="shared" si="197"/>
        <v>1</v>
      </c>
      <c r="U2072">
        <f t="shared" si="196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 s="12">
        <f t="shared" si="193"/>
        <v>42600.278749999998</v>
      </c>
      <c r="Q2073" s="12">
        <f t="shared" si="194"/>
        <v>42645.278749999998</v>
      </c>
      <c r="R2073" s="15">
        <f t="shared" si="195"/>
        <v>2016</v>
      </c>
      <c r="S2073" s="21">
        <f t="shared" si="192"/>
        <v>0</v>
      </c>
      <c r="T2073" s="15">
        <f t="shared" si="197"/>
        <v>5.52</v>
      </c>
      <c r="U2073">
        <f t="shared" si="196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 s="12">
        <f t="shared" si="193"/>
        <v>42467.581388888888</v>
      </c>
      <c r="Q2074" s="12">
        <f t="shared" si="194"/>
        <v>42497.581388888888</v>
      </c>
      <c r="R2074" s="15">
        <f t="shared" si="195"/>
        <v>2016</v>
      </c>
      <c r="S2074" s="21">
        <f t="shared" ref="S2074:S2137" si="198">ROUND(E2074/D2074,0)</f>
        <v>0</v>
      </c>
      <c r="T2074" s="15">
        <f t="shared" si="197"/>
        <v>4.38</v>
      </c>
      <c r="U2074">
        <f t="shared" si="196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 s="12">
        <f t="shared" si="193"/>
        <v>42087.668032407411</v>
      </c>
      <c r="Q2075" s="12">
        <f t="shared" si="194"/>
        <v>42132.668032407411</v>
      </c>
      <c r="R2075" s="15">
        <f t="shared" si="195"/>
        <v>2015</v>
      </c>
      <c r="S2075" s="21">
        <f t="shared" si="198"/>
        <v>0</v>
      </c>
      <c r="T2075" s="15">
        <f t="shared" si="197"/>
        <v>3.26</v>
      </c>
      <c r="U2075">
        <f t="shared" si="196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 s="12">
        <f t="shared" si="193"/>
        <v>42466.826180555552</v>
      </c>
      <c r="Q2076" s="12">
        <f t="shared" si="194"/>
        <v>42496.826180555552</v>
      </c>
      <c r="R2076" s="15">
        <f t="shared" si="195"/>
        <v>2016</v>
      </c>
      <c r="S2076" s="21">
        <f t="shared" si="198"/>
        <v>3</v>
      </c>
      <c r="T2076" s="15">
        <f t="shared" si="197"/>
        <v>510.67</v>
      </c>
      <c r="U2076">
        <f t="shared" si="196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 s="12">
        <f t="shared" si="193"/>
        <v>41450.681574074071</v>
      </c>
      <c r="Q2077" s="12">
        <f t="shared" si="194"/>
        <v>41480.681574074071</v>
      </c>
      <c r="R2077" s="15">
        <f t="shared" si="195"/>
        <v>2013</v>
      </c>
      <c r="S2077" s="21">
        <f t="shared" si="198"/>
        <v>0</v>
      </c>
      <c r="T2077" s="15">
        <f t="shared" si="197"/>
        <v>0.19</v>
      </c>
      <c r="U2077">
        <f t="shared" si="196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 s="12">
        <f t="shared" si="193"/>
        <v>41803.880659722221</v>
      </c>
      <c r="Q2078" s="12">
        <f t="shared" si="194"/>
        <v>41843.880659722221</v>
      </c>
      <c r="R2078" s="15">
        <f t="shared" si="195"/>
        <v>2014</v>
      </c>
      <c r="S2078" s="21">
        <f t="shared" si="198"/>
        <v>0</v>
      </c>
      <c r="T2078" s="15">
        <f t="shared" si="197"/>
        <v>0.18</v>
      </c>
      <c r="U2078">
        <f t="shared" si="196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 s="12">
        <f t="shared" si="193"/>
        <v>42103.042546296296</v>
      </c>
      <c r="Q2079" s="12">
        <f t="shared" si="194"/>
        <v>42160.875</v>
      </c>
      <c r="R2079" s="15">
        <f t="shared" si="195"/>
        <v>2015</v>
      </c>
      <c r="S2079" s="21">
        <f t="shared" si="198"/>
        <v>0</v>
      </c>
      <c r="T2079" s="15">
        <f t="shared" si="197"/>
        <v>8.1199999999999992</v>
      </c>
      <c r="U2079">
        <f t="shared" si="196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 s="12">
        <f t="shared" si="193"/>
        <v>42692.771493055552</v>
      </c>
      <c r="Q2080" s="12">
        <f t="shared" si="194"/>
        <v>42722.771493055552</v>
      </c>
      <c r="R2080" s="15">
        <f t="shared" si="195"/>
        <v>2016</v>
      </c>
      <c r="S2080" s="21">
        <f t="shared" si="198"/>
        <v>0</v>
      </c>
      <c r="T2080" s="15">
        <f t="shared" si="197"/>
        <v>31.77</v>
      </c>
      <c r="U2080">
        <f t="shared" si="196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 s="12">
        <f t="shared" si="193"/>
        <v>42150.71056712963</v>
      </c>
      <c r="Q2081" s="12">
        <f t="shared" si="194"/>
        <v>42180.791666666672</v>
      </c>
      <c r="R2081" s="15">
        <f t="shared" si="195"/>
        <v>2015</v>
      </c>
      <c r="S2081" s="21">
        <f t="shared" si="198"/>
        <v>0</v>
      </c>
      <c r="T2081" s="15">
        <f t="shared" si="197"/>
        <v>2.5099999999999998</v>
      </c>
      <c r="U2081">
        <f t="shared" si="196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 s="12">
        <f t="shared" si="193"/>
        <v>42289.957175925927</v>
      </c>
      <c r="Q2082" s="12">
        <f t="shared" si="194"/>
        <v>42319.998842592591</v>
      </c>
      <c r="R2082" s="15">
        <f t="shared" si="195"/>
        <v>2015</v>
      </c>
      <c r="S2082" s="21">
        <f t="shared" si="198"/>
        <v>2</v>
      </c>
      <c r="T2082" s="15">
        <f t="shared" si="197"/>
        <v>30.42</v>
      </c>
      <c r="U2082">
        <f t="shared" si="196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 s="12">
        <f t="shared" si="193"/>
        <v>41004.156886574077</v>
      </c>
      <c r="Q2083" s="12">
        <f t="shared" si="194"/>
        <v>41045.207638888889</v>
      </c>
      <c r="R2083" s="15">
        <f t="shared" si="195"/>
        <v>2012</v>
      </c>
      <c r="S2083" s="21">
        <f t="shared" si="198"/>
        <v>0</v>
      </c>
      <c r="T2083" s="15">
        <f t="shared" si="197"/>
        <v>27.64</v>
      </c>
      <c r="U2083">
        <f t="shared" si="196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 s="12">
        <f t="shared" si="193"/>
        <v>40811.120324074072</v>
      </c>
      <c r="Q2084" s="12">
        <f t="shared" si="194"/>
        <v>40871.161990740737</v>
      </c>
      <c r="R2084" s="15">
        <f t="shared" si="195"/>
        <v>2011</v>
      </c>
      <c r="S2084" s="21">
        <f t="shared" si="198"/>
        <v>1</v>
      </c>
      <c r="T2084" s="15">
        <f t="shared" si="197"/>
        <v>39.950000000000003</v>
      </c>
      <c r="U2084">
        <f t="shared" si="196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 s="12">
        <f t="shared" si="193"/>
        <v>41034.72216435185</v>
      </c>
      <c r="Q2085" s="12">
        <f t="shared" si="194"/>
        <v>41064.72216435185</v>
      </c>
      <c r="R2085" s="15">
        <f t="shared" si="195"/>
        <v>2012</v>
      </c>
      <c r="S2085" s="21">
        <f t="shared" si="198"/>
        <v>2</v>
      </c>
      <c r="T2085" s="15">
        <f t="shared" si="197"/>
        <v>60.6</v>
      </c>
      <c r="U2085">
        <f t="shared" si="196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 s="12">
        <f t="shared" si="193"/>
        <v>41731.833124999997</v>
      </c>
      <c r="Q2086" s="12">
        <f t="shared" si="194"/>
        <v>41763.290972222225</v>
      </c>
      <c r="R2086" s="15">
        <f t="shared" si="195"/>
        <v>2014</v>
      </c>
      <c r="S2086" s="21">
        <f t="shared" si="198"/>
        <v>1</v>
      </c>
      <c r="T2086" s="15">
        <f t="shared" si="197"/>
        <v>32.85</v>
      </c>
      <c r="U2086">
        <f t="shared" si="196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 s="12">
        <f t="shared" si="193"/>
        <v>41075.835497685184</v>
      </c>
      <c r="Q2087" s="12">
        <f t="shared" si="194"/>
        <v>41105.835497685184</v>
      </c>
      <c r="R2087" s="15">
        <f t="shared" si="195"/>
        <v>2012</v>
      </c>
      <c r="S2087" s="21">
        <f t="shared" si="198"/>
        <v>0</v>
      </c>
      <c r="T2087" s="15">
        <f t="shared" si="197"/>
        <v>18.190000000000001</v>
      </c>
      <c r="U2087">
        <f t="shared" si="196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 s="12">
        <f t="shared" si="193"/>
        <v>40860.67050925926</v>
      </c>
      <c r="Q2088" s="12">
        <f t="shared" si="194"/>
        <v>40891.207638888889</v>
      </c>
      <c r="R2088" s="15">
        <f t="shared" si="195"/>
        <v>2011</v>
      </c>
      <c r="S2088" s="21">
        <f t="shared" si="198"/>
        <v>0</v>
      </c>
      <c r="T2088" s="15">
        <f t="shared" si="197"/>
        <v>43.14</v>
      </c>
      <c r="U2088">
        <f t="shared" si="196"/>
        <v>2011</v>
      </c>
    </row>
    <row r="2089" spans="1:21" ht="43.5" x14ac:dyDescent="0.35">
      <c r="A2089">
        <v>2088</v>
      </c>
      <c r="B2089" s="3" t="s">
        <v>2089</v>
      </c>
      <c r="C2089" s="3" t="s">
        <v>6198</v>
      </c>
      <c r="D2089" s="6">
        <v>3000</v>
      </c>
      <c r="E2089" s="8">
        <v>1510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s="10" t="s">
        <v>8279</v>
      </c>
      <c r="O2089" t="s">
        <v>8283</v>
      </c>
      <c r="P2089" s="12">
        <f t="shared" si="193"/>
        <v>40395.714722222219</v>
      </c>
      <c r="Q2089" s="12">
        <f t="shared" si="194"/>
        <v>40432.165972222225</v>
      </c>
      <c r="R2089" s="15">
        <f t="shared" si="195"/>
        <v>2010</v>
      </c>
      <c r="S2089" s="21">
        <f t="shared" si="198"/>
        <v>1</v>
      </c>
      <c r="T2089" s="15">
        <f t="shared" si="197"/>
        <v>20.13</v>
      </c>
      <c r="U2089">
        <f t="shared" si="196"/>
        <v>2010</v>
      </c>
    </row>
    <row r="2090" spans="1:21" ht="58" x14ac:dyDescent="0.35">
      <c r="A2090">
        <v>2087</v>
      </c>
      <c r="B2090" s="3" t="s">
        <v>2088</v>
      </c>
      <c r="C2090" s="3" t="s">
        <v>6197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s="10" t="s">
        <v>8279</v>
      </c>
      <c r="O2090" t="s">
        <v>8283</v>
      </c>
      <c r="P2090" s="12">
        <f t="shared" si="193"/>
        <v>40764.204375000001</v>
      </c>
      <c r="Q2090" s="12">
        <f t="shared" si="194"/>
        <v>40794.204375000001</v>
      </c>
      <c r="R2090" s="15">
        <f t="shared" si="195"/>
        <v>2011</v>
      </c>
      <c r="S2090" s="21">
        <f t="shared" si="198"/>
        <v>1</v>
      </c>
      <c r="T2090" s="15">
        <f t="shared" si="197"/>
        <v>60.4</v>
      </c>
      <c r="U2090">
        <f t="shared" si="196"/>
        <v>2011</v>
      </c>
    </row>
    <row r="2091" spans="1:21" ht="43.5" x14ac:dyDescent="0.35">
      <c r="A2091">
        <v>2090</v>
      </c>
      <c r="B2091" s="3" t="s">
        <v>2091</v>
      </c>
      <c r="C2091" s="3" t="s">
        <v>6200</v>
      </c>
      <c r="D2091" s="6">
        <v>8000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s="10" t="s">
        <v>8279</v>
      </c>
      <c r="O2091" t="s">
        <v>8283</v>
      </c>
      <c r="P2091" s="12">
        <f t="shared" si="193"/>
        <v>41299.381423611114</v>
      </c>
      <c r="Q2091" s="12">
        <f t="shared" si="194"/>
        <v>41329.381423611114</v>
      </c>
      <c r="R2091" s="15">
        <f t="shared" si="195"/>
        <v>2013</v>
      </c>
      <c r="S2091" s="21">
        <f t="shared" si="198"/>
        <v>0</v>
      </c>
      <c r="T2091" s="15">
        <f t="shared" si="197"/>
        <v>9.41</v>
      </c>
      <c r="U2091">
        <f t="shared" si="196"/>
        <v>2013</v>
      </c>
    </row>
    <row r="2092" spans="1:21" ht="29" x14ac:dyDescent="0.35">
      <c r="A2092">
        <v>2089</v>
      </c>
      <c r="B2092" s="3" t="s">
        <v>2090</v>
      </c>
      <c r="C2092" s="3" t="s">
        <v>6199</v>
      </c>
      <c r="D2092" s="6">
        <v>2500</v>
      </c>
      <c r="E2092" s="8">
        <v>1506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s="10" t="s">
        <v>8279</v>
      </c>
      <c r="O2092" t="s">
        <v>8283</v>
      </c>
      <c r="P2092" s="12">
        <f t="shared" si="193"/>
        <v>41453.076319444444</v>
      </c>
      <c r="Q2092" s="12">
        <f t="shared" si="194"/>
        <v>41488.076319444444</v>
      </c>
      <c r="R2092" s="15">
        <f t="shared" si="195"/>
        <v>2013</v>
      </c>
      <c r="S2092" s="21">
        <f t="shared" si="198"/>
        <v>1</v>
      </c>
      <c r="T2092" s="15">
        <f t="shared" si="197"/>
        <v>24.29</v>
      </c>
      <c r="U2092">
        <f t="shared" si="196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 s="12">
        <f t="shared" si="193"/>
        <v>40555.322662037033</v>
      </c>
      <c r="Q2093" s="12">
        <f t="shared" si="194"/>
        <v>40603.833333333336</v>
      </c>
      <c r="R2093" s="15">
        <f t="shared" si="195"/>
        <v>2011</v>
      </c>
      <c r="S2093" s="21">
        <f t="shared" si="198"/>
        <v>0</v>
      </c>
      <c r="T2093" s="15">
        <f t="shared" si="197"/>
        <v>6.12</v>
      </c>
      <c r="U2093">
        <f t="shared" si="196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 s="12">
        <f t="shared" si="193"/>
        <v>40763.707546296297</v>
      </c>
      <c r="Q2094" s="12">
        <f t="shared" si="194"/>
        <v>40823.707546296297</v>
      </c>
      <c r="R2094" s="15">
        <f t="shared" si="195"/>
        <v>2011</v>
      </c>
      <c r="S2094" s="21">
        <f t="shared" si="198"/>
        <v>0</v>
      </c>
      <c r="T2094" s="15">
        <f t="shared" si="197"/>
        <v>27.33</v>
      </c>
      <c r="U2094">
        <f t="shared" si="196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 s="12">
        <f t="shared" si="193"/>
        <v>41205.854537037041</v>
      </c>
      <c r="Q2095" s="12">
        <f t="shared" si="194"/>
        <v>41265.896203703705</v>
      </c>
      <c r="R2095" s="15">
        <f t="shared" si="195"/>
        <v>2012</v>
      </c>
      <c r="S2095" s="21">
        <f t="shared" si="198"/>
        <v>1</v>
      </c>
      <c r="T2095" s="15">
        <f t="shared" si="197"/>
        <v>65.33</v>
      </c>
      <c r="U2095">
        <f t="shared" si="196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 s="12">
        <f t="shared" si="193"/>
        <v>40939.02002314815</v>
      </c>
      <c r="Q2096" s="12">
        <f t="shared" si="194"/>
        <v>40973.125</v>
      </c>
      <c r="R2096" s="15">
        <f t="shared" si="195"/>
        <v>2012</v>
      </c>
      <c r="S2096" s="21">
        <f t="shared" si="198"/>
        <v>0</v>
      </c>
      <c r="T2096" s="15">
        <f t="shared" si="197"/>
        <v>20.85</v>
      </c>
      <c r="U2096">
        <f t="shared" si="196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 s="12">
        <f t="shared" si="193"/>
        <v>40758.733483796292</v>
      </c>
      <c r="Q2097" s="12">
        <f t="shared" si="194"/>
        <v>40818.733483796292</v>
      </c>
      <c r="R2097" s="15">
        <f t="shared" si="195"/>
        <v>2011</v>
      </c>
      <c r="S2097" s="21">
        <f t="shared" si="198"/>
        <v>1</v>
      </c>
      <c r="T2097" s="15">
        <f t="shared" si="197"/>
        <v>68.22</v>
      </c>
      <c r="U2097">
        <f t="shared" si="196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 s="12">
        <f t="shared" si="193"/>
        <v>41192.758506944447</v>
      </c>
      <c r="Q2098" s="12">
        <f t="shared" si="194"/>
        <v>41208.165972222225</v>
      </c>
      <c r="R2098" s="15">
        <f t="shared" si="195"/>
        <v>2012</v>
      </c>
      <c r="S2098" s="21">
        <f t="shared" si="198"/>
        <v>3</v>
      </c>
      <c r="T2098" s="15">
        <f t="shared" si="197"/>
        <v>107.16</v>
      </c>
      <c r="U2098">
        <f t="shared" si="196"/>
        <v>2012</v>
      </c>
    </row>
    <row r="2099" spans="1:21" ht="29" x14ac:dyDescent="0.35">
      <c r="A2099">
        <v>2103</v>
      </c>
      <c r="B2099" s="3" t="s">
        <v>2104</v>
      </c>
      <c r="C2099" s="3" t="s">
        <v>6213</v>
      </c>
      <c r="D2099" s="6">
        <v>7777</v>
      </c>
      <c r="E2099" s="8">
        <v>1500</v>
      </c>
      <c r="F2099" t="s">
        <v>8218</v>
      </c>
      <c r="G2099" t="s">
        <v>8223</v>
      </c>
      <c r="H2099" t="s">
        <v>8245</v>
      </c>
      <c r="I2099">
        <v>1352488027</v>
      </c>
      <c r="J2099">
        <v>1349892427</v>
      </c>
      <c r="K2099" t="b">
        <v>0</v>
      </c>
      <c r="L2099">
        <v>115</v>
      </c>
      <c r="M2099" t="b">
        <v>1</v>
      </c>
      <c r="N2099" s="10" t="s">
        <v>8279</v>
      </c>
      <c r="O2099" t="s">
        <v>8283</v>
      </c>
      <c r="P2099" s="12">
        <f t="shared" si="193"/>
        <v>41192.754942129628</v>
      </c>
      <c r="Q2099" s="12">
        <f t="shared" si="194"/>
        <v>41222.7966087963</v>
      </c>
      <c r="R2099" s="15">
        <f t="shared" si="195"/>
        <v>2012</v>
      </c>
      <c r="S2099" s="21">
        <f t="shared" si="198"/>
        <v>0</v>
      </c>
      <c r="T2099" s="15">
        <f t="shared" si="197"/>
        <v>13.04</v>
      </c>
      <c r="U2099">
        <f t="shared" si="196"/>
        <v>2012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 s="12">
        <f t="shared" si="193"/>
        <v>40946.11383101852</v>
      </c>
      <c r="Q2100" s="12">
        <f t="shared" si="194"/>
        <v>40976.11383101852</v>
      </c>
      <c r="R2100" s="15">
        <f t="shared" si="195"/>
        <v>2012</v>
      </c>
      <c r="S2100" s="21">
        <f t="shared" si="198"/>
        <v>0</v>
      </c>
      <c r="T2100" s="15">
        <f t="shared" si="197"/>
        <v>46.88</v>
      </c>
      <c r="U2100">
        <f t="shared" si="196"/>
        <v>2012</v>
      </c>
    </row>
    <row r="2101" spans="1:21" ht="43.5" x14ac:dyDescent="0.35">
      <c r="A2101">
        <v>2097</v>
      </c>
      <c r="B2101" s="3" t="s">
        <v>2098</v>
      </c>
      <c r="C2101" s="3" t="s">
        <v>6207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1322751735</v>
      </c>
      <c r="J2101">
        <v>1317564135</v>
      </c>
      <c r="K2101" t="b">
        <v>0</v>
      </c>
      <c r="L2101">
        <v>38</v>
      </c>
      <c r="M2101" t="b">
        <v>1</v>
      </c>
      <c r="N2101" s="10" t="s">
        <v>8279</v>
      </c>
      <c r="O2101" t="s">
        <v>8283</v>
      </c>
      <c r="P2101" s="12">
        <f t="shared" si="193"/>
        <v>40818.58489583333</v>
      </c>
      <c r="Q2101" s="12">
        <f t="shared" si="194"/>
        <v>40878.626562500001</v>
      </c>
      <c r="R2101" s="15">
        <f t="shared" si="195"/>
        <v>2011</v>
      </c>
      <c r="S2101" s="21">
        <f t="shared" si="198"/>
        <v>1</v>
      </c>
      <c r="T2101" s="15">
        <f t="shared" si="197"/>
        <v>39.47</v>
      </c>
      <c r="U2101">
        <f t="shared" si="196"/>
        <v>2011</v>
      </c>
    </row>
    <row r="2102" spans="1:21" x14ac:dyDescent="0.35">
      <c r="A2102">
        <v>2099</v>
      </c>
      <c r="B2102" s="3" t="s">
        <v>2100</v>
      </c>
      <c r="C2102" s="3" t="s">
        <v>6209</v>
      </c>
      <c r="D2102" s="6">
        <v>3000</v>
      </c>
      <c r="E2102" s="8">
        <v>1500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s="10" t="s">
        <v>8279</v>
      </c>
      <c r="O2102" t="s">
        <v>8283</v>
      </c>
      <c r="P2102" s="12">
        <f t="shared" si="193"/>
        <v>42173.746342592596</v>
      </c>
      <c r="Q2102" s="12">
        <f t="shared" si="194"/>
        <v>42187.152777777781</v>
      </c>
      <c r="R2102" s="15">
        <f t="shared" si="195"/>
        <v>2015</v>
      </c>
      <c r="S2102" s="21">
        <f t="shared" si="198"/>
        <v>1</v>
      </c>
      <c r="T2102" s="15">
        <f t="shared" si="197"/>
        <v>23.81</v>
      </c>
      <c r="U2102">
        <f t="shared" si="196"/>
        <v>2015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 s="12">
        <f t="shared" si="193"/>
        <v>40892.149467592593</v>
      </c>
      <c r="Q2103" s="12">
        <f t="shared" si="194"/>
        <v>40952.149467592593</v>
      </c>
      <c r="R2103" s="15">
        <f t="shared" si="195"/>
        <v>2011</v>
      </c>
      <c r="S2103" s="21">
        <f t="shared" si="198"/>
        <v>1</v>
      </c>
      <c r="T2103" s="15">
        <f t="shared" si="197"/>
        <v>34.090000000000003</v>
      </c>
      <c r="U2103">
        <f t="shared" si="196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 s="12">
        <f t="shared" si="193"/>
        <v>40638.868611111109</v>
      </c>
      <c r="Q2104" s="12">
        <f t="shared" si="194"/>
        <v>40668.868611111109</v>
      </c>
      <c r="R2104" s="15">
        <f t="shared" si="195"/>
        <v>2011</v>
      </c>
      <c r="S2104" s="21">
        <f t="shared" si="198"/>
        <v>2</v>
      </c>
      <c r="T2104" s="15">
        <f t="shared" si="197"/>
        <v>39.47</v>
      </c>
      <c r="U2104">
        <f t="shared" si="196"/>
        <v>2011</v>
      </c>
    </row>
    <row r="2105" spans="1:21" ht="43.5" x14ac:dyDescent="0.35">
      <c r="A2105">
        <v>2104</v>
      </c>
      <c r="B2105" s="3" t="s">
        <v>2105</v>
      </c>
      <c r="C2105" s="3" t="s">
        <v>6214</v>
      </c>
      <c r="D2105" s="6">
        <v>800</v>
      </c>
      <c r="E2105" s="8">
        <v>1500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s="10" t="s">
        <v>8279</v>
      </c>
      <c r="O2105" t="s">
        <v>8283</v>
      </c>
      <c r="P2105" s="12">
        <f t="shared" si="193"/>
        <v>41394.074467592596</v>
      </c>
      <c r="Q2105" s="12">
        <f t="shared" si="194"/>
        <v>41425</v>
      </c>
      <c r="R2105" s="15">
        <f t="shared" si="195"/>
        <v>2013</v>
      </c>
      <c r="S2105" s="21">
        <f t="shared" si="198"/>
        <v>2</v>
      </c>
      <c r="T2105" s="15">
        <f t="shared" si="197"/>
        <v>40.54</v>
      </c>
      <c r="U2105">
        <f t="shared" si="196"/>
        <v>2013</v>
      </c>
    </row>
    <row r="2106" spans="1:21" ht="58" x14ac:dyDescent="0.35">
      <c r="A2106">
        <v>2100</v>
      </c>
      <c r="B2106" s="3" t="s">
        <v>2101</v>
      </c>
      <c r="C2106" s="3" t="s">
        <v>6210</v>
      </c>
      <c r="D2106" s="6">
        <v>600</v>
      </c>
      <c r="E2106" s="8">
        <v>1500</v>
      </c>
      <c r="F2106" t="s">
        <v>8218</v>
      </c>
      <c r="G2106" t="s">
        <v>8223</v>
      </c>
      <c r="H2106" t="s">
        <v>8245</v>
      </c>
      <c r="I2106">
        <v>1341028740</v>
      </c>
      <c r="J2106">
        <v>1339704141</v>
      </c>
      <c r="K2106" t="b">
        <v>0</v>
      </c>
      <c r="L2106">
        <v>27</v>
      </c>
      <c r="M2106" t="b">
        <v>1</v>
      </c>
      <c r="N2106" s="10" t="s">
        <v>8279</v>
      </c>
      <c r="O2106" t="s">
        <v>8283</v>
      </c>
      <c r="P2106" s="12">
        <f t="shared" si="193"/>
        <v>41074.834965277776</v>
      </c>
      <c r="Q2106" s="12">
        <f t="shared" si="194"/>
        <v>41090.165972222225</v>
      </c>
      <c r="R2106" s="15">
        <f t="shared" si="195"/>
        <v>2012</v>
      </c>
      <c r="S2106" s="21">
        <f t="shared" si="198"/>
        <v>3</v>
      </c>
      <c r="T2106" s="15">
        <f t="shared" si="197"/>
        <v>55.56</v>
      </c>
      <c r="U2106">
        <f t="shared" si="196"/>
        <v>2012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 s="12">
        <f t="shared" si="193"/>
        <v>41951.788807870369</v>
      </c>
      <c r="Q2107" s="12">
        <f t="shared" si="194"/>
        <v>41964.166666666672</v>
      </c>
      <c r="R2107" s="15">
        <f t="shared" si="195"/>
        <v>2014</v>
      </c>
      <c r="S2107" s="21">
        <f t="shared" si="198"/>
        <v>1</v>
      </c>
      <c r="T2107" s="15">
        <f t="shared" si="197"/>
        <v>15.08</v>
      </c>
      <c r="U2107">
        <f t="shared" si="196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 s="12">
        <f t="shared" si="193"/>
        <v>41270.21497685185</v>
      </c>
      <c r="Q2108" s="12">
        <f t="shared" si="194"/>
        <v>41300.21497685185</v>
      </c>
      <c r="R2108" s="15">
        <f t="shared" si="195"/>
        <v>2012</v>
      </c>
      <c r="S2108" s="21">
        <f t="shared" si="198"/>
        <v>1</v>
      </c>
      <c r="T2108" s="15">
        <f t="shared" si="197"/>
        <v>33.770000000000003</v>
      </c>
      <c r="U2108">
        <f t="shared" si="196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 s="12">
        <f t="shared" si="193"/>
        <v>41934.71056712963</v>
      </c>
      <c r="Q2109" s="12">
        <f t="shared" si="194"/>
        <v>41955.752233796295</v>
      </c>
      <c r="R2109" s="15">
        <f t="shared" si="195"/>
        <v>2014</v>
      </c>
      <c r="S2109" s="21">
        <f t="shared" si="198"/>
        <v>1</v>
      </c>
      <c r="T2109" s="15">
        <f t="shared" si="197"/>
        <v>25.6</v>
      </c>
      <c r="U2109">
        <f t="shared" si="196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 s="12">
        <f t="shared" si="193"/>
        <v>41135.175694444442</v>
      </c>
      <c r="Q2110" s="12">
        <f t="shared" si="194"/>
        <v>41162.163194444445</v>
      </c>
      <c r="R2110" s="15">
        <f t="shared" si="195"/>
        <v>2012</v>
      </c>
      <c r="S2110" s="21">
        <f t="shared" si="198"/>
        <v>0</v>
      </c>
      <c r="T2110" s="15">
        <f t="shared" si="197"/>
        <v>7.7</v>
      </c>
      <c r="U2110">
        <f t="shared" si="196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 s="12">
        <f t="shared" si="193"/>
        <v>42160.708530092597</v>
      </c>
      <c r="Q2111" s="12">
        <f t="shared" si="194"/>
        <v>42190.708530092597</v>
      </c>
      <c r="R2111" s="15">
        <f t="shared" si="195"/>
        <v>2015</v>
      </c>
      <c r="S2111" s="21">
        <f t="shared" si="198"/>
        <v>0</v>
      </c>
      <c r="T2111" s="15">
        <f t="shared" si="197"/>
        <v>36.65</v>
      </c>
      <c r="U2111">
        <f t="shared" si="196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 s="12">
        <f t="shared" si="193"/>
        <v>41759.670937499999</v>
      </c>
      <c r="Q2112" s="12">
        <f t="shared" si="194"/>
        <v>41787.207638888889</v>
      </c>
      <c r="R2112" s="15">
        <f t="shared" si="195"/>
        <v>2014</v>
      </c>
      <c r="S2112" s="21">
        <f t="shared" si="198"/>
        <v>1</v>
      </c>
      <c r="T2112" s="15">
        <f t="shared" si="197"/>
        <v>38.549999999999997</v>
      </c>
      <c r="U2112">
        <f t="shared" si="196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 s="12">
        <f t="shared" si="193"/>
        <v>40703.197048611109</v>
      </c>
      <c r="Q2113" s="12">
        <f t="shared" si="194"/>
        <v>40770.041666666664</v>
      </c>
      <c r="R2113" s="15">
        <f t="shared" si="195"/>
        <v>2011</v>
      </c>
      <c r="S2113" s="21">
        <f t="shared" si="198"/>
        <v>1</v>
      </c>
      <c r="T2113" s="15">
        <f t="shared" si="197"/>
        <v>37.56</v>
      </c>
      <c r="U2113">
        <f t="shared" si="196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 s="12">
        <f t="shared" ref="P2114:P2177" si="199">(((J2114/60)/60)/24)+DATE(1970,1,1)</f>
        <v>41365.928159722222</v>
      </c>
      <c r="Q2114" s="12">
        <f t="shared" ref="Q2114:Q2177" si="200">(((I2114/60)/60)/24)+DATE(1970,1,1)</f>
        <v>41379.928159722222</v>
      </c>
      <c r="R2114" s="15">
        <f t="shared" ref="R2114:R2177" si="201">YEAR(P2114)</f>
        <v>2013</v>
      </c>
      <c r="S2114" s="21">
        <f t="shared" si="198"/>
        <v>5</v>
      </c>
      <c r="T2114" s="15">
        <f t="shared" si="197"/>
        <v>133.18</v>
      </c>
      <c r="U2114">
        <f t="shared" si="196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 s="12">
        <f t="shared" si="199"/>
        <v>41870.86546296296</v>
      </c>
      <c r="Q2115" s="12">
        <f t="shared" si="200"/>
        <v>41905.86546296296</v>
      </c>
      <c r="R2115" s="15">
        <f t="shared" si="201"/>
        <v>2014</v>
      </c>
      <c r="S2115" s="21">
        <f t="shared" si="198"/>
        <v>0</v>
      </c>
      <c r="T2115" s="15">
        <f t="shared" si="197"/>
        <v>13.65</v>
      </c>
      <c r="U2115">
        <f t="shared" ref="U2115:U2178" si="202">YEAR(P2115)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 s="12">
        <f t="shared" si="199"/>
        <v>40458.815625000003</v>
      </c>
      <c r="Q2116" s="12">
        <f t="shared" si="200"/>
        <v>40521.207638888889</v>
      </c>
      <c r="R2116" s="15">
        <f t="shared" si="201"/>
        <v>2010</v>
      </c>
      <c r="S2116" s="21">
        <f t="shared" si="198"/>
        <v>0</v>
      </c>
      <c r="T2116" s="15">
        <f t="shared" ref="T2116:T2179" si="203">IFERROR(ROUND(E2116/L2116,2),0)</f>
        <v>9.93</v>
      </c>
      <c r="U2116">
        <f t="shared" si="202"/>
        <v>2010</v>
      </c>
    </row>
    <row r="2117" spans="1:21" ht="43.5" x14ac:dyDescent="0.35">
      <c r="A2117">
        <v>2116</v>
      </c>
      <c r="B2117" s="3" t="s">
        <v>2117</v>
      </c>
      <c r="C2117" s="3" t="s">
        <v>6226</v>
      </c>
      <c r="D2117" s="6">
        <v>48000</v>
      </c>
      <c r="E2117" s="8">
        <v>1455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s="10" t="s">
        <v>8279</v>
      </c>
      <c r="O2117" t="s">
        <v>8283</v>
      </c>
      <c r="P2117" s="12">
        <f t="shared" si="199"/>
        <v>41136.777812500004</v>
      </c>
      <c r="Q2117" s="12">
        <f t="shared" si="200"/>
        <v>41184.777812500004</v>
      </c>
      <c r="R2117" s="15">
        <f t="shared" si="201"/>
        <v>2012</v>
      </c>
      <c r="S2117" s="21">
        <f t="shared" si="198"/>
        <v>0</v>
      </c>
      <c r="T2117" s="15">
        <f t="shared" si="203"/>
        <v>15.82</v>
      </c>
      <c r="U2117">
        <f t="shared" si="202"/>
        <v>2012</v>
      </c>
    </row>
    <row r="2118" spans="1:21" ht="43.5" x14ac:dyDescent="0.35">
      <c r="A2118">
        <v>2115</v>
      </c>
      <c r="B2118" s="3" t="s">
        <v>2116</v>
      </c>
      <c r="C2118" s="3" t="s">
        <v>6225</v>
      </c>
      <c r="D2118" s="6">
        <v>1500</v>
      </c>
      <c r="E2118" s="8">
        <v>1455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s="10" t="s">
        <v>8279</v>
      </c>
      <c r="O2118" t="s">
        <v>8283</v>
      </c>
      <c r="P2118" s="12">
        <f t="shared" si="199"/>
        <v>40564.081030092595</v>
      </c>
      <c r="Q2118" s="12">
        <f t="shared" si="200"/>
        <v>40594.081030092595</v>
      </c>
      <c r="R2118" s="15">
        <f t="shared" si="201"/>
        <v>2011</v>
      </c>
      <c r="S2118" s="21">
        <f t="shared" si="198"/>
        <v>1</v>
      </c>
      <c r="T2118" s="15">
        <f t="shared" si="203"/>
        <v>40.42</v>
      </c>
      <c r="U2118">
        <f t="shared" si="202"/>
        <v>2011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 s="12">
        <f t="shared" si="199"/>
        <v>42290.059594907405</v>
      </c>
      <c r="Q2119" s="12">
        <f t="shared" si="200"/>
        <v>42304.207638888889</v>
      </c>
      <c r="R2119" s="15">
        <f t="shared" si="201"/>
        <v>2015</v>
      </c>
      <c r="S2119" s="21">
        <f t="shared" si="198"/>
        <v>1</v>
      </c>
      <c r="T2119" s="15">
        <f t="shared" si="203"/>
        <v>41.29</v>
      </c>
      <c r="U2119">
        <f t="shared" si="202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 s="12">
        <f t="shared" si="199"/>
        <v>40718.839537037034</v>
      </c>
      <c r="Q2120" s="12">
        <f t="shared" si="200"/>
        <v>40748.839537037034</v>
      </c>
      <c r="R2120" s="15">
        <f t="shared" si="201"/>
        <v>2011</v>
      </c>
      <c r="S2120" s="21">
        <f t="shared" si="198"/>
        <v>1</v>
      </c>
      <c r="T2120" s="15">
        <f t="shared" si="203"/>
        <v>84.59</v>
      </c>
      <c r="U2120">
        <f t="shared" si="202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 s="12">
        <f t="shared" si="199"/>
        <v>41107.130150462966</v>
      </c>
      <c r="Q2121" s="12">
        <f t="shared" si="200"/>
        <v>41137.130150462966</v>
      </c>
      <c r="R2121" s="15">
        <f t="shared" si="201"/>
        <v>2012</v>
      </c>
      <c r="S2121" s="21">
        <f t="shared" si="198"/>
        <v>1</v>
      </c>
      <c r="T2121" s="15">
        <f t="shared" si="203"/>
        <v>65.319999999999993</v>
      </c>
      <c r="U2121">
        <f t="shared" si="202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 s="12">
        <f t="shared" si="199"/>
        <v>41591.964537037034</v>
      </c>
      <c r="Q2122" s="12">
        <f t="shared" si="200"/>
        <v>41640.964537037034</v>
      </c>
      <c r="R2122" s="15">
        <f t="shared" si="201"/>
        <v>2013</v>
      </c>
      <c r="S2122" s="21">
        <f t="shared" si="198"/>
        <v>0</v>
      </c>
      <c r="T2122" s="15">
        <f t="shared" si="203"/>
        <v>20.81</v>
      </c>
      <c r="U2122">
        <f t="shared" si="202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 s="12">
        <f t="shared" si="199"/>
        <v>42716.7424537037</v>
      </c>
      <c r="Q2123" s="12">
        <f t="shared" si="200"/>
        <v>42746.7424537037</v>
      </c>
      <c r="R2123" s="15">
        <f t="shared" si="201"/>
        <v>2016</v>
      </c>
      <c r="S2123" s="21">
        <f t="shared" si="198"/>
        <v>0</v>
      </c>
      <c r="T2123" s="15">
        <f t="shared" si="203"/>
        <v>143.4</v>
      </c>
      <c r="U2123">
        <f t="shared" si="202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 s="12">
        <f t="shared" si="199"/>
        <v>42712.300567129627</v>
      </c>
      <c r="Q2124" s="12">
        <f t="shared" si="200"/>
        <v>42742.300567129627</v>
      </c>
      <c r="R2124" s="15">
        <f t="shared" si="201"/>
        <v>2016</v>
      </c>
      <c r="S2124" s="21">
        <f t="shared" si="198"/>
        <v>0</v>
      </c>
      <c r="T2124" s="15">
        <f t="shared" si="203"/>
        <v>477</v>
      </c>
      <c r="U2124">
        <f t="shared" si="202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 s="12">
        <f t="shared" si="199"/>
        <v>40198.424849537041</v>
      </c>
      <c r="Q2125" s="12">
        <f t="shared" si="200"/>
        <v>40252.290972222225</v>
      </c>
      <c r="R2125" s="15">
        <f t="shared" si="201"/>
        <v>2010</v>
      </c>
      <c r="S2125" s="21">
        <f t="shared" si="198"/>
        <v>3</v>
      </c>
      <c r="T2125" s="15">
        <f t="shared" si="203"/>
        <v>286.01</v>
      </c>
      <c r="U2125">
        <f t="shared" si="202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 s="12">
        <f t="shared" si="199"/>
        <v>40464.028182870366</v>
      </c>
      <c r="Q2126" s="12">
        <f t="shared" si="200"/>
        <v>40512.208333333336</v>
      </c>
      <c r="R2126" s="15">
        <f t="shared" si="201"/>
        <v>2010</v>
      </c>
      <c r="S2126" s="21">
        <f t="shared" si="198"/>
        <v>1</v>
      </c>
      <c r="T2126" s="15">
        <f t="shared" si="203"/>
        <v>283.8</v>
      </c>
      <c r="U2126">
        <f t="shared" si="202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 s="12">
        <f t="shared" si="199"/>
        <v>42191.023530092592</v>
      </c>
      <c r="Q2127" s="12">
        <f t="shared" si="200"/>
        <v>42221.023530092592</v>
      </c>
      <c r="R2127" s="15">
        <f t="shared" si="201"/>
        <v>2015</v>
      </c>
      <c r="S2127" s="21">
        <f t="shared" si="198"/>
        <v>0</v>
      </c>
      <c r="T2127" s="15">
        <f t="shared" si="203"/>
        <v>52.48</v>
      </c>
      <c r="U2127">
        <f t="shared" si="202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 s="12">
        <f t="shared" si="199"/>
        <v>41951.973229166666</v>
      </c>
      <c r="Q2128" s="12">
        <f t="shared" si="200"/>
        <v>41981.973229166666</v>
      </c>
      <c r="R2128" s="15">
        <f t="shared" si="201"/>
        <v>2014</v>
      </c>
      <c r="S2128" s="21">
        <f t="shared" si="198"/>
        <v>0</v>
      </c>
      <c r="T2128" s="15">
        <f t="shared" si="203"/>
        <v>708</v>
      </c>
      <c r="U2128">
        <f t="shared" si="202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 s="12">
        <f t="shared" si="199"/>
        <v>42045.50535879629</v>
      </c>
      <c r="Q2129" s="12">
        <f t="shared" si="200"/>
        <v>42075.463692129633</v>
      </c>
      <c r="R2129" s="15">
        <f t="shared" si="201"/>
        <v>2015</v>
      </c>
      <c r="S2129" s="21">
        <f t="shared" si="198"/>
        <v>0</v>
      </c>
      <c r="T2129" s="15">
        <f t="shared" si="203"/>
        <v>5.97</v>
      </c>
      <c r="U2129">
        <f t="shared" si="202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 s="12">
        <f t="shared" si="199"/>
        <v>41843.772789351853</v>
      </c>
      <c r="Q2130" s="12">
        <f t="shared" si="200"/>
        <v>41903.772789351853</v>
      </c>
      <c r="R2130" s="15">
        <f t="shared" si="201"/>
        <v>2014</v>
      </c>
      <c r="S2130" s="21">
        <f t="shared" si="198"/>
        <v>0</v>
      </c>
      <c r="T2130" s="15">
        <f t="shared" si="203"/>
        <v>1405</v>
      </c>
      <c r="U2130">
        <f t="shared" si="202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 s="12">
        <f t="shared" si="199"/>
        <v>42409.024305555555</v>
      </c>
      <c r="Q2131" s="12">
        <f t="shared" si="200"/>
        <v>42439.024305555555</v>
      </c>
      <c r="R2131" s="15">
        <f t="shared" si="201"/>
        <v>2016</v>
      </c>
      <c r="S2131" s="21">
        <f t="shared" si="198"/>
        <v>1</v>
      </c>
      <c r="T2131" s="15">
        <f t="shared" si="203"/>
        <v>117.08</v>
      </c>
      <c r="U2131">
        <f t="shared" si="202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 s="12">
        <f t="shared" si="199"/>
        <v>41832.086377314816</v>
      </c>
      <c r="Q2132" s="12">
        <f t="shared" si="200"/>
        <v>41867.086377314816</v>
      </c>
      <c r="R2132" s="15">
        <f t="shared" si="201"/>
        <v>2014</v>
      </c>
      <c r="S2132" s="21">
        <f t="shared" si="198"/>
        <v>0</v>
      </c>
      <c r="T2132" s="15">
        <f t="shared" si="203"/>
        <v>350.5</v>
      </c>
      <c r="U2132">
        <f t="shared" si="202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 s="12">
        <f t="shared" si="199"/>
        <v>42167.207071759258</v>
      </c>
      <c r="Q2133" s="12">
        <f t="shared" si="200"/>
        <v>42197.207071759258</v>
      </c>
      <c r="R2133" s="15">
        <f t="shared" si="201"/>
        <v>2015</v>
      </c>
      <c r="S2133" s="21">
        <f t="shared" si="198"/>
        <v>3</v>
      </c>
      <c r="T2133" s="15">
        <f t="shared" si="203"/>
        <v>466.67</v>
      </c>
      <c r="U2133">
        <f t="shared" si="202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 s="12">
        <f t="shared" si="199"/>
        <v>41643.487175925926</v>
      </c>
      <c r="Q2134" s="12">
        <f t="shared" si="200"/>
        <v>41673.487175925926</v>
      </c>
      <c r="R2134" s="15">
        <f t="shared" si="201"/>
        <v>2014</v>
      </c>
      <c r="S2134" s="21">
        <f t="shared" si="198"/>
        <v>0</v>
      </c>
      <c r="T2134" s="15">
        <f t="shared" si="203"/>
        <v>14.12</v>
      </c>
      <c r="U2134">
        <f t="shared" si="202"/>
        <v>2014</v>
      </c>
    </row>
    <row r="2135" spans="1:21" ht="43.5" x14ac:dyDescent="0.35">
      <c r="A2135">
        <v>2134</v>
      </c>
      <c r="B2135" s="3" t="s">
        <v>2135</v>
      </c>
      <c r="C2135" s="3" t="s">
        <v>6244</v>
      </c>
      <c r="D2135" s="6">
        <v>6000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 s="12">
        <f t="shared" si="199"/>
        <v>41361.886469907404</v>
      </c>
      <c r="Q2135" s="12">
        <f t="shared" si="200"/>
        <v>41391.886469907404</v>
      </c>
      <c r="R2135" s="15">
        <f t="shared" si="201"/>
        <v>2013</v>
      </c>
      <c r="S2135" s="21">
        <f t="shared" si="198"/>
        <v>0</v>
      </c>
      <c r="T2135" s="15">
        <f t="shared" si="203"/>
        <v>465</v>
      </c>
      <c r="U2135">
        <f t="shared" si="202"/>
        <v>2013</v>
      </c>
    </row>
    <row r="2136" spans="1:21" ht="58" x14ac:dyDescent="0.35">
      <c r="A2136">
        <v>2133</v>
      </c>
      <c r="B2136" s="3" t="s">
        <v>2134</v>
      </c>
      <c r="C2136" s="3" t="s">
        <v>6243</v>
      </c>
      <c r="D2136" s="6">
        <v>1000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 s="12">
        <f t="shared" si="199"/>
        <v>40619.097210648149</v>
      </c>
      <c r="Q2136" s="12">
        <f t="shared" si="200"/>
        <v>40657.290972222225</v>
      </c>
      <c r="R2136" s="15">
        <f t="shared" si="201"/>
        <v>2011</v>
      </c>
      <c r="S2136" s="21">
        <f t="shared" si="198"/>
        <v>1</v>
      </c>
      <c r="T2136" s="15">
        <f t="shared" si="203"/>
        <v>465</v>
      </c>
      <c r="U2136">
        <f t="shared" si="202"/>
        <v>2011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 s="12">
        <f t="shared" si="199"/>
        <v>41156.963344907403</v>
      </c>
      <c r="Q2137" s="12">
        <f t="shared" si="200"/>
        <v>41186.963344907403</v>
      </c>
      <c r="R2137" s="15">
        <f t="shared" si="201"/>
        <v>2012</v>
      </c>
      <c r="S2137" s="21">
        <f t="shared" si="198"/>
        <v>0</v>
      </c>
      <c r="T2137" s="15">
        <f t="shared" si="203"/>
        <v>63.23</v>
      </c>
      <c r="U2137">
        <f t="shared" si="202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 s="12">
        <f t="shared" si="199"/>
        <v>41536.509097222224</v>
      </c>
      <c r="Q2138" s="12">
        <f t="shared" si="200"/>
        <v>41566.509097222224</v>
      </c>
      <c r="R2138" s="15">
        <f t="shared" si="201"/>
        <v>2013</v>
      </c>
      <c r="S2138" s="21">
        <f t="shared" ref="S2138:S2201" si="204">ROUND(E2138/D2138,0)</f>
        <v>0</v>
      </c>
      <c r="T2138" s="15">
        <f t="shared" si="203"/>
        <v>347.5</v>
      </c>
      <c r="U2138">
        <f t="shared" si="202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 s="12">
        <f t="shared" si="199"/>
        <v>41948.771168981482</v>
      </c>
      <c r="Q2139" s="12">
        <f t="shared" si="200"/>
        <v>41978.771168981482</v>
      </c>
      <c r="R2139" s="15">
        <f t="shared" si="201"/>
        <v>2014</v>
      </c>
      <c r="S2139" s="21">
        <f t="shared" si="204"/>
        <v>0</v>
      </c>
      <c r="T2139" s="15">
        <f t="shared" si="203"/>
        <v>2.6</v>
      </c>
      <c r="U2139">
        <f t="shared" si="202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 s="12">
        <f t="shared" si="199"/>
        <v>41557.013182870374</v>
      </c>
      <c r="Q2140" s="12">
        <f t="shared" si="200"/>
        <v>41587.054849537039</v>
      </c>
      <c r="R2140" s="15">
        <f t="shared" si="201"/>
        <v>2013</v>
      </c>
      <c r="S2140" s="21">
        <f t="shared" si="204"/>
        <v>1</v>
      </c>
      <c r="T2140" s="15">
        <f t="shared" si="203"/>
        <v>115.58</v>
      </c>
      <c r="U2140">
        <f t="shared" si="202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 s="12">
        <f t="shared" si="199"/>
        <v>42647.750092592592</v>
      </c>
      <c r="Q2141" s="12">
        <f t="shared" si="200"/>
        <v>42677.750092592592</v>
      </c>
      <c r="R2141" s="15">
        <f t="shared" si="201"/>
        <v>2016</v>
      </c>
      <c r="S2141" s="21">
        <f t="shared" si="204"/>
        <v>0</v>
      </c>
      <c r="T2141" s="15">
        <f t="shared" si="203"/>
        <v>24.71</v>
      </c>
      <c r="U2141">
        <f t="shared" si="202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 s="12">
        <f t="shared" si="199"/>
        <v>41255.833611111113</v>
      </c>
      <c r="Q2142" s="12">
        <f t="shared" si="200"/>
        <v>41285.833611111113</v>
      </c>
      <c r="R2142" s="15">
        <f t="shared" si="201"/>
        <v>2012</v>
      </c>
      <c r="S2142" s="21">
        <f t="shared" si="204"/>
        <v>0</v>
      </c>
      <c r="T2142" s="15">
        <f t="shared" si="203"/>
        <v>125.64</v>
      </c>
      <c r="U2142">
        <f t="shared" si="202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 s="12">
        <f t="shared" si="199"/>
        <v>41927.235636574071</v>
      </c>
      <c r="Q2143" s="12">
        <f t="shared" si="200"/>
        <v>41957.277303240742</v>
      </c>
      <c r="R2143" s="15">
        <f t="shared" si="201"/>
        <v>2014</v>
      </c>
      <c r="S2143" s="21">
        <f t="shared" si="204"/>
        <v>0</v>
      </c>
      <c r="T2143" s="15">
        <f t="shared" si="203"/>
        <v>0</v>
      </c>
      <c r="U2143">
        <f t="shared" si="202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 s="12">
        <f t="shared" si="199"/>
        <v>42340.701504629629</v>
      </c>
      <c r="Q2144" s="12">
        <f t="shared" si="200"/>
        <v>42368.701504629629</v>
      </c>
      <c r="R2144" s="15">
        <f t="shared" si="201"/>
        <v>2015</v>
      </c>
      <c r="S2144" s="21">
        <f t="shared" si="204"/>
        <v>0</v>
      </c>
      <c r="T2144" s="15">
        <f t="shared" si="203"/>
        <v>114.51</v>
      </c>
      <c r="U2144">
        <f t="shared" si="202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 s="12">
        <f t="shared" si="199"/>
        <v>40332.886712962965</v>
      </c>
      <c r="Q2145" s="12">
        <f t="shared" si="200"/>
        <v>40380.791666666664</v>
      </c>
      <c r="R2145" s="15">
        <f t="shared" si="201"/>
        <v>2010</v>
      </c>
      <c r="S2145" s="21">
        <f t="shared" si="204"/>
        <v>1</v>
      </c>
      <c r="T2145" s="15">
        <f t="shared" si="203"/>
        <v>274.64999999999998</v>
      </c>
      <c r="U2145">
        <f t="shared" si="202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 s="12">
        <f t="shared" si="199"/>
        <v>41499.546759259261</v>
      </c>
      <c r="Q2146" s="12">
        <f t="shared" si="200"/>
        <v>41531.546759259261</v>
      </c>
      <c r="R2146" s="15">
        <f t="shared" si="201"/>
        <v>2013</v>
      </c>
      <c r="S2146" s="21">
        <f t="shared" si="204"/>
        <v>0</v>
      </c>
      <c r="T2146" s="15">
        <f t="shared" si="203"/>
        <v>57.08</v>
      </c>
      <c r="U2146">
        <f t="shared" si="202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 s="12">
        <f t="shared" si="199"/>
        <v>41575.237430555557</v>
      </c>
      <c r="Q2147" s="12">
        <f t="shared" si="200"/>
        <v>41605.279097222221</v>
      </c>
      <c r="R2147" s="15">
        <f t="shared" si="201"/>
        <v>2013</v>
      </c>
      <c r="S2147" s="21">
        <f t="shared" si="204"/>
        <v>0</v>
      </c>
      <c r="T2147" s="15">
        <f t="shared" si="203"/>
        <v>15.36</v>
      </c>
      <c r="U2147">
        <f t="shared" si="202"/>
        <v>2013</v>
      </c>
    </row>
    <row r="2148" spans="1:21" x14ac:dyDescent="0.35">
      <c r="A2148">
        <v>2147</v>
      </c>
      <c r="B2148" s="3" t="s">
        <v>2148</v>
      </c>
      <c r="C2148" s="3" t="s">
        <v>6257</v>
      </c>
      <c r="D2148" s="6">
        <v>390000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s="10" t="s">
        <v>8287</v>
      </c>
      <c r="O2148" t="s">
        <v>8288</v>
      </c>
      <c r="P2148" s="12">
        <f t="shared" si="199"/>
        <v>41927.295694444445</v>
      </c>
      <c r="Q2148" s="12">
        <f t="shared" si="200"/>
        <v>41959.337361111116</v>
      </c>
      <c r="R2148" s="15">
        <f t="shared" si="201"/>
        <v>2014</v>
      </c>
      <c r="S2148" s="21">
        <f t="shared" si="204"/>
        <v>0</v>
      </c>
      <c r="T2148" s="15">
        <f t="shared" si="203"/>
        <v>24.84</v>
      </c>
      <c r="U2148">
        <f t="shared" si="202"/>
        <v>2014</v>
      </c>
    </row>
    <row r="2149" spans="1:21" ht="58" x14ac:dyDescent="0.35">
      <c r="A2149">
        <v>2146</v>
      </c>
      <c r="B2149" s="3" t="s">
        <v>2147</v>
      </c>
      <c r="C2149" s="3" t="s">
        <v>6256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s="10" t="s">
        <v>8287</v>
      </c>
      <c r="O2149" t="s">
        <v>8288</v>
      </c>
      <c r="P2149" s="12">
        <f t="shared" si="199"/>
        <v>42397.679513888885</v>
      </c>
      <c r="Q2149" s="12">
        <f t="shared" si="200"/>
        <v>42411.679513888885</v>
      </c>
      <c r="R2149" s="15">
        <f t="shared" si="201"/>
        <v>2016</v>
      </c>
      <c r="S2149" s="21">
        <f t="shared" si="204"/>
        <v>0</v>
      </c>
      <c r="T2149" s="15">
        <f t="shared" si="203"/>
        <v>1366</v>
      </c>
      <c r="U2149">
        <f t="shared" si="202"/>
        <v>2016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 s="12">
        <f t="shared" si="199"/>
        <v>42066.733587962968</v>
      </c>
      <c r="Q2150" s="12">
        <f t="shared" si="200"/>
        <v>42096.691921296297</v>
      </c>
      <c r="R2150" s="15">
        <f t="shared" si="201"/>
        <v>2015</v>
      </c>
      <c r="S2150" s="21">
        <f t="shared" si="204"/>
        <v>14</v>
      </c>
      <c r="T2150" s="15">
        <f t="shared" si="203"/>
        <v>682.5</v>
      </c>
      <c r="U2150">
        <f t="shared" si="202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 s="12">
        <f t="shared" si="199"/>
        <v>40355.024953703702</v>
      </c>
      <c r="Q2151" s="12">
        <f t="shared" si="200"/>
        <v>40390</v>
      </c>
      <c r="R2151" s="15">
        <f t="shared" si="201"/>
        <v>2010</v>
      </c>
      <c r="S2151" s="21">
        <f t="shared" si="204"/>
        <v>1</v>
      </c>
      <c r="T2151" s="15">
        <f t="shared" si="203"/>
        <v>0</v>
      </c>
      <c r="U2151">
        <f t="shared" si="202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 s="12">
        <f t="shared" si="199"/>
        <v>42534.284710648149</v>
      </c>
      <c r="Q2152" s="12">
        <f t="shared" si="200"/>
        <v>42564.284710648149</v>
      </c>
      <c r="R2152" s="15">
        <f t="shared" si="201"/>
        <v>2016</v>
      </c>
      <c r="S2152" s="21">
        <f t="shared" si="204"/>
        <v>0</v>
      </c>
      <c r="T2152" s="15">
        <f t="shared" si="203"/>
        <v>340.5</v>
      </c>
      <c r="U2152">
        <f t="shared" si="202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 s="12">
        <f t="shared" si="199"/>
        <v>42520.847384259265</v>
      </c>
      <c r="Q2153" s="12">
        <f t="shared" si="200"/>
        <v>42550.847384259265</v>
      </c>
      <c r="R2153" s="15">
        <f t="shared" si="201"/>
        <v>2016</v>
      </c>
      <c r="S2153" s="21">
        <f t="shared" si="204"/>
        <v>0</v>
      </c>
      <c r="T2153" s="15">
        <f t="shared" si="203"/>
        <v>226.83</v>
      </c>
      <c r="U2153">
        <f t="shared" si="202"/>
        <v>2016</v>
      </c>
    </row>
    <row r="2154" spans="1:21" ht="43.5" x14ac:dyDescent="0.35">
      <c r="A2154">
        <v>2153</v>
      </c>
      <c r="B2154" s="3" t="s">
        <v>2154</v>
      </c>
      <c r="C2154" s="3" t="s">
        <v>6263</v>
      </c>
      <c r="D2154" s="6">
        <v>372625</v>
      </c>
      <c r="E2154" s="8">
        <v>1360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 s="12">
        <f t="shared" si="199"/>
        <v>41974.911087962959</v>
      </c>
      <c r="Q2154" s="12">
        <f t="shared" si="200"/>
        <v>42014.332638888889</v>
      </c>
      <c r="R2154" s="15">
        <f t="shared" si="201"/>
        <v>2014</v>
      </c>
      <c r="S2154" s="21">
        <f t="shared" si="204"/>
        <v>0</v>
      </c>
      <c r="T2154" s="15">
        <f t="shared" si="203"/>
        <v>340</v>
      </c>
      <c r="U2154">
        <f t="shared" si="202"/>
        <v>2014</v>
      </c>
    </row>
    <row r="2155" spans="1:21" ht="43.5" x14ac:dyDescent="0.35">
      <c r="A2155">
        <v>2152</v>
      </c>
      <c r="B2155" s="3" t="s">
        <v>2153</v>
      </c>
      <c r="C2155" s="3" t="s">
        <v>6262</v>
      </c>
      <c r="D2155" s="6">
        <v>30000</v>
      </c>
      <c r="E2155" s="8">
        <v>1360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 s="12">
        <f t="shared" si="199"/>
        <v>41683.832280092596</v>
      </c>
      <c r="Q2155" s="12">
        <f t="shared" si="200"/>
        <v>41713.790613425925</v>
      </c>
      <c r="R2155" s="15">
        <f t="shared" si="201"/>
        <v>2014</v>
      </c>
      <c r="S2155" s="21">
        <f t="shared" si="204"/>
        <v>0</v>
      </c>
      <c r="T2155" s="15">
        <f t="shared" si="203"/>
        <v>340</v>
      </c>
      <c r="U2155">
        <f t="shared" si="202"/>
        <v>2014</v>
      </c>
    </row>
    <row r="2156" spans="1:21" ht="43.5" x14ac:dyDescent="0.35">
      <c r="A2156">
        <v>2156</v>
      </c>
      <c r="B2156" s="3" t="s">
        <v>2157</v>
      </c>
      <c r="C2156" s="3" t="s">
        <v>6266</v>
      </c>
      <c r="D2156" s="6">
        <v>56000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1379363406</v>
      </c>
      <c r="J2156">
        <v>1375475406</v>
      </c>
      <c r="K2156" t="b">
        <v>0</v>
      </c>
      <c r="L2156">
        <v>83</v>
      </c>
      <c r="M2156" t="b">
        <v>0</v>
      </c>
      <c r="N2156" s="10" t="s">
        <v>8287</v>
      </c>
      <c r="O2156" t="s">
        <v>8288</v>
      </c>
      <c r="P2156" s="12">
        <f t="shared" si="199"/>
        <v>41488.85423611111</v>
      </c>
      <c r="Q2156" s="12">
        <f t="shared" si="200"/>
        <v>41533.85423611111</v>
      </c>
      <c r="R2156" s="15">
        <f t="shared" si="201"/>
        <v>2013</v>
      </c>
      <c r="S2156" s="21">
        <f t="shared" si="204"/>
        <v>0</v>
      </c>
      <c r="T2156" s="15">
        <f t="shared" si="203"/>
        <v>16.28</v>
      </c>
      <c r="U2156">
        <f t="shared" si="202"/>
        <v>2013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 s="12">
        <f t="shared" si="199"/>
        <v>42430.747511574074</v>
      </c>
      <c r="Q2157" s="12">
        <f t="shared" si="200"/>
        <v>42460.70584490741</v>
      </c>
      <c r="R2157" s="15">
        <f t="shared" si="201"/>
        <v>2016</v>
      </c>
      <c r="S2157" s="21">
        <f t="shared" si="204"/>
        <v>0</v>
      </c>
      <c r="T2157" s="15">
        <f t="shared" si="203"/>
        <v>270.2</v>
      </c>
      <c r="U2157">
        <f t="shared" si="202"/>
        <v>2016</v>
      </c>
    </row>
    <row r="2158" spans="1:21" ht="29" x14ac:dyDescent="0.35">
      <c r="A2158">
        <v>2154</v>
      </c>
      <c r="B2158" s="3" t="s">
        <v>2155</v>
      </c>
      <c r="C2158" s="3" t="s">
        <v>6264</v>
      </c>
      <c r="D2158" s="6">
        <v>250</v>
      </c>
      <c r="E2158" s="8">
        <v>1351</v>
      </c>
      <c r="F2158" t="s">
        <v>8220</v>
      </c>
      <c r="G2158" t="s">
        <v>8223</v>
      </c>
      <c r="H2158" t="s">
        <v>8245</v>
      </c>
      <c r="I2158">
        <v>1390921827</v>
      </c>
      <c r="J2158">
        <v>1389193827</v>
      </c>
      <c r="K2158" t="b">
        <v>0</v>
      </c>
      <c r="L2158">
        <v>2</v>
      </c>
      <c r="M2158" t="b">
        <v>0</v>
      </c>
      <c r="N2158" s="10" t="s">
        <v>8287</v>
      </c>
      <c r="O2158" t="s">
        <v>8288</v>
      </c>
      <c r="P2158" s="12">
        <f t="shared" si="199"/>
        <v>41647.632256944446</v>
      </c>
      <c r="Q2158" s="12">
        <f t="shared" si="200"/>
        <v>41667.632256944446</v>
      </c>
      <c r="R2158" s="15">
        <f t="shared" si="201"/>
        <v>2014</v>
      </c>
      <c r="S2158" s="21">
        <f t="shared" si="204"/>
        <v>5</v>
      </c>
      <c r="T2158" s="15">
        <f t="shared" si="203"/>
        <v>675.5</v>
      </c>
      <c r="U2158">
        <f t="shared" si="202"/>
        <v>2014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 s="12">
        <f t="shared" si="199"/>
        <v>42694.98128472222</v>
      </c>
      <c r="Q2159" s="12">
        <f t="shared" si="200"/>
        <v>42727.332638888889</v>
      </c>
      <c r="R2159" s="15">
        <f t="shared" si="201"/>
        <v>2016</v>
      </c>
      <c r="S2159" s="21">
        <f t="shared" si="204"/>
        <v>0</v>
      </c>
      <c r="T2159" s="15">
        <f t="shared" si="203"/>
        <v>23.62</v>
      </c>
      <c r="U2159">
        <f t="shared" si="202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 s="12">
        <f t="shared" si="199"/>
        <v>41264.853865740741</v>
      </c>
      <c r="Q2160" s="12">
        <f t="shared" si="200"/>
        <v>41309.853865740741</v>
      </c>
      <c r="R2160" s="15">
        <f t="shared" si="201"/>
        <v>2012</v>
      </c>
      <c r="S2160" s="21">
        <f t="shared" si="204"/>
        <v>0</v>
      </c>
      <c r="T2160" s="15">
        <f t="shared" si="203"/>
        <v>4.32</v>
      </c>
      <c r="U2160">
        <f t="shared" si="202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 s="12">
        <f t="shared" si="199"/>
        <v>40710.731180555551</v>
      </c>
      <c r="Q2161" s="12">
        <f t="shared" si="200"/>
        <v>40740.731180555551</v>
      </c>
      <c r="R2161" s="15">
        <f t="shared" si="201"/>
        <v>2011</v>
      </c>
      <c r="S2161" s="21">
        <f t="shared" si="204"/>
        <v>0</v>
      </c>
      <c r="T2161" s="15">
        <f t="shared" si="203"/>
        <v>671.01</v>
      </c>
      <c r="U2161">
        <f t="shared" si="202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 s="12">
        <f t="shared" si="199"/>
        <v>41018.711863425924</v>
      </c>
      <c r="Q2162" s="12">
        <f t="shared" si="200"/>
        <v>41048.711863425924</v>
      </c>
      <c r="R2162" s="15">
        <f t="shared" si="201"/>
        <v>2012</v>
      </c>
      <c r="S2162" s="21">
        <f t="shared" si="204"/>
        <v>0</v>
      </c>
      <c r="T2162" s="15">
        <f t="shared" si="203"/>
        <v>83.5</v>
      </c>
      <c r="U2162">
        <f t="shared" si="202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 s="12">
        <f t="shared" si="199"/>
        <v>42240.852534722217</v>
      </c>
      <c r="Q2163" s="12">
        <f t="shared" si="200"/>
        <v>42270.852534722217</v>
      </c>
      <c r="R2163" s="15">
        <f t="shared" si="201"/>
        <v>2015</v>
      </c>
      <c r="S2163" s="21">
        <f t="shared" si="204"/>
        <v>3</v>
      </c>
      <c r="T2163" s="15">
        <f t="shared" si="203"/>
        <v>102.69</v>
      </c>
      <c r="U2163">
        <f t="shared" si="202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 s="12">
        <f t="shared" si="199"/>
        <v>41813.766099537039</v>
      </c>
      <c r="Q2164" s="12">
        <f t="shared" si="200"/>
        <v>41844.766099537039</v>
      </c>
      <c r="R2164" s="15">
        <f t="shared" si="201"/>
        <v>2014</v>
      </c>
      <c r="S2164" s="21">
        <f t="shared" si="204"/>
        <v>0</v>
      </c>
      <c r="T2164" s="15">
        <f t="shared" si="203"/>
        <v>22.98</v>
      </c>
      <c r="U2164">
        <f t="shared" si="202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 s="12">
        <f t="shared" si="199"/>
        <v>42111.899537037039</v>
      </c>
      <c r="Q2165" s="12">
        <f t="shared" si="200"/>
        <v>42163.159722222219</v>
      </c>
      <c r="R2165" s="15">
        <f t="shared" si="201"/>
        <v>2015</v>
      </c>
      <c r="S2165" s="21">
        <f t="shared" si="204"/>
        <v>1</v>
      </c>
      <c r="T2165" s="15">
        <f t="shared" si="203"/>
        <v>30.27</v>
      </c>
      <c r="U2165">
        <f t="shared" si="202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 s="12">
        <f t="shared" si="199"/>
        <v>42515.71775462963</v>
      </c>
      <c r="Q2166" s="12">
        <f t="shared" si="200"/>
        <v>42546.165972222225</v>
      </c>
      <c r="R2166" s="15">
        <f t="shared" si="201"/>
        <v>2016</v>
      </c>
      <c r="S2166" s="21">
        <f t="shared" si="204"/>
        <v>0</v>
      </c>
      <c r="T2166" s="15">
        <f t="shared" si="203"/>
        <v>16.02</v>
      </c>
      <c r="U2166">
        <f t="shared" si="202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 s="12">
        <f t="shared" si="199"/>
        <v>42438.667071759264</v>
      </c>
      <c r="Q2167" s="12">
        <f t="shared" si="200"/>
        <v>42468.625405092593</v>
      </c>
      <c r="R2167" s="15">
        <f t="shared" si="201"/>
        <v>2016</v>
      </c>
      <c r="S2167" s="21">
        <f t="shared" si="204"/>
        <v>1</v>
      </c>
      <c r="T2167" s="15">
        <f t="shared" si="203"/>
        <v>11.37</v>
      </c>
      <c r="U2167">
        <f t="shared" si="202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 s="12">
        <f t="shared" si="199"/>
        <v>41933.838171296295</v>
      </c>
      <c r="Q2168" s="12">
        <f t="shared" si="200"/>
        <v>41978.879837962959</v>
      </c>
      <c r="R2168" s="15">
        <f t="shared" si="201"/>
        <v>2014</v>
      </c>
      <c r="S2168" s="21">
        <f t="shared" si="204"/>
        <v>1</v>
      </c>
      <c r="T2168" s="15">
        <f t="shared" si="203"/>
        <v>41.56</v>
      </c>
      <c r="U2168">
        <f t="shared" si="202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 s="12">
        <f t="shared" si="199"/>
        <v>41153.066400462965</v>
      </c>
      <c r="Q2169" s="12">
        <f t="shared" si="200"/>
        <v>41167.066400462965</v>
      </c>
      <c r="R2169" s="15">
        <f t="shared" si="201"/>
        <v>2012</v>
      </c>
      <c r="S2169" s="21">
        <f t="shared" si="204"/>
        <v>9</v>
      </c>
      <c r="T2169" s="15">
        <f t="shared" si="203"/>
        <v>166</v>
      </c>
      <c r="U2169">
        <f t="shared" si="202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 s="12">
        <f t="shared" si="199"/>
        <v>42745.600243055553</v>
      </c>
      <c r="Q2170" s="12">
        <f t="shared" si="200"/>
        <v>42776.208333333328</v>
      </c>
      <c r="R2170" s="15">
        <f t="shared" si="201"/>
        <v>2017</v>
      </c>
      <c r="S2170" s="21">
        <f t="shared" si="204"/>
        <v>0</v>
      </c>
      <c r="T2170" s="15">
        <f t="shared" si="203"/>
        <v>3.9</v>
      </c>
      <c r="U2170">
        <f t="shared" si="202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 s="12">
        <f t="shared" si="199"/>
        <v>42793.700821759259</v>
      </c>
      <c r="Q2171" s="12">
        <f t="shared" si="200"/>
        <v>42796.700821759259</v>
      </c>
      <c r="R2171" s="15">
        <f t="shared" si="201"/>
        <v>2017</v>
      </c>
      <c r="S2171" s="21">
        <f t="shared" si="204"/>
        <v>9</v>
      </c>
      <c r="T2171" s="15">
        <f t="shared" si="203"/>
        <v>188.86</v>
      </c>
      <c r="U2171">
        <f t="shared" si="202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 s="12">
        <f t="shared" si="199"/>
        <v>42198.750254629631</v>
      </c>
      <c r="Q2172" s="12">
        <f t="shared" si="200"/>
        <v>42238.750254629631</v>
      </c>
      <c r="R2172" s="15">
        <f t="shared" si="201"/>
        <v>2015</v>
      </c>
      <c r="S2172" s="21">
        <f t="shared" si="204"/>
        <v>4</v>
      </c>
      <c r="T2172" s="15">
        <f t="shared" si="203"/>
        <v>69.42</v>
      </c>
      <c r="U2172">
        <f t="shared" si="202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 s="12">
        <f t="shared" si="199"/>
        <v>42141.95711805555</v>
      </c>
      <c r="Q2173" s="12">
        <f t="shared" si="200"/>
        <v>42177.208333333328</v>
      </c>
      <c r="R2173" s="15">
        <f t="shared" si="201"/>
        <v>2015</v>
      </c>
      <c r="S2173" s="21">
        <f t="shared" si="204"/>
        <v>0</v>
      </c>
      <c r="T2173" s="15">
        <f t="shared" si="203"/>
        <v>28</v>
      </c>
      <c r="U2173">
        <f t="shared" si="202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 s="12">
        <f t="shared" si="199"/>
        <v>42082.580092592587</v>
      </c>
      <c r="Q2174" s="12">
        <f t="shared" si="200"/>
        <v>42112.580092592587</v>
      </c>
      <c r="R2174" s="15">
        <f t="shared" si="201"/>
        <v>2015</v>
      </c>
      <c r="S2174" s="21">
        <f t="shared" si="204"/>
        <v>1</v>
      </c>
      <c r="T2174" s="15">
        <f t="shared" si="203"/>
        <v>101.15</v>
      </c>
      <c r="U2174">
        <f t="shared" si="202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 s="12">
        <f t="shared" si="199"/>
        <v>41495.692627314813</v>
      </c>
      <c r="Q2175" s="12">
        <f t="shared" si="200"/>
        <v>41527.165972222225</v>
      </c>
      <c r="R2175" s="15">
        <f t="shared" si="201"/>
        <v>2013</v>
      </c>
      <c r="S2175" s="21">
        <f t="shared" si="204"/>
        <v>0</v>
      </c>
      <c r="T2175" s="15">
        <f t="shared" si="203"/>
        <v>14.58</v>
      </c>
      <c r="U2175">
        <f t="shared" si="202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 s="12">
        <f t="shared" si="199"/>
        <v>42465.542905092589</v>
      </c>
      <c r="Q2176" s="12">
        <f t="shared" si="200"/>
        <v>42495.542905092589</v>
      </c>
      <c r="R2176" s="15">
        <f t="shared" si="201"/>
        <v>2016</v>
      </c>
      <c r="S2176" s="21">
        <f t="shared" si="204"/>
        <v>0</v>
      </c>
      <c r="T2176" s="15">
        <f t="shared" si="203"/>
        <v>20.73</v>
      </c>
      <c r="U2176">
        <f t="shared" si="202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 s="12">
        <f t="shared" si="199"/>
        <v>42565.009097222224</v>
      </c>
      <c r="Q2177" s="12">
        <f t="shared" si="200"/>
        <v>42572.009097222224</v>
      </c>
      <c r="R2177" s="15">
        <f t="shared" si="201"/>
        <v>2016</v>
      </c>
      <c r="S2177" s="21">
        <f t="shared" si="204"/>
        <v>2</v>
      </c>
      <c r="T2177" s="15">
        <f t="shared" si="203"/>
        <v>50.19</v>
      </c>
      <c r="U2177">
        <f t="shared" si="202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 s="12">
        <f t="shared" ref="P2178:P2241" si="205">(((J2178/60)/60)/24)+DATE(1970,1,1)</f>
        <v>42096.633206018523</v>
      </c>
      <c r="Q2178" s="12">
        <f t="shared" ref="Q2178:Q2241" si="206">(((I2178/60)/60)/24)+DATE(1970,1,1)</f>
        <v>42126.633206018523</v>
      </c>
      <c r="R2178" s="15">
        <f t="shared" ref="R2178:R2241" si="207">YEAR(P2178)</f>
        <v>2015</v>
      </c>
      <c r="S2178" s="21">
        <f t="shared" si="204"/>
        <v>0</v>
      </c>
      <c r="T2178" s="15">
        <f t="shared" si="203"/>
        <v>18.34</v>
      </c>
      <c r="U2178">
        <f t="shared" si="202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 s="12">
        <f t="shared" si="205"/>
        <v>42502.250775462962</v>
      </c>
      <c r="Q2179" s="12">
        <f t="shared" si="206"/>
        <v>42527.250775462962</v>
      </c>
      <c r="R2179" s="15">
        <f t="shared" si="207"/>
        <v>2016</v>
      </c>
      <c r="S2179" s="21">
        <f t="shared" si="204"/>
        <v>1</v>
      </c>
      <c r="T2179" s="15">
        <f t="shared" si="203"/>
        <v>34.24</v>
      </c>
      <c r="U2179">
        <f t="shared" ref="U2179:U2242" si="208">YEAR(P2179)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 s="12">
        <f t="shared" si="205"/>
        <v>42723.63653935185</v>
      </c>
      <c r="Q2180" s="12">
        <f t="shared" si="206"/>
        <v>42753.63653935185</v>
      </c>
      <c r="R2180" s="15">
        <f t="shared" si="207"/>
        <v>2016</v>
      </c>
      <c r="S2180" s="21">
        <f t="shared" si="204"/>
        <v>0</v>
      </c>
      <c r="T2180" s="15">
        <f t="shared" ref="T2180:T2243" si="209">IFERROR(ROUND(E2180/L2180,2),0)</f>
        <v>1.51</v>
      </c>
      <c r="U2180">
        <f t="shared" si="208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 s="12">
        <f t="shared" si="205"/>
        <v>42075.171203703707</v>
      </c>
      <c r="Q2181" s="12">
        <f t="shared" si="206"/>
        <v>42105.171203703707</v>
      </c>
      <c r="R2181" s="15">
        <f t="shared" si="207"/>
        <v>2015</v>
      </c>
      <c r="S2181" s="21">
        <f t="shared" si="204"/>
        <v>1</v>
      </c>
      <c r="T2181" s="15">
        <f t="shared" si="209"/>
        <v>61.9</v>
      </c>
      <c r="U2181">
        <f t="shared" si="208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 s="12">
        <f t="shared" si="205"/>
        <v>42279.669768518521</v>
      </c>
      <c r="Q2182" s="12">
        <f t="shared" si="206"/>
        <v>42321.711435185185</v>
      </c>
      <c r="R2182" s="15">
        <f t="shared" si="207"/>
        <v>2015</v>
      </c>
      <c r="S2182" s="21">
        <f t="shared" si="204"/>
        <v>0</v>
      </c>
      <c r="T2182" s="15">
        <f t="shared" si="209"/>
        <v>16.63</v>
      </c>
      <c r="U2182">
        <f t="shared" si="208"/>
        <v>2015</v>
      </c>
    </row>
    <row r="2183" spans="1:21" ht="43.5" x14ac:dyDescent="0.35">
      <c r="A2183">
        <v>2182</v>
      </c>
      <c r="B2183" s="3" t="s">
        <v>2183</v>
      </c>
      <c r="C2183" s="3" t="s">
        <v>6292</v>
      </c>
      <c r="D2183" s="6">
        <v>3000</v>
      </c>
      <c r="E2183" s="8">
        <v>1296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s="10" t="s">
        <v>8287</v>
      </c>
      <c r="O2183" t="s">
        <v>8305</v>
      </c>
      <c r="P2183" s="12">
        <f t="shared" si="205"/>
        <v>41879.900752314818</v>
      </c>
      <c r="Q2183" s="12">
        <f t="shared" si="206"/>
        <v>41914.900752314818</v>
      </c>
      <c r="R2183" s="15">
        <f t="shared" si="207"/>
        <v>2014</v>
      </c>
      <c r="S2183" s="21">
        <f t="shared" si="204"/>
        <v>0</v>
      </c>
      <c r="T2183" s="15">
        <f t="shared" si="209"/>
        <v>3.64</v>
      </c>
      <c r="U2183">
        <f t="shared" si="208"/>
        <v>2014</v>
      </c>
    </row>
    <row r="2184" spans="1:21" ht="58" x14ac:dyDescent="0.35">
      <c r="A2184">
        <v>2181</v>
      </c>
      <c r="B2184" s="3" t="s">
        <v>2182</v>
      </c>
      <c r="C2184" s="3" t="s">
        <v>6291</v>
      </c>
      <c r="D2184" s="6">
        <v>2000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s="10" t="s">
        <v>8287</v>
      </c>
      <c r="O2184" t="s">
        <v>8305</v>
      </c>
      <c r="P2184" s="12">
        <f t="shared" si="205"/>
        <v>42773.005243055552</v>
      </c>
      <c r="Q2184" s="12">
        <f t="shared" si="206"/>
        <v>42787.005243055552</v>
      </c>
      <c r="R2184" s="15">
        <f t="shared" si="207"/>
        <v>2017</v>
      </c>
      <c r="S2184" s="21">
        <f t="shared" si="204"/>
        <v>1</v>
      </c>
      <c r="T2184" s="15">
        <f t="shared" si="209"/>
        <v>24.45</v>
      </c>
      <c r="U2184">
        <f t="shared" si="208"/>
        <v>2017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 s="12">
        <f t="shared" si="205"/>
        <v>42745.365474537044</v>
      </c>
      <c r="Q2185" s="12">
        <f t="shared" si="206"/>
        <v>42775.208333333328</v>
      </c>
      <c r="R2185" s="15">
        <f t="shared" si="207"/>
        <v>2017</v>
      </c>
      <c r="S2185" s="21">
        <f t="shared" si="204"/>
        <v>1</v>
      </c>
      <c r="T2185" s="15">
        <f t="shared" si="209"/>
        <v>4.63</v>
      </c>
      <c r="U2185">
        <f t="shared" si="208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 s="12">
        <f t="shared" si="205"/>
        <v>42380.690289351856</v>
      </c>
      <c r="Q2186" s="12">
        <f t="shared" si="206"/>
        <v>42394.666666666672</v>
      </c>
      <c r="R2186" s="15">
        <f t="shared" si="207"/>
        <v>2016</v>
      </c>
      <c r="S2186" s="21">
        <f t="shared" si="204"/>
        <v>0</v>
      </c>
      <c r="T2186" s="15">
        <f t="shared" si="209"/>
        <v>4.8499999999999996</v>
      </c>
      <c r="U2186">
        <f t="shared" si="208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 s="12">
        <f t="shared" si="205"/>
        <v>41319.349988425929</v>
      </c>
      <c r="Q2187" s="12">
        <f t="shared" si="206"/>
        <v>41359.349988425929</v>
      </c>
      <c r="R2187" s="15">
        <f t="shared" si="207"/>
        <v>2013</v>
      </c>
      <c r="S2187" s="21">
        <f t="shared" si="204"/>
        <v>0</v>
      </c>
      <c r="T2187" s="15">
        <f t="shared" si="209"/>
        <v>2.06</v>
      </c>
      <c r="U2187">
        <f t="shared" si="208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 s="12">
        <f t="shared" si="205"/>
        <v>42583.615081018521</v>
      </c>
      <c r="Q2188" s="12">
        <f t="shared" si="206"/>
        <v>42620.083333333328</v>
      </c>
      <c r="R2188" s="15">
        <f t="shared" si="207"/>
        <v>2016</v>
      </c>
      <c r="S2188" s="21">
        <f t="shared" si="204"/>
        <v>0</v>
      </c>
      <c r="T2188" s="15">
        <f t="shared" si="209"/>
        <v>3.28</v>
      </c>
      <c r="U2188">
        <f t="shared" si="208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 s="12">
        <f t="shared" si="205"/>
        <v>42068.209097222221</v>
      </c>
      <c r="Q2189" s="12">
        <f t="shared" si="206"/>
        <v>42097.165972222225</v>
      </c>
      <c r="R2189" s="15">
        <f t="shared" si="207"/>
        <v>2015</v>
      </c>
      <c r="S2189" s="21">
        <f t="shared" si="204"/>
        <v>0</v>
      </c>
      <c r="T2189" s="15">
        <f t="shared" si="209"/>
        <v>0.36</v>
      </c>
      <c r="U2189">
        <f t="shared" si="208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 s="12">
        <f t="shared" si="205"/>
        <v>42633.586122685185</v>
      </c>
      <c r="Q2190" s="12">
        <f t="shared" si="206"/>
        <v>42668.708333333328</v>
      </c>
      <c r="R2190" s="15">
        <f t="shared" si="207"/>
        <v>2016</v>
      </c>
      <c r="S2190" s="21">
        <f t="shared" si="204"/>
        <v>0</v>
      </c>
      <c r="T2190" s="15">
        <f t="shared" si="209"/>
        <v>2.4900000000000002</v>
      </c>
      <c r="U2190">
        <f t="shared" si="208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 s="12">
        <f t="shared" si="205"/>
        <v>42467.788194444445</v>
      </c>
      <c r="Q2191" s="12">
        <f t="shared" si="206"/>
        <v>42481.916666666672</v>
      </c>
      <c r="R2191" s="15">
        <f t="shared" si="207"/>
        <v>2016</v>
      </c>
      <c r="S2191" s="21">
        <f t="shared" si="204"/>
        <v>1</v>
      </c>
      <c r="T2191" s="15">
        <f t="shared" si="209"/>
        <v>14.55</v>
      </c>
      <c r="U2191">
        <f t="shared" si="208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 s="12">
        <f t="shared" si="205"/>
        <v>42417.625046296293</v>
      </c>
      <c r="Q2192" s="12">
        <f t="shared" si="206"/>
        <v>42452.290972222225</v>
      </c>
      <c r="R2192" s="15">
        <f t="shared" si="207"/>
        <v>2016</v>
      </c>
      <c r="S2192" s="21">
        <f t="shared" si="204"/>
        <v>0</v>
      </c>
      <c r="T2192" s="15">
        <f t="shared" si="209"/>
        <v>2.38</v>
      </c>
      <c r="U2192">
        <f t="shared" si="208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 s="12">
        <f t="shared" si="205"/>
        <v>42768.833645833336</v>
      </c>
      <c r="Q2193" s="12">
        <f t="shared" si="206"/>
        <v>42780.833645833336</v>
      </c>
      <c r="R2193" s="15">
        <f t="shared" si="207"/>
        <v>2017</v>
      </c>
      <c r="S2193" s="21">
        <f t="shared" si="204"/>
        <v>2</v>
      </c>
      <c r="T2193" s="15">
        <f t="shared" si="209"/>
        <v>51</v>
      </c>
      <c r="U2193">
        <f t="shared" si="208"/>
        <v>2017</v>
      </c>
    </row>
    <row r="2194" spans="1:21" ht="58" x14ac:dyDescent="0.35">
      <c r="A2194">
        <v>2193</v>
      </c>
      <c r="B2194" s="3" t="s">
        <v>2194</v>
      </c>
      <c r="C2194" s="3" t="s">
        <v>6303</v>
      </c>
      <c r="D2194" s="6">
        <v>15000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s="10" t="s">
        <v>8287</v>
      </c>
      <c r="O2194" t="s">
        <v>8305</v>
      </c>
      <c r="P2194" s="12">
        <f t="shared" si="205"/>
        <v>42664.405925925923</v>
      </c>
      <c r="Q2194" s="12">
        <f t="shared" si="206"/>
        <v>42695.207638888889</v>
      </c>
      <c r="R2194" s="15">
        <f t="shared" si="207"/>
        <v>2016</v>
      </c>
      <c r="S2194" s="21">
        <f t="shared" si="204"/>
        <v>0</v>
      </c>
      <c r="T2194" s="15">
        <f t="shared" si="209"/>
        <v>1.42</v>
      </c>
      <c r="U2194">
        <f t="shared" si="208"/>
        <v>2016</v>
      </c>
    </row>
    <row r="2195" spans="1:21" ht="58" x14ac:dyDescent="0.35">
      <c r="A2195">
        <v>2192</v>
      </c>
      <c r="B2195" s="3" t="s">
        <v>2193</v>
      </c>
      <c r="C2195" s="3" t="s">
        <v>6302</v>
      </c>
      <c r="D2195" s="6">
        <v>12000</v>
      </c>
      <c r="E2195" s="8">
        <v>1273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s="10" t="s">
        <v>8287</v>
      </c>
      <c r="O2195" t="s">
        <v>8305</v>
      </c>
      <c r="P2195" s="12">
        <f t="shared" si="205"/>
        <v>42691.8512037037</v>
      </c>
      <c r="Q2195" s="12">
        <f t="shared" si="206"/>
        <v>42719.958333333328</v>
      </c>
      <c r="R2195" s="15">
        <f t="shared" si="207"/>
        <v>2016</v>
      </c>
      <c r="S2195" s="21">
        <f t="shared" si="204"/>
        <v>0</v>
      </c>
      <c r="T2195" s="15">
        <f t="shared" si="209"/>
        <v>0.39</v>
      </c>
      <c r="U2195">
        <f t="shared" si="208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 s="12">
        <f t="shared" si="205"/>
        <v>42425.757986111115</v>
      </c>
      <c r="Q2196" s="12">
        <f t="shared" si="206"/>
        <v>42455.716319444444</v>
      </c>
      <c r="R2196" s="15">
        <f t="shared" si="207"/>
        <v>2016</v>
      </c>
      <c r="S2196" s="21">
        <f t="shared" si="204"/>
        <v>0</v>
      </c>
      <c r="T2196" s="15">
        <f t="shared" si="209"/>
        <v>1.45</v>
      </c>
      <c r="U2196">
        <f t="shared" si="208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 s="12">
        <f t="shared" si="205"/>
        <v>42197.771990740745</v>
      </c>
      <c r="Q2197" s="12">
        <f t="shared" si="206"/>
        <v>42227.771990740745</v>
      </c>
      <c r="R2197" s="15">
        <f t="shared" si="207"/>
        <v>2015</v>
      </c>
      <c r="S2197" s="21">
        <f t="shared" si="204"/>
        <v>0</v>
      </c>
      <c r="T2197" s="15">
        <f t="shared" si="209"/>
        <v>11.04</v>
      </c>
      <c r="U2197">
        <f t="shared" si="208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 s="12">
        <f t="shared" si="205"/>
        <v>42675.487291666665</v>
      </c>
      <c r="Q2198" s="12">
        <f t="shared" si="206"/>
        <v>42706.291666666672</v>
      </c>
      <c r="R2198" s="15">
        <f t="shared" si="207"/>
        <v>2016</v>
      </c>
      <c r="S2198" s="21">
        <f t="shared" si="204"/>
        <v>0</v>
      </c>
      <c r="T2198" s="15">
        <f t="shared" si="209"/>
        <v>5.39</v>
      </c>
      <c r="U2198">
        <f t="shared" si="208"/>
        <v>2016</v>
      </c>
    </row>
    <row r="2199" spans="1:21" ht="43.5" x14ac:dyDescent="0.35">
      <c r="A2199">
        <v>2198</v>
      </c>
      <c r="B2199" s="3" t="s">
        <v>2199</v>
      </c>
      <c r="C2199" s="3" t="s">
        <v>6308</v>
      </c>
      <c r="D2199" s="6">
        <v>40000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s="10" t="s">
        <v>8287</v>
      </c>
      <c r="O2199" t="s">
        <v>8305</v>
      </c>
      <c r="P2199" s="12">
        <f t="shared" si="205"/>
        <v>42292.513888888891</v>
      </c>
      <c r="Q2199" s="12">
        <f t="shared" si="206"/>
        <v>42322.555555555555</v>
      </c>
      <c r="R2199" s="15">
        <f t="shared" si="207"/>
        <v>2015</v>
      </c>
      <c r="S2199" s="21">
        <f t="shared" si="204"/>
        <v>0</v>
      </c>
      <c r="T2199" s="15">
        <f t="shared" si="209"/>
        <v>1.94</v>
      </c>
      <c r="U2199">
        <f t="shared" si="208"/>
        <v>2015</v>
      </c>
    </row>
    <row r="2200" spans="1:21" ht="43.5" x14ac:dyDescent="0.35">
      <c r="A2200">
        <v>2197</v>
      </c>
      <c r="B2200" s="3" t="s">
        <v>2198</v>
      </c>
      <c r="C2200" s="3" t="s">
        <v>6307</v>
      </c>
      <c r="D2200" s="6">
        <v>30000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s="10" t="s">
        <v>8287</v>
      </c>
      <c r="O2200" t="s">
        <v>8305</v>
      </c>
      <c r="P2200" s="12">
        <f t="shared" si="205"/>
        <v>42033.584016203706</v>
      </c>
      <c r="Q2200" s="12">
        <f t="shared" si="206"/>
        <v>42063.584016203706</v>
      </c>
      <c r="R2200" s="15">
        <f t="shared" si="207"/>
        <v>2015</v>
      </c>
      <c r="S2200" s="21">
        <f t="shared" si="204"/>
        <v>0</v>
      </c>
      <c r="T2200" s="15">
        <f t="shared" si="209"/>
        <v>0.28999999999999998</v>
      </c>
      <c r="U2200">
        <f t="shared" si="208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 s="12">
        <f t="shared" si="205"/>
        <v>42262.416643518518</v>
      </c>
      <c r="Q2201" s="12">
        <f t="shared" si="206"/>
        <v>42292.416643518518</v>
      </c>
      <c r="R2201" s="15">
        <f t="shared" si="207"/>
        <v>2015</v>
      </c>
      <c r="S2201" s="21">
        <f t="shared" si="204"/>
        <v>0</v>
      </c>
      <c r="T2201" s="15">
        <f t="shared" si="209"/>
        <v>5.0199999999999996</v>
      </c>
      <c r="U2201">
        <f t="shared" si="208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 s="12">
        <f t="shared" si="205"/>
        <v>42163.625787037032</v>
      </c>
      <c r="Q2202" s="12">
        <f t="shared" si="206"/>
        <v>42191.125</v>
      </c>
      <c r="R2202" s="15">
        <f t="shared" si="207"/>
        <v>2015</v>
      </c>
      <c r="S2202" s="21">
        <f t="shared" ref="S2202:S2265" si="210">ROUND(E2202/D2202,0)</f>
        <v>1</v>
      </c>
      <c r="T2202" s="15">
        <f t="shared" si="209"/>
        <v>4.78</v>
      </c>
      <c r="U2202">
        <f t="shared" si="208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 s="12">
        <f t="shared" si="205"/>
        <v>41276.846817129634</v>
      </c>
      <c r="Q2203" s="12">
        <f t="shared" si="206"/>
        <v>41290.846817129634</v>
      </c>
      <c r="R2203" s="15">
        <f t="shared" si="207"/>
        <v>2013</v>
      </c>
      <c r="S2203" s="21">
        <f t="shared" si="210"/>
        <v>11</v>
      </c>
      <c r="T2203" s="15">
        <f t="shared" si="209"/>
        <v>44.68</v>
      </c>
      <c r="U2203">
        <f t="shared" si="208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 s="12">
        <f t="shared" si="205"/>
        <v>41184.849166666667</v>
      </c>
      <c r="Q2204" s="12">
        <f t="shared" si="206"/>
        <v>41214.849166666667</v>
      </c>
      <c r="R2204" s="15">
        <f t="shared" si="207"/>
        <v>2012</v>
      </c>
      <c r="S2204" s="21">
        <f t="shared" si="210"/>
        <v>0</v>
      </c>
      <c r="T2204" s="15">
        <f t="shared" si="209"/>
        <v>1.73</v>
      </c>
      <c r="U2204">
        <f t="shared" si="208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 s="12">
        <f t="shared" si="205"/>
        <v>42241.85974537037</v>
      </c>
      <c r="Q2205" s="12">
        <f t="shared" si="206"/>
        <v>42271.85974537037</v>
      </c>
      <c r="R2205" s="15">
        <f t="shared" si="207"/>
        <v>2015</v>
      </c>
      <c r="S2205" s="21">
        <f t="shared" si="210"/>
        <v>1</v>
      </c>
      <c r="T2205" s="15">
        <f t="shared" si="209"/>
        <v>25</v>
      </c>
      <c r="U2205">
        <f t="shared" si="208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 s="12">
        <f t="shared" si="205"/>
        <v>41312.311562499999</v>
      </c>
      <c r="Q2206" s="12">
        <f t="shared" si="206"/>
        <v>41342.311562499999</v>
      </c>
      <c r="R2206" s="15">
        <f t="shared" si="207"/>
        <v>2013</v>
      </c>
      <c r="S2206" s="21">
        <f t="shared" si="210"/>
        <v>1</v>
      </c>
      <c r="T2206" s="15">
        <f t="shared" si="209"/>
        <v>17.12</v>
      </c>
      <c r="U2206">
        <f t="shared" si="208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 s="12">
        <f t="shared" si="205"/>
        <v>41031.82163194444</v>
      </c>
      <c r="Q2207" s="12">
        <f t="shared" si="206"/>
        <v>41061.82163194444</v>
      </c>
      <c r="R2207" s="15">
        <f t="shared" si="207"/>
        <v>2012</v>
      </c>
      <c r="S2207" s="21">
        <f t="shared" si="210"/>
        <v>2</v>
      </c>
      <c r="T2207" s="15">
        <f t="shared" si="209"/>
        <v>46.15</v>
      </c>
      <c r="U2207">
        <f t="shared" si="208"/>
        <v>2012</v>
      </c>
    </row>
    <row r="2208" spans="1:21" ht="43.5" x14ac:dyDescent="0.35">
      <c r="A2208">
        <v>2207</v>
      </c>
      <c r="B2208" s="3" t="s">
        <v>2208</v>
      </c>
      <c r="C2208" s="3" t="s">
        <v>6317</v>
      </c>
      <c r="D2208" s="6">
        <v>2000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s="10" t="s">
        <v>8279</v>
      </c>
      <c r="O2208" t="s">
        <v>8284</v>
      </c>
      <c r="P2208" s="12">
        <f t="shared" si="205"/>
        <v>41564.194131944445</v>
      </c>
      <c r="Q2208" s="12">
        <f t="shared" si="206"/>
        <v>41594.235798611109</v>
      </c>
      <c r="R2208" s="15">
        <f t="shared" si="207"/>
        <v>2013</v>
      </c>
      <c r="S2208" s="21">
        <f t="shared" si="210"/>
        <v>1</v>
      </c>
      <c r="T2208" s="15">
        <f t="shared" si="209"/>
        <v>177.86</v>
      </c>
      <c r="U2208">
        <f t="shared" si="208"/>
        <v>2013</v>
      </c>
    </row>
    <row r="2209" spans="1:21" ht="43.5" x14ac:dyDescent="0.35">
      <c r="A2209">
        <v>2206</v>
      </c>
      <c r="B2209" s="3" t="s">
        <v>2207</v>
      </c>
      <c r="C2209" s="3" t="s">
        <v>6316</v>
      </c>
      <c r="D2209" s="6">
        <v>1100</v>
      </c>
      <c r="E2209" s="8">
        <v>1245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s="10" t="s">
        <v>8279</v>
      </c>
      <c r="O2209" t="s">
        <v>8284</v>
      </c>
      <c r="P2209" s="12">
        <f t="shared" si="205"/>
        <v>40997.257222222222</v>
      </c>
      <c r="Q2209" s="12">
        <f t="shared" si="206"/>
        <v>41015.257222222222</v>
      </c>
      <c r="R2209" s="15">
        <f t="shared" si="207"/>
        <v>2012</v>
      </c>
      <c r="S2209" s="21">
        <f t="shared" si="210"/>
        <v>1</v>
      </c>
      <c r="T2209" s="15">
        <f t="shared" si="209"/>
        <v>36.619999999999997</v>
      </c>
      <c r="U2209">
        <f t="shared" si="208"/>
        <v>2012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 s="12">
        <f t="shared" si="205"/>
        <v>40946.882245370369</v>
      </c>
      <c r="Q2210" s="12">
        <f t="shared" si="206"/>
        <v>41006.166666666664</v>
      </c>
      <c r="R2210" s="15">
        <f t="shared" si="207"/>
        <v>2012</v>
      </c>
      <c r="S2210" s="21">
        <f t="shared" si="210"/>
        <v>1</v>
      </c>
      <c r="T2210" s="15">
        <f t="shared" si="209"/>
        <v>51.71</v>
      </c>
      <c r="U2210">
        <f t="shared" si="208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 s="12">
        <f t="shared" si="205"/>
        <v>41732.479675925926</v>
      </c>
      <c r="Q2211" s="12">
        <f t="shared" si="206"/>
        <v>41743.958333333336</v>
      </c>
      <c r="R2211" s="15">
        <f t="shared" si="207"/>
        <v>2014</v>
      </c>
      <c r="S2211" s="21">
        <f t="shared" si="210"/>
        <v>2</v>
      </c>
      <c r="T2211" s="15">
        <f t="shared" si="209"/>
        <v>82.33</v>
      </c>
      <c r="U2211">
        <f t="shared" si="208"/>
        <v>2014</v>
      </c>
    </row>
    <row r="2212" spans="1:21" ht="58" x14ac:dyDescent="0.35">
      <c r="A2212">
        <v>2212</v>
      </c>
      <c r="B2212" s="3" t="s">
        <v>2213</v>
      </c>
      <c r="C2212" s="3" t="s">
        <v>6322</v>
      </c>
      <c r="D2212" s="6">
        <v>6000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1383526800</v>
      </c>
      <c r="J2212">
        <v>1380650177</v>
      </c>
      <c r="K2212" t="b">
        <v>0</v>
      </c>
      <c r="L2212">
        <v>123</v>
      </c>
      <c r="M2212" t="b">
        <v>1</v>
      </c>
      <c r="N2212" s="10" t="s">
        <v>8279</v>
      </c>
      <c r="O2212" t="s">
        <v>8284</v>
      </c>
      <c r="P2212" s="12">
        <f t="shared" si="205"/>
        <v>41548.747418981482</v>
      </c>
      <c r="Q2212" s="12">
        <f t="shared" si="206"/>
        <v>41582.041666666664</v>
      </c>
      <c r="R2212" s="15">
        <f t="shared" si="207"/>
        <v>2013</v>
      </c>
      <c r="S2212" s="21">
        <f t="shared" si="210"/>
        <v>0</v>
      </c>
      <c r="T2212" s="15">
        <f t="shared" si="209"/>
        <v>9.9600000000000009</v>
      </c>
      <c r="U2212">
        <f t="shared" si="208"/>
        <v>2013</v>
      </c>
    </row>
    <row r="2213" spans="1:21" ht="58" x14ac:dyDescent="0.35">
      <c r="A2213">
        <v>2210</v>
      </c>
      <c r="B2213" s="3" t="s">
        <v>2211</v>
      </c>
      <c r="C2213" s="3" t="s">
        <v>6320</v>
      </c>
      <c r="D2213" s="6">
        <v>4000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s="10" t="s">
        <v>8279</v>
      </c>
      <c r="O2213" t="s">
        <v>8284</v>
      </c>
      <c r="P2213" s="12">
        <f t="shared" si="205"/>
        <v>40956.066087962965</v>
      </c>
      <c r="Q2213" s="12">
        <f t="shared" si="206"/>
        <v>41013.73333333333</v>
      </c>
      <c r="R2213" s="15">
        <f t="shared" si="207"/>
        <v>2012</v>
      </c>
      <c r="S2213" s="21">
        <f t="shared" si="210"/>
        <v>0</v>
      </c>
      <c r="T2213" s="15">
        <f t="shared" si="209"/>
        <v>17.010000000000002</v>
      </c>
      <c r="U2213">
        <f t="shared" si="208"/>
        <v>2012</v>
      </c>
    </row>
    <row r="2214" spans="1:21" ht="58" x14ac:dyDescent="0.35">
      <c r="A2214">
        <v>2211</v>
      </c>
      <c r="B2214" s="3" t="s">
        <v>2212</v>
      </c>
      <c r="C2214" s="3" t="s">
        <v>6321</v>
      </c>
      <c r="D2214" s="6">
        <v>2500</v>
      </c>
      <c r="E2214" s="8">
        <v>1225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s="10" t="s">
        <v>8279</v>
      </c>
      <c r="O2214" t="s">
        <v>8284</v>
      </c>
      <c r="P2214" s="12">
        <f t="shared" si="205"/>
        <v>41716.785011574073</v>
      </c>
      <c r="Q2214" s="12">
        <f t="shared" si="206"/>
        <v>41739.290972222225</v>
      </c>
      <c r="R2214" s="15">
        <f t="shared" si="207"/>
        <v>2014</v>
      </c>
      <c r="S2214" s="21">
        <f t="shared" si="210"/>
        <v>0</v>
      </c>
      <c r="T2214" s="15">
        <f t="shared" si="209"/>
        <v>10.210000000000001</v>
      </c>
      <c r="U2214">
        <f t="shared" si="208"/>
        <v>2014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 s="12">
        <f t="shared" si="205"/>
        <v>42109.826145833329</v>
      </c>
      <c r="Q2215" s="12">
        <f t="shared" si="206"/>
        <v>42139.826145833329</v>
      </c>
      <c r="R2215" s="15">
        <f t="shared" si="207"/>
        <v>2015</v>
      </c>
      <c r="S2215" s="21">
        <f t="shared" si="210"/>
        <v>245</v>
      </c>
      <c r="T2215" s="15">
        <f t="shared" si="209"/>
        <v>1224</v>
      </c>
      <c r="U2215">
        <f t="shared" si="208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 s="12">
        <f t="shared" si="205"/>
        <v>41646.792222222226</v>
      </c>
      <c r="Q2216" s="12">
        <f t="shared" si="206"/>
        <v>41676.792222222226</v>
      </c>
      <c r="R2216" s="15">
        <f t="shared" si="207"/>
        <v>2014</v>
      </c>
      <c r="S2216" s="21">
        <f t="shared" si="210"/>
        <v>2</v>
      </c>
      <c r="T2216" s="15">
        <f t="shared" si="209"/>
        <v>50.83</v>
      </c>
      <c r="U2216">
        <f t="shared" si="208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 s="12">
        <f t="shared" si="205"/>
        <v>40958.717268518521</v>
      </c>
      <c r="Q2217" s="12">
        <f t="shared" si="206"/>
        <v>40981.290972222225</v>
      </c>
      <c r="R2217" s="15">
        <f t="shared" si="207"/>
        <v>2012</v>
      </c>
      <c r="S2217" s="21">
        <f t="shared" si="210"/>
        <v>2</v>
      </c>
      <c r="T2217" s="15">
        <f t="shared" si="209"/>
        <v>36.909999999999997</v>
      </c>
      <c r="U2217">
        <f t="shared" si="208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 s="12">
        <f t="shared" si="205"/>
        <v>42194.751678240747</v>
      </c>
      <c r="Q2218" s="12">
        <f t="shared" si="206"/>
        <v>42208.751678240747</v>
      </c>
      <c r="R2218" s="15">
        <f t="shared" si="207"/>
        <v>2015</v>
      </c>
      <c r="S2218" s="21">
        <f t="shared" si="210"/>
        <v>4</v>
      </c>
      <c r="T2218" s="15">
        <f t="shared" si="209"/>
        <v>87</v>
      </c>
      <c r="U2218">
        <f t="shared" si="208"/>
        <v>2015</v>
      </c>
    </row>
    <row r="2219" spans="1:21" ht="43.5" x14ac:dyDescent="0.35">
      <c r="A2219">
        <v>2218</v>
      </c>
      <c r="B2219" s="3" t="s">
        <v>2219</v>
      </c>
      <c r="C2219" s="3" t="s">
        <v>6328</v>
      </c>
      <c r="D2219" s="6">
        <v>2000</v>
      </c>
      <c r="E2219" s="8">
        <v>1217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s="10" t="s">
        <v>8279</v>
      </c>
      <c r="O2219" t="s">
        <v>8284</v>
      </c>
      <c r="P2219" s="12">
        <f t="shared" si="205"/>
        <v>41127.812303240738</v>
      </c>
      <c r="Q2219" s="12">
        <f t="shared" si="206"/>
        <v>41150</v>
      </c>
      <c r="R2219" s="15">
        <f t="shared" si="207"/>
        <v>2012</v>
      </c>
      <c r="S2219" s="21">
        <f t="shared" si="210"/>
        <v>1</v>
      </c>
      <c r="T2219" s="15">
        <f t="shared" si="209"/>
        <v>16.010000000000002</v>
      </c>
      <c r="U2219">
        <f t="shared" si="208"/>
        <v>2012</v>
      </c>
    </row>
    <row r="2220" spans="1:21" ht="43.5" x14ac:dyDescent="0.35">
      <c r="A2220">
        <v>2217</v>
      </c>
      <c r="B2220" s="3" t="s">
        <v>2218</v>
      </c>
      <c r="C2220" s="3" t="s">
        <v>6327</v>
      </c>
      <c r="D2220" s="6">
        <v>420</v>
      </c>
      <c r="E2220" s="8">
        <v>1217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s="10" t="s">
        <v>8279</v>
      </c>
      <c r="O2220" t="s">
        <v>8284</v>
      </c>
      <c r="P2220" s="12">
        <f t="shared" si="205"/>
        <v>42299.776770833334</v>
      </c>
      <c r="Q2220" s="12">
        <f t="shared" si="206"/>
        <v>42310.333333333328</v>
      </c>
      <c r="R2220" s="15">
        <f t="shared" si="207"/>
        <v>2015</v>
      </c>
      <c r="S2220" s="21">
        <f t="shared" si="210"/>
        <v>3</v>
      </c>
      <c r="T2220" s="15">
        <f t="shared" si="209"/>
        <v>135.22</v>
      </c>
      <c r="U2220">
        <f t="shared" si="208"/>
        <v>2015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 s="12">
        <f t="shared" si="205"/>
        <v>42205.718888888892</v>
      </c>
      <c r="Q2221" s="12">
        <f t="shared" si="206"/>
        <v>42235.718888888892</v>
      </c>
      <c r="R2221" s="15">
        <f t="shared" si="207"/>
        <v>2015</v>
      </c>
      <c r="S2221" s="21">
        <f t="shared" si="210"/>
        <v>1</v>
      </c>
      <c r="T2221" s="15">
        <f t="shared" si="209"/>
        <v>64</v>
      </c>
      <c r="U2221">
        <f t="shared" si="208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 s="12">
        <f t="shared" si="205"/>
        <v>41452.060601851852</v>
      </c>
      <c r="Q2222" s="12">
        <f t="shared" si="206"/>
        <v>41482.060601851852</v>
      </c>
      <c r="R2222" s="15">
        <f t="shared" si="207"/>
        <v>2013</v>
      </c>
      <c r="S2222" s="21">
        <f t="shared" si="210"/>
        <v>0</v>
      </c>
      <c r="T2222" s="15">
        <f t="shared" si="209"/>
        <v>17.61</v>
      </c>
      <c r="U2222">
        <f t="shared" si="208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 s="12">
        <f t="shared" si="205"/>
        <v>42452.666770833333</v>
      </c>
      <c r="Q2223" s="12">
        <f t="shared" si="206"/>
        <v>42483</v>
      </c>
      <c r="R2223" s="15">
        <f t="shared" si="207"/>
        <v>2016</v>
      </c>
      <c r="S2223" s="21">
        <f t="shared" si="210"/>
        <v>0</v>
      </c>
      <c r="T2223" s="15">
        <f t="shared" si="209"/>
        <v>5.51</v>
      </c>
      <c r="U2223">
        <f t="shared" si="208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 s="12">
        <f t="shared" si="205"/>
        <v>40906.787581018521</v>
      </c>
      <c r="Q2224" s="12">
        <f t="shared" si="206"/>
        <v>40936.787581018521</v>
      </c>
      <c r="R2224" s="15">
        <f t="shared" si="207"/>
        <v>2011</v>
      </c>
      <c r="S2224" s="21">
        <f t="shared" si="210"/>
        <v>2</v>
      </c>
      <c r="T2224" s="15">
        <f t="shared" si="209"/>
        <v>40.03</v>
      </c>
      <c r="U2224">
        <f t="shared" si="208"/>
        <v>2011</v>
      </c>
    </row>
    <row r="2225" spans="1:21" ht="43.5" x14ac:dyDescent="0.35">
      <c r="A2225">
        <v>2225</v>
      </c>
      <c r="B2225" s="3" t="s">
        <v>2226</v>
      </c>
      <c r="C2225" s="3" t="s">
        <v>6335</v>
      </c>
      <c r="D2225" s="6">
        <v>21000</v>
      </c>
      <c r="E2225" s="8">
        <v>1200</v>
      </c>
      <c r="F2225" t="s">
        <v>8218</v>
      </c>
      <c r="G2225" t="s">
        <v>8224</v>
      </c>
      <c r="H2225" t="s">
        <v>8246</v>
      </c>
      <c r="I2225">
        <v>1411326015</v>
      </c>
      <c r="J2225">
        <v>1408734015</v>
      </c>
      <c r="K2225" t="b">
        <v>0</v>
      </c>
      <c r="L2225">
        <v>1204</v>
      </c>
      <c r="M2225" t="b">
        <v>1</v>
      </c>
      <c r="N2225" s="10" t="s">
        <v>8287</v>
      </c>
      <c r="O2225" t="s">
        <v>8305</v>
      </c>
      <c r="P2225" s="12">
        <f t="shared" si="205"/>
        <v>41873.79184027778</v>
      </c>
      <c r="Q2225" s="12">
        <f t="shared" si="206"/>
        <v>41903.79184027778</v>
      </c>
      <c r="R2225" s="15">
        <f t="shared" si="207"/>
        <v>2014</v>
      </c>
      <c r="S2225" s="21">
        <f t="shared" si="210"/>
        <v>0</v>
      </c>
      <c r="T2225" s="15">
        <f t="shared" si="209"/>
        <v>1</v>
      </c>
      <c r="U2225">
        <f t="shared" si="208"/>
        <v>2014</v>
      </c>
    </row>
    <row r="2226" spans="1:21" ht="58" x14ac:dyDescent="0.35">
      <c r="A2226">
        <v>2223</v>
      </c>
      <c r="B2226" s="3" t="s">
        <v>2224</v>
      </c>
      <c r="C2226" s="3" t="s">
        <v>6333</v>
      </c>
      <c r="D2226" s="6">
        <v>19500</v>
      </c>
      <c r="E2226" s="8">
        <v>1200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s="10" t="s">
        <v>8287</v>
      </c>
      <c r="O2226" t="s">
        <v>8305</v>
      </c>
      <c r="P2226" s="12">
        <f t="shared" si="205"/>
        <v>42152.640833333338</v>
      </c>
      <c r="Q2226" s="12">
        <f t="shared" si="206"/>
        <v>42182.640833333338</v>
      </c>
      <c r="R2226" s="15">
        <f t="shared" si="207"/>
        <v>2015</v>
      </c>
      <c r="S2226" s="21">
        <f t="shared" si="210"/>
        <v>0</v>
      </c>
      <c r="T2226" s="15">
        <f t="shared" si="209"/>
        <v>12</v>
      </c>
      <c r="U2226">
        <f t="shared" si="208"/>
        <v>2015</v>
      </c>
    </row>
    <row r="2227" spans="1:21" ht="43.5" x14ac:dyDescent="0.35">
      <c r="A2227">
        <v>2226</v>
      </c>
      <c r="B2227" s="3" t="s">
        <v>2227</v>
      </c>
      <c r="C2227" s="3" t="s">
        <v>6336</v>
      </c>
      <c r="D2227" s="6">
        <v>18000</v>
      </c>
      <c r="E2227" s="8">
        <v>1200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s="10" t="s">
        <v>8287</v>
      </c>
      <c r="O2227" t="s">
        <v>8305</v>
      </c>
      <c r="P2227" s="12">
        <f t="shared" si="205"/>
        <v>42381.79886574074</v>
      </c>
      <c r="Q2227" s="12">
        <f t="shared" si="206"/>
        <v>42412.207638888889</v>
      </c>
      <c r="R2227" s="15">
        <f t="shared" si="207"/>
        <v>2016</v>
      </c>
      <c r="S2227" s="21">
        <f t="shared" si="210"/>
        <v>0</v>
      </c>
      <c r="T2227" s="15">
        <f t="shared" si="209"/>
        <v>3.74</v>
      </c>
      <c r="U2227">
        <f t="shared" si="208"/>
        <v>2016</v>
      </c>
    </row>
    <row r="2228" spans="1:21" ht="43.5" x14ac:dyDescent="0.35">
      <c r="A2228">
        <v>2227</v>
      </c>
      <c r="B2228" s="3" t="s">
        <v>2228</v>
      </c>
      <c r="C2228" s="3" t="s">
        <v>6337</v>
      </c>
      <c r="D2228" s="6">
        <v>13000</v>
      </c>
      <c r="E2228" s="8">
        <v>1200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s="10" t="s">
        <v>8287</v>
      </c>
      <c r="O2228" t="s">
        <v>8305</v>
      </c>
      <c r="P2228" s="12">
        <f t="shared" si="205"/>
        <v>41561.807349537034</v>
      </c>
      <c r="Q2228" s="12">
        <f t="shared" si="206"/>
        <v>41591.849016203705</v>
      </c>
      <c r="R2228" s="15">
        <f t="shared" si="207"/>
        <v>2013</v>
      </c>
      <c r="S2228" s="21">
        <f t="shared" si="210"/>
        <v>0</v>
      </c>
      <c r="T2228" s="15">
        <f t="shared" si="209"/>
        <v>3.99</v>
      </c>
      <c r="U2228">
        <f t="shared" si="208"/>
        <v>2013</v>
      </c>
    </row>
    <row r="2229" spans="1:21" ht="43.5" x14ac:dyDescent="0.35">
      <c r="A2229">
        <v>2224</v>
      </c>
      <c r="B2229" s="3" t="s">
        <v>2225</v>
      </c>
      <c r="C2229" s="3" t="s">
        <v>6334</v>
      </c>
      <c r="D2229" s="6">
        <v>10000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1477767600</v>
      </c>
      <c r="J2229">
        <v>1475337675</v>
      </c>
      <c r="K2229" t="b">
        <v>0</v>
      </c>
      <c r="L2229">
        <v>296</v>
      </c>
      <c r="M2229" t="b">
        <v>1</v>
      </c>
      <c r="N2229" s="10" t="s">
        <v>8287</v>
      </c>
      <c r="O2229" t="s">
        <v>8305</v>
      </c>
      <c r="P2229" s="12">
        <f t="shared" si="205"/>
        <v>42644.667534722219</v>
      </c>
      <c r="Q2229" s="12">
        <f t="shared" si="206"/>
        <v>42672.791666666672</v>
      </c>
      <c r="R2229" s="15">
        <f t="shared" si="207"/>
        <v>2016</v>
      </c>
      <c r="S2229" s="21">
        <f t="shared" si="210"/>
        <v>0</v>
      </c>
      <c r="T2229" s="15">
        <f t="shared" si="209"/>
        <v>4.05</v>
      </c>
      <c r="U2229">
        <f t="shared" si="208"/>
        <v>2016</v>
      </c>
    </row>
    <row r="2230" spans="1:21" ht="58" x14ac:dyDescent="0.35">
      <c r="A2230">
        <v>2229</v>
      </c>
      <c r="B2230" s="3" t="s">
        <v>2230</v>
      </c>
      <c r="C2230" s="3" t="s">
        <v>6339</v>
      </c>
      <c r="D2230" s="6">
        <v>8012</v>
      </c>
      <c r="E2230" s="8">
        <v>1200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s="10" t="s">
        <v>8287</v>
      </c>
      <c r="O2230" t="s">
        <v>8305</v>
      </c>
      <c r="P2230" s="12">
        <f t="shared" si="205"/>
        <v>41484.664247685185</v>
      </c>
      <c r="Q2230" s="12">
        <f t="shared" si="206"/>
        <v>41520.166666666664</v>
      </c>
      <c r="R2230" s="15">
        <f t="shared" si="207"/>
        <v>2013</v>
      </c>
      <c r="S2230" s="21">
        <f t="shared" si="210"/>
        <v>0</v>
      </c>
      <c r="T2230" s="15">
        <f t="shared" si="209"/>
        <v>2.23</v>
      </c>
      <c r="U2230">
        <f t="shared" si="208"/>
        <v>2013</v>
      </c>
    </row>
    <row r="2231" spans="1:21" ht="58" x14ac:dyDescent="0.35">
      <c r="A2231">
        <v>2228</v>
      </c>
      <c r="B2231" s="3" t="s">
        <v>2229</v>
      </c>
      <c r="C2231" s="3" t="s">
        <v>6338</v>
      </c>
      <c r="D2231" s="6">
        <v>1000</v>
      </c>
      <c r="E2231" s="8">
        <v>1200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s="10" t="s">
        <v>8287</v>
      </c>
      <c r="O2231" t="s">
        <v>8305</v>
      </c>
      <c r="P2231" s="12">
        <f t="shared" si="205"/>
        <v>42202.278194444443</v>
      </c>
      <c r="Q2231" s="12">
        <f t="shared" si="206"/>
        <v>42232.278194444443</v>
      </c>
      <c r="R2231" s="15">
        <f t="shared" si="207"/>
        <v>2015</v>
      </c>
      <c r="S2231" s="21">
        <f t="shared" si="210"/>
        <v>1</v>
      </c>
      <c r="T2231" s="15">
        <f t="shared" si="209"/>
        <v>8.33</v>
      </c>
      <c r="U2231">
        <f t="shared" si="208"/>
        <v>2015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 s="12">
        <f t="shared" si="205"/>
        <v>41724.881099537037</v>
      </c>
      <c r="Q2232" s="12">
        <f t="shared" si="206"/>
        <v>41754.881099537037</v>
      </c>
      <c r="R2232" s="15">
        <f t="shared" si="207"/>
        <v>2014</v>
      </c>
      <c r="S2232" s="21">
        <f t="shared" si="210"/>
        <v>0</v>
      </c>
      <c r="T2232" s="15">
        <f t="shared" si="209"/>
        <v>2.4</v>
      </c>
      <c r="U2232">
        <f t="shared" si="208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 s="12">
        <f t="shared" si="205"/>
        <v>41423.910891203705</v>
      </c>
      <c r="Q2233" s="12">
        <f t="shared" si="206"/>
        <v>41450.208333333336</v>
      </c>
      <c r="R2233" s="15">
        <f t="shared" si="207"/>
        <v>2013</v>
      </c>
      <c r="S2233" s="21">
        <f t="shared" si="210"/>
        <v>0</v>
      </c>
      <c r="T2233" s="15">
        <f t="shared" si="209"/>
        <v>1.08</v>
      </c>
      <c r="U2233">
        <f t="shared" si="208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 s="12">
        <f t="shared" si="205"/>
        <v>41806.794074074074</v>
      </c>
      <c r="Q2234" s="12">
        <f t="shared" si="206"/>
        <v>41839.125</v>
      </c>
      <c r="R2234" s="15">
        <f t="shared" si="207"/>
        <v>2014</v>
      </c>
      <c r="S2234" s="21">
        <f t="shared" si="210"/>
        <v>0</v>
      </c>
      <c r="T2234" s="15">
        <f t="shared" si="209"/>
        <v>1.2</v>
      </c>
      <c r="U2234">
        <f t="shared" si="208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 s="12">
        <f t="shared" si="205"/>
        <v>42331.378923611104</v>
      </c>
      <c r="Q2235" s="12">
        <f t="shared" si="206"/>
        <v>42352</v>
      </c>
      <c r="R2235" s="15">
        <f t="shared" si="207"/>
        <v>2015</v>
      </c>
      <c r="S2235" s="21">
        <f t="shared" si="210"/>
        <v>0</v>
      </c>
      <c r="T2235" s="15">
        <f t="shared" si="209"/>
        <v>3.03</v>
      </c>
      <c r="U2235">
        <f t="shared" si="208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 s="12">
        <f t="shared" si="205"/>
        <v>42710.824618055558</v>
      </c>
      <c r="Q2236" s="12">
        <f t="shared" si="206"/>
        <v>42740.824618055558</v>
      </c>
      <c r="R2236" s="15">
        <f t="shared" si="207"/>
        <v>2016</v>
      </c>
      <c r="S2236" s="21">
        <f t="shared" si="210"/>
        <v>12</v>
      </c>
      <c r="T2236" s="15">
        <f t="shared" si="209"/>
        <v>42.32</v>
      </c>
      <c r="U2236">
        <f t="shared" si="208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 s="12">
        <f t="shared" si="205"/>
        <v>42062.022118055553</v>
      </c>
      <c r="Q2237" s="12">
        <f t="shared" si="206"/>
        <v>42091.980451388896</v>
      </c>
      <c r="R2237" s="15">
        <f t="shared" si="207"/>
        <v>2015</v>
      </c>
      <c r="S2237" s="21">
        <f t="shared" si="210"/>
        <v>0</v>
      </c>
      <c r="T2237" s="15">
        <f t="shared" si="209"/>
        <v>8.0500000000000007</v>
      </c>
      <c r="U2237">
        <f t="shared" si="208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 s="12">
        <f t="shared" si="205"/>
        <v>42371.617164351846</v>
      </c>
      <c r="Q2238" s="12">
        <f t="shared" si="206"/>
        <v>42401.617164351846</v>
      </c>
      <c r="R2238" s="15">
        <f t="shared" si="207"/>
        <v>2016</v>
      </c>
      <c r="S2238" s="21">
        <f t="shared" si="210"/>
        <v>0</v>
      </c>
      <c r="T2238" s="15">
        <f t="shared" si="209"/>
        <v>1.74</v>
      </c>
      <c r="U2238">
        <f t="shared" si="208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 s="12">
        <f t="shared" si="205"/>
        <v>41915.003275462965</v>
      </c>
      <c r="Q2239" s="12">
        <f t="shared" si="206"/>
        <v>41955.332638888889</v>
      </c>
      <c r="R2239" s="15">
        <f t="shared" si="207"/>
        <v>2014</v>
      </c>
      <c r="S2239" s="21">
        <f t="shared" si="210"/>
        <v>0</v>
      </c>
      <c r="T2239" s="15">
        <f t="shared" si="209"/>
        <v>1.2</v>
      </c>
      <c r="U2239">
        <f t="shared" si="208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 s="12">
        <f t="shared" si="205"/>
        <v>42774.621712962966</v>
      </c>
      <c r="Q2240" s="12">
        <f t="shared" si="206"/>
        <v>42804.621712962966</v>
      </c>
      <c r="R2240" s="15">
        <f t="shared" si="207"/>
        <v>2017</v>
      </c>
      <c r="S2240" s="21">
        <f t="shared" si="210"/>
        <v>0</v>
      </c>
      <c r="T2240" s="15">
        <f t="shared" si="209"/>
        <v>14.87</v>
      </c>
      <c r="U2240">
        <f t="shared" si="208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 s="12">
        <f t="shared" si="205"/>
        <v>41572.958495370374</v>
      </c>
      <c r="Q2241" s="12">
        <f t="shared" si="206"/>
        <v>41609.168055555558</v>
      </c>
      <c r="R2241" s="15">
        <f t="shared" si="207"/>
        <v>2013</v>
      </c>
      <c r="S2241" s="21">
        <f t="shared" si="210"/>
        <v>0</v>
      </c>
      <c r="T2241" s="15">
        <f t="shared" si="209"/>
        <v>2.76</v>
      </c>
      <c r="U2241">
        <f t="shared" si="208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 s="12">
        <f t="shared" ref="P2242:P2305" si="211">(((J2242/60)/60)/24)+DATE(1970,1,1)</f>
        <v>42452.825740740736</v>
      </c>
      <c r="Q2242" s="12">
        <f t="shared" ref="Q2242:Q2305" si="212">(((I2242/60)/60)/24)+DATE(1970,1,1)</f>
        <v>42482.825740740736</v>
      </c>
      <c r="R2242" s="15">
        <f t="shared" ref="R2242:R2305" si="213">YEAR(P2242)</f>
        <v>2016</v>
      </c>
      <c r="S2242" s="21">
        <f t="shared" si="210"/>
        <v>0</v>
      </c>
      <c r="T2242" s="15">
        <f t="shared" si="209"/>
        <v>12.19</v>
      </c>
      <c r="U2242">
        <f t="shared" si="208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 s="12">
        <f t="shared" si="211"/>
        <v>42766.827546296292</v>
      </c>
      <c r="Q2243" s="12">
        <f t="shared" si="212"/>
        <v>42796.827546296292</v>
      </c>
      <c r="R2243" s="15">
        <f t="shared" si="213"/>
        <v>2017</v>
      </c>
      <c r="S2243" s="21">
        <f t="shared" si="210"/>
        <v>1</v>
      </c>
      <c r="T2243" s="15">
        <f t="shared" si="209"/>
        <v>7.17</v>
      </c>
      <c r="U2243">
        <f t="shared" ref="U2243:U2306" si="214">YEAR(P2243)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 s="12">
        <f t="shared" si="211"/>
        <v>41569.575613425928</v>
      </c>
      <c r="Q2244" s="12">
        <f t="shared" si="212"/>
        <v>41605.126388888886</v>
      </c>
      <c r="R2244" s="15">
        <f t="shared" si="213"/>
        <v>2013</v>
      </c>
      <c r="S2244" s="21">
        <f t="shared" si="210"/>
        <v>0</v>
      </c>
      <c r="T2244" s="15">
        <f t="shared" ref="T2244:T2307" si="215">IFERROR(ROUND(E2244/L2244,2),0)</f>
        <v>0.46</v>
      </c>
      <c r="U2244">
        <f t="shared" si="214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 s="12">
        <f t="shared" si="211"/>
        <v>42800.751041666663</v>
      </c>
      <c r="Q2245" s="12">
        <f t="shared" si="212"/>
        <v>42807.125</v>
      </c>
      <c r="R2245" s="15">
        <f t="shared" si="213"/>
        <v>2017</v>
      </c>
      <c r="S2245" s="21">
        <f t="shared" si="210"/>
        <v>1161</v>
      </c>
      <c r="T2245" s="15">
        <f t="shared" si="215"/>
        <v>0.56999999999999995</v>
      </c>
      <c r="U2245">
        <f t="shared" si="214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 s="12">
        <f t="shared" si="211"/>
        <v>42647.818819444445</v>
      </c>
      <c r="Q2246" s="12">
        <f t="shared" si="212"/>
        <v>42659.854166666672</v>
      </c>
      <c r="R2246" s="15">
        <f t="shared" si="213"/>
        <v>2016</v>
      </c>
      <c r="S2246" s="21">
        <f t="shared" si="210"/>
        <v>0</v>
      </c>
      <c r="T2246" s="15">
        <f t="shared" si="215"/>
        <v>3.99</v>
      </c>
      <c r="U2246">
        <f t="shared" si="214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 s="12">
        <f t="shared" si="211"/>
        <v>41660.708530092597</v>
      </c>
      <c r="Q2247" s="12">
        <f t="shared" si="212"/>
        <v>41691.75</v>
      </c>
      <c r="R2247" s="15">
        <f t="shared" si="213"/>
        <v>2014</v>
      </c>
      <c r="S2247" s="21">
        <f t="shared" si="210"/>
        <v>0</v>
      </c>
      <c r="T2247" s="15">
        <f t="shared" si="215"/>
        <v>0.57999999999999996</v>
      </c>
      <c r="U2247">
        <f t="shared" si="214"/>
        <v>2014</v>
      </c>
    </row>
    <row r="2248" spans="1:21" ht="29" x14ac:dyDescent="0.35">
      <c r="A2248">
        <v>2247</v>
      </c>
      <c r="B2248" s="3" t="s">
        <v>2248</v>
      </c>
      <c r="C2248" s="3" t="s">
        <v>6357</v>
      </c>
      <c r="D2248" s="6">
        <v>18500</v>
      </c>
      <c r="E2248" s="8">
        <v>1150</v>
      </c>
      <c r="F2248" t="s">
        <v>8218</v>
      </c>
      <c r="G2248" t="s">
        <v>8223</v>
      </c>
      <c r="H2248" t="s">
        <v>8245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s="10" t="s">
        <v>8287</v>
      </c>
      <c r="O2248" t="s">
        <v>8305</v>
      </c>
      <c r="P2248" s="12">
        <f t="shared" si="211"/>
        <v>42200.666261574079</v>
      </c>
      <c r="Q2248" s="12">
        <f t="shared" si="212"/>
        <v>42214.666261574079</v>
      </c>
      <c r="R2248" s="15">
        <f t="shared" si="213"/>
        <v>2015</v>
      </c>
      <c r="S2248" s="21">
        <f t="shared" si="210"/>
        <v>0</v>
      </c>
      <c r="T2248" s="15">
        <f t="shared" si="215"/>
        <v>3.03</v>
      </c>
      <c r="U2248">
        <f t="shared" si="214"/>
        <v>2015</v>
      </c>
    </row>
    <row r="2249" spans="1:21" ht="43.5" x14ac:dyDescent="0.35">
      <c r="A2249">
        <v>2246</v>
      </c>
      <c r="B2249" s="3" t="s">
        <v>2247</v>
      </c>
      <c r="C2249" s="3" t="s">
        <v>6356</v>
      </c>
      <c r="D2249" s="6">
        <v>2500</v>
      </c>
      <c r="E2249" s="8">
        <v>1150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s="10" t="s">
        <v>8287</v>
      </c>
      <c r="O2249" t="s">
        <v>8305</v>
      </c>
      <c r="P2249" s="12">
        <f t="shared" si="211"/>
        <v>42221.79178240741</v>
      </c>
      <c r="Q2249" s="12">
        <f t="shared" si="212"/>
        <v>42251.79178240741</v>
      </c>
      <c r="R2249" s="15">
        <f t="shared" si="213"/>
        <v>2015</v>
      </c>
      <c r="S2249" s="21">
        <f t="shared" si="210"/>
        <v>0</v>
      </c>
      <c r="T2249" s="15">
        <f t="shared" si="215"/>
        <v>20.18</v>
      </c>
      <c r="U2249">
        <f t="shared" si="214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 s="12">
        <f t="shared" si="211"/>
        <v>42688.875902777778</v>
      </c>
      <c r="Q2250" s="12">
        <f t="shared" si="212"/>
        <v>42718.875902777778</v>
      </c>
      <c r="R2250" s="15">
        <f t="shared" si="213"/>
        <v>2016</v>
      </c>
      <c r="S2250" s="21">
        <f t="shared" si="210"/>
        <v>0</v>
      </c>
      <c r="T2250" s="15">
        <f t="shared" si="215"/>
        <v>8.9700000000000006</v>
      </c>
      <c r="U2250">
        <f t="shared" si="214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 s="12">
        <f t="shared" si="211"/>
        <v>41336.703298611108</v>
      </c>
      <c r="Q2251" s="12">
        <f t="shared" si="212"/>
        <v>41366.661631944444</v>
      </c>
      <c r="R2251" s="15">
        <f t="shared" si="213"/>
        <v>2013</v>
      </c>
      <c r="S2251" s="21">
        <f t="shared" si="210"/>
        <v>0</v>
      </c>
      <c r="T2251" s="15">
        <f t="shared" si="215"/>
        <v>6.37</v>
      </c>
      <c r="U2251">
        <f t="shared" si="21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 s="12">
        <f t="shared" si="211"/>
        <v>42677.005474537036</v>
      </c>
      <c r="Q2252" s="12">
        <f t="shared" si="212"/>
        <v>42707.0471412037</v>
      </c>
      <c r="R2252" s="15">
        <f t="shared" si="213"/>
        <v>2016</v>
      </c>
      <c r="S2252" s="21">
        <f t="shared" si="210"/>
        <v>0</v>
      </c>
      <c r="T2252" s="15">
        <f t="shared" si="215"/>
        <v>2.0099999999999998</v>
      </c>
      <c r="U2252">
        <f t="shared" si="214"/>
        <v>2016</v>
      </c>
    </row>
    <row r="2253" spans="1:21" ht="43.5" x14ac:dyDescent="0.35">
      <c r="A2253">
        <v>2252</v>
      </c>
      <c r="B2253" s="3" t="s">
        <v>2253</v>
      </c>
      <c r="C2253" s="3" t="s">
        <v>6362</v>
      </c>
      <c r="D2253" s="6">
        <v>9000</v>
      </c>
      <c r="E2253" s="8">
        <v>1145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s="10" t="s">
        <v>8287</v>
      </c>
      <c r="O2253" t="s">
        <v>8305</v>
      </c>
      <c r="P2253" s="12">
        <f t="shared" si="211"/>
        <v>42573.327986111108</v>
      </c>
      <c r="Q2253" s="12">
        <f t="shared" si="212"/>
        <v>42588.327986111108</v>
      </c>
      <c r="R2253" s="15">
        <f t="shared" si="213"/>
        <v>2016</v>
      </c>
      <c r="S2253" s="21">
        <f t="shared" si="210"/>
        <v>0</v>
      </c>
      <c r="T2253" s="15">
        <f t="shared" si="215"/>
        <v>4.5999999999999996</v>
      </c>
      <c r="U2253">
        <f t="shared" si="214"/>
        <v>2016</v>
      </c>
    </row>
    <row r="2254" spans="1:21" ht="43.5" x14ac:dyDescent="0.35">
      <c r="A2254">
        <v>2251</v>
      </c>
      <c r="B2254" s="3" t="s">
        <v>2252</v>
      </c>
      <c r="C2254" s="3" t="s">
        <v>6361</v>
      </c>
      <c r="D2254" s="6">
        <v>8500</v>
      </c>
      <c r="E2254" s="8">
        <v>1145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s="10" t="s">
        <v>8287</v>
      </c>
      <c r="O2254" t="s">
        <v>8305</v>
      </c>
      <c r="P2254" s="12">
        <f t="shared" si="211"/>
        <v>41846.34579861111</v>
      </c>
      <c r="Q2254" s="12">
        <f t="shared" si="212"/>
        <v>41867.34579861111</v>
      </c>
      <c r="R2254" s="15">
        <f t="shared" si="213"/>
        <v>2014</v>
      </c>
      <c r="S2254" s="21">
        <f t="shared" si="210"/>
        <v>0</v>
      </c>
      <c r="T2254" s="15">
        <f t="shared" si="215"/>
        <v>2.39</v>
      </c>
      <c r="U2254">
        <f t="shared" si="214"/>
        <v>2014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 s="12">
        <f t="shared" si="211"/>
        <v>42296.631331018521</v>
      </c>
      <c r="Q2255" s="12">
        <f t="shared" si="212"/>
        <v>42326.672997685186</v>
      </c>
      <c r="R2255" s="15">
        <f t="shared" si="213"/>
        <v>2015</v>
      </c>
      <c r="S2255" s="21">
        <f t="shared" si="210"/>
        <v>0</v>
      </c>
      <c r="T2255" s="15">
        <f t="shared" si="215"/>
        <v>13.63</v>
      </c>
      <c r="U2255">
        <f t="shared" si="214"/>
        <v>2015</v>
      </c>
    </row>
    <row r="2256" spans="1:21" ht="29" x14ac:dyDescent="0.35">
      <c r="A2256">
        <v>2255</v>
      </c>
      <c r="B2256" s="3" t="s">
        <v>2256</v>
      </c>
      <c r="C2256" s="3" t="s">
        <v>6365</v>
      </c>
      <c r="D2256" s="6">
        <v>3950</v>
      </c>
      <c r="E2256" s="8">
        <v>1142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s="10" t="s">
        <v>8287</v>
      </c>
      <c r="O2256" t="s">
        <v>8305</v>
      </c>
      <c r="P2256" s="12">
        <f t="shared" si="211"/>
        <v>42467.951979166668</v>
      </c>
      <c r="Q2256" s="12">
        <f t="shared" si="212"/>
        <v>42497.951979166668</v>
      </c>
      <c r="R2256" s="15">
        <f t="shared" si="213"/>
        <v>2016</v>
      </c>
      <c r="S2256" s="21">
        <f t="shared" si="210"/>
        <v>0</v>
      </c>
      <c r="T2256" s="15">
        <f t="shared" si="215"/>
        <v>4.21</v>
      </c>
      <c r="U2256">
        <f t="shared" si="214"/>
        <v>2016</v>
      </c>
    </row>
    <row r="2257" spans="1:21" ht="43.5" x14ac:dyDescent="0.35">
      <c r="A2257">
        <v>2254</v>
      </c>
      <c r="B2257" s="3" t="s">
        <v>2255</v>
      </c>
      <c r="C2257" s="3" t="s">
        <v>6364</v>
      </c>
      <c r="D2257" s="6">
        <v>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s="10" t="s">
        <v>8287</v>
      </c>
      <c r="O2257" t="s">
        <v>8305</v>
      </c>
      <c r="P2257" s="12">
        <f t="shared" si="211"/>
        <v>42752.647777777776</v>
      </c>
      <c r="Q2257" s="12">
        <f t="shared" si="212"/>
        <v>42759.647777777776</v>
      </c>
      <c r="R2257" s="15">
        <f t="shared" si="213"/>
        <v>2017</v>
      </c>
      <c r="S2257" s="21">
        <f t="shared" si="210"/>
        <v>2</v>
      </c>
      <c r="T2257" s="15">
        <f t="shared" si="215"/>
        <v>5.8</v>
      </c>
      <c r="U2257">
        <f t="shared" si="214"/>
        <v>2017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 s="12">
        <f t="shared" si="211"/>
        <v>42682.451921296291</v>
      </c>
      <c r="Q2258" s="12">
        <f t="shared" si="212"/>
        <v>42696.451921296291</v>
      </c>
      <c r="R2258" s="15">
        <f t="shared" si="213"/>
        <v>2016</v>
      </c>
      <c r="S2258" s="21">
        <f t="shared" si="210"/>
        <v>2</v>
      </c>
      <c r="T2258" s="15">
        <f t="shared" si="215"/>
        <v>22.8</v>
      </c>
      <c r="U2258">
        <f t="shared" si="21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 s="12">
        <f t="shared" si="211"/>
        <v>42505.936678240745</v>
      </c>
      <c r="Q2259" s="12">
        <f t="shared" si="212"/>
        <v>42540.958333333328</v>
      </c>
      <c r="R2259" s="15">
        <f t="shared" si="213"/>
        <v>2016</v>
      </c>
      <c r="S2259" s="21">
        <f t="shared" si="210"/>
        <v>0</v>
      </c>
      <c r="T2259" s="15">
        <f t="shared" si="215"/>
        <v>6.72</v>
      </c>
      <c r="U2259">
        <f t="shared" si="214"/>
        <v>2016</v>
      </c>
    </row>
    <row r="2260" spans="1:21" ht="43.5" x14ac:dyDescent="0.35">
      <c r="A2260">
        <v>2260</v>
      </c>
      <c r="B2260" s="3" t="s">
        <v>2261</v>
      </c>
      <c r="C2260" s="3" t="s">
        <v>6370</v>
      </c>
      <c r="D2260" s="6">
        <v>2500</v>
      </c>
      <c r="E2260" s="8">
        <v>1130</v>
      </c>
      <c r="F2260" t="s">
        <v>8218</v>
      </c>
      <c r="G2260" t="s">
        <v>8223</v>
      </c>
      <c r="H2260" t="s">
        <v>8245</v>
      </c>
      <c r="I2260">
        <v>1395876250</v>
      </c>
      <c r="J2260">
        <v>1393287850</v>
      </c>
      <c r="K2260" t="b">
        <v>0</v>
      </c>
      <c r="L2260">
        <v>84</v>
      </c>
      <c r="M2260" t="b">
        <v>1</v>
      </c>
      <c r="N2260" s="10" t="s">
        <v>8287</v>
      </c>
      <c r="O2260" t="s">
        <v>8305</v>
      </c>
      <c r="P2260" s="12">
        <f t="shared" si="211"/>
        <v>41695.016782407409</v>
      </c>
      <c r="Q2260" s="12">
        <f t="shared" si="212"/>
        <v>41724.975115740745</v>
      </c>
      <c r="R2260" s="15">
        <f t="shared" si="213"/>
        <v>2014</v>
      </c>
      <c r="S2260" s="21">
        <f t="shared" si="210"/>
        <v>0</v>
      </c>
      <c r="T2260" s="15">
        <f t="shared" si="215"/>
        <v>13.45</v>
      </c>
      <c r="U2260">
        <f t="shared" si="214"/>
        <v>2014</v>
      </c>
    </row>
    <row r="2261" spans="1:21" ht="29" x14ac:dyDescent="0.35">
      <c r="A2261">
        <v>2258</v>
      </c>
      <c r="B2261" s="3" t="s">
        <v>2259</v>
      </c>
      <c r="C2261" s="3" t="s">
        <v>6368</v>
      </c>
      <c r="D2261" s="6">
        <v>2200</v>
      </c>
      <c r="E2261" s="8">
        <v>1130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s="10" t="s">
        <v>8287</v>
      </c>
      <c r="O2261" t="s">
        <v>8305</v>
      </c>
      <c r="P2261" s="12">
        <f t="shared" si="211"/>
        <v>42136.75100694444</v>
      </c>
      <c r="Q2261" s="12">
        <f t="shared" si="212"/>
        <v>42166.75100694444</v>
      </c>
      <c r="R2261" s="15">
        <f t="shared" si="213"/>
        <v>2015</v>
      </c>
      <c r="S2261" s="21">
        <f t="shared" si="210"/>
        <v>1</v>
      </c>
      <c r="T2261" s="15">
        <f t="shared" si="215"/>
        <v>5.51</v>
      </c>
      <c r="U2261">
        <f t="shared" si="214"/>
        <v>2015</v>
      </c>
    </row>
    <row r="2262" spans="1:21" ht="43.5" x14ac:dyDescent="0.35">
      <c r="A2262">
        <v>2259</v>
      </c>
      <c r="B2262" s="3" t="s">
        <v>2260</v>
      </c>
      <c r="C2262" s="3" t="s">
        <v>6369</v>
      </c>
      <c r="D2262" s="6">
        <v>1000</v>
      </c>
      <c r="E2262" s="8">
        <v>1130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s="10" t="s">
        <v>8287</v>
      </c>
      <c r="O2262" t="s">
        <v>8305</v>
      </c>
      <c r="P2262" s="12">
        <f t="shared" si="211"/>
        <v>42702.804814814815</v>
      </c>
      <c r="Q2262" s="12">
        <f t="shared" si="212"/>
        <v>42712.804814814815</v>
      </c>
      <c r="R2262" s="15">
        <f t="shared" si="213"/>
        <v>2016</v>
      </c>
      <c r="S2262" s="21">
        <f t="shared" si="210"/>
        <v>1</v>
      </c>
      <c r="T2262" s="15">
        <f t="shared" si="215"/>
        <v>5.49</v>
      </c>
      <c r="U2262">
        <f t="shared" si="214"/>
        <v>2016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 s="12">
        <f t="shared" si="211"/>
        <v>42759.724768518514</v>
      </c>
      <c r="Q2263" s="12">
        <f t="shared" si="212"/>
        <v>42780.724768518514</v>
      </c>
      <c r="R2263" s="15">
        <f t="shared" si="213"/>
        <v>2017</v>
      </c>
      <c r="S2263" s="21">
        <f t="shared" si="210"/>
        <v>1</v>
      </c>
      <c r="T2263" s="15">
        <f t="shared" si="215"/>
        <v>5.38</v>
      </c>
      <c r="U2263">
        <f t="shared" si="214"/>
        <v>2017</v>
      </c>
    </row>
    <row r="2264" spans="1:21" ht="43.5" x14ac:dyDescent="0.35">
      <c r="A2264">
        <v>2263</v>
      </c>
      <c r="B2264" s="3" t="s">
        <v>2264</v>
      </c>
      <c r="C2264" s="3" t="s">
        <v>6373</v>
      </c>
      <c r="D2264" s="6">
        <v>7500</v>
      </c>
      <c r="E2264" s="8">
        <v>1126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s="10" t="s">
        <v>8287</v>
      </c>
      <c r="O2264" t="s">
        <v>8305</v>
      </c>
      <c r="P2264" s="12">
        <f t="shared" si="211"/>
        <v>42014.832326388889</v>
      </c>
      <c r="Q2264" s="12">
        <f t="shared" si="212"/>
        <v>42035.832326388889</v>
      </c>
      <c r="R2264" s="15">
        <f t="shared" si="213"/>
        <v>2015</v>
      </c>
      <c r="S2264" s="21">
        <f t="shared" si="210"/>
        <v>0</v>
      </c>
      <c r="T2264" s="15">
        <f t="shared" si="215"/>
        <v>18.77</v>
      </c>
      <c r="U2264">
        <f t="shared" si="214"/>
        <v>2015</v>
      </c>
    </row>
    <row r="2265" spans="1:21" ht="43.5" x14ac:dyDescent="0.35">
      <c r="A2265">
        <v>2262</v>
      </c>
      <c r="B2265" s="3" t="s">
        <v>2263</v>
      </c>
      <c r="C2265" s="3" t="s">
        <v>6372</v>
      </c>
      <c r="D2265" s="6">
        <v>3300</v>
      </c>
      <c r="E2265" s="8">
        <v>1126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s="10" t="s">
        <v>8287</v>
      </c>
      <c r="O2265" t="s">
        <v>8305</v>
      </c>
      <c r="P2265" s="12">
        <f t="shared" si="211"/>
        <v>41926.585162037038</v>
      </c>
      <c r="Q2265" s="12">
        <f t="shared" si="212"/>
        <v>41961</v>
      </c>
      <c r="R2265" s="15">
        <f t="shared" si="213"/>
        <v>2014</v>
      </c>
      <c r="S2265" s="21">
        <f t="shared" si="210"/>
        <v>0</v>
      </c>
      <c r="T2265" s="15">
        <f t="shared" si="215"/>
        <v>6.22</v>
      </c>
      <c r="U2265">
        <f t="shared" si="214"/>
        <v>2014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 s="12">
        <f t="shared" si="211"/>
        <v>42496.582337962958</v>
      </c>
      <c r="Q2266" s="12">
        <f t="shared" si="212"/>
        <v>42513.125</v>
      </c>
      <c r="R2266" s="15">
        <f t="shared" si="213"/>
        <v>2016</v>
      </c>
      <c r="S2266" s="21">
        <f t="shared" ref="S2266:S2329" si="216">ROUND(E2266/D2266,0)</f>
        <v>0</v>
      </c>
      <c r="T2266" s="15">
        <f t="shared" si="215"/>
        <v>2.5299999999999998</v>
      </c>
      <c r="U2266">
        <f t="shared" si="21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 s="12">
        <f t="shared" si="211"/>
        <v>42689.853090277778</v>
      </c>
      <c r="Q2267" s="12">
        <f t="shared" si="212"/>
        <v>42696.853090277778</v>
      </c>
      <c r="R2267" s="15">
        <f t="shared" si="213"/>
        <v>2016</v>
      </c>
      <c r="S2267" s="21">
        <f t="shared" si="216"/>
        <v>6</v>
      </c>
      <c r="T2267" s="15">
        <f t="shared" si="215"/>
        <v>66.09</v>
      </c>
      <c r="U2267">
        <f t="shared" si="21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 s="12">
        <f t="shared" si="211"/>
        <v>42469.874907407408</v>
      </c>
      <c r="Q2268" s="12">
        <f t="shared" si="212"/>
        <v>42487.083333333328</v>
      </c>
      <c r="R2268" s="15">
        <f t="shared" si="213"/>
        <v>2016</v>
      </c>
      <c r="S2268" s="21">
        <f t="shared" si="216"/>
        <v>1</v>
      </c>
      <c r="T2268" s="15">
        <f t="shared" si="215"/>
        <v>5.77</v>
      </c>
      <c r="U2268">
        <f t="shared" si="21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 s="12">
        <f t="shared" si="211"/>
        <v>41968.829826388886</v>
      </c>
      <c r="Q2269" s="12">
        <f t="shared" si="212"/>
        <v>41994.041666666672</v>
      </c>
      <c r="R2269" s="15">
        <f t="shared" si="213"/>
        <v>2014</v>
      </c>
      <c r="S2269" s="21">
        <f t="shared" si="216"/>
        <v>0</v>
      </c>
      <c r="T2269" s="15">
        <f t="shared" si="215"/>
        <v>2.77</v>
      </c>
      <c r="U2269">
        <f t="shared" si="21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 s="12">
        <f t="shared" si="211"/>
        <v>42776.082349537035</v>
      </c>
      <c r="Q2270" s="12">
        <f t="shared" si="212"/>
        <v>42806.082349537035</v>
      </c>
      <c r="R2270" s="15">
        <f t="shared" si="213"/>
        <v>2017</v>
      </c>
      <c r="S2270" s="21">
        <f t="shared" si="216"/>
        <v>0</v>
      </c>
      <c r="T2270" s="15">
        <f t="shared" si="215"/>
        <v>5.75</v>
      </c>
      <c r="U2270">
        <f t="shared" si="21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 s="12">
        <f t="shared" si="211"/>
        <v>42776.704432870371</v>
      </c>
      <c r="Q2271" s="12">
        <f t="shared" si="212"/>
        <v>42801.208333333328</v>
      </c>
      <c r="R2271" s="15">
        <f t="shared" si="213"/>
        <v>2017</v>
      </c>
      <c r="S2271" s="21">
        <f t="shared" si="216"/>
        <v>0</v>
      </c>
      <c r="T2271" s="15">
        <f t="shared" si="215"/>
        <v>1.24</v>
      </c>
      <c r="U2271">
        <f t="shared" si="21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 s="12">
        <f t="shared" si="211"/>
        <v>42725.869363425925</v>
      </c>
      <c r="Q2272" s="12">
        <f t="shared" si="212"/>
        <v>42745.915972222225</v>
      </c>
      <c r="R2272" s="15">
        <f t="shared" si="213"/>
        <v>2016</v>
      </c>
      <c r="S2272" s="21">
        <f t="shared" si="216"/>
        <v>0</v>
      </c>
      <c r="T2272" s="15">
        <f t="shared" si="215"/>
        <v>0.67</v>
      </c>
      <c r="U2272">
        <f t="shared" si="21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 s="12">
        <f t="shared" si="211"/>
        <v>42684.000046296293</v>
      </c>
      <c r="Q2273" s="12">
        <f t="shared" si="212"/>
        <v>42714.000046296293</v>
      </c>
      <c r="R2273" s="15">
        <f t="shared" si="213"/>
        <v>2016</v>
      </c>
      <c r="S2273" s="21">
        <f t="shared" si="216"/>
        <v>0</v>
      </c>
      <c r="T2273" s="15">
        <f t="shared" si="215"/>
        <v>0.84</v>
      </c>
      <c r="U2273">
        <f t="shared" si="21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 s="12">
        <f t="shared" si="211"/>
        <v>42315.699490740735</v>
      </c>
      <c r="Q2274" s="12">
        <f t="shared" si="212"/>
        <v>42345.699490740735</v>
      </c>
      <c r="R2274" s="15">
        <f t="shared" si="213"/>
        <v>2015</v>
      </c>
      <c r="S2274" s="21">
        <f t="shared" si="216"/>
        <v>1</v>
      </c>
      <c r="T2274" s="15">
        <f t="shared" si="215"/>
        <v>1.17</v>
      </c>
      <c r="U2274">
        <f t="shared" si="21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 s="12">
        <f t="shared" si="211"/>
        <v>42781.549097222218</v>
      </c>
      <c r="Q2275" s="12">
        <f t="shared" si="212"/>
        <v>42806.507430555561</v>
      </c>
      <c r="R2275" s="15">
        <f t="shared" si="213"/>
        <v>2017</v>
      </c>
      <c r="S2275" s="21">
        <f t="shared" si="216"/>
        <v>0</v>
      </c>
      <c r="T2275" s="15">
        <f t="shared" si="215"/>
        <v>7.52</v>
      </c>
      <c r="U2275">
        <f t="shared" si="21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 s="12">
        <f t="shared" si="211"/>
        <v>41663.500659722224</v>
      </c>
      <c r="Q2276" s="12">
        <f t="shared" si="212"/>
        <v>41693.500659722224</v>
      </c>
      <c r="R2276" s="15">
        <f t="shared" si="213"/>
        <v>2014</v>
      </c>
      <c r="S2276" s="21">
        <f t="shared" si="216"/>
        <v>0</v>
      </c>
      <c r="T2276" s="15">
        <f t="shared" si="215"/>
        <v>11.16</v>
      </c>
      <c r="U2276">
        <f t="shared" si="21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 s="12">
        <f t="shared" si="211"/>
        <v>41965.616655092599</v>
      </c>
      <c r="Q2277" s="12">
        <f t="shared" si="212"/>
        <v>41995.616655092599</v>
      </c>
      <c r="R2277" s="15">
        <f t="shared" si="213"/>
        <v>2014</v>
      </c>
      <c r="S2277" s="21">
        <f t="shared" si="216"/>
        <v>2</v>
      </c>
      <c r="T2277" s="15">
        <f t="shared" si="215"/>
        <v>13.95</v>
      </c>
      <c r="U2277">
        <f t="shared" si="214"/>
        <v>2014</v>
      </c>
    </row>
    <row r="2278" spans="1:21" ht="43.5" x14ac:dyDescent="0.35">
      <c r="A2278">
        <v>2277</v>
      </c>
      <c r="B2278" s="3" t="s">
        <v>2278</v>
      </c>
      <c r="C2278" s="3" t="s">
        <v>6387</v>
      </c>
      <c r="D2278" s="6">
        <v>8500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s="10" t="s">
        <v>8287</v>
      </c>
      <c r="O2278" t="s">
        <v>8305</v>
      </c>
      <c r="P2278" s="12">
        <f t="shared" si="211"/>
        <v>40936.678506944445</v>
      </c>
      <c r="Q2278" s="12">
        <f t="shared" si="212"/>
        <v>40966.678506944445</v>
      </c>
      <c r="R2278" s="15">
        <f t="shared" si="213"/>
        <v>2012</v>
      </c>
      <c r="S2278" s="21">
        <f t="shared" si="216"/>
        <v>0</v>
      </c>
      <c r="T2278" s="15">
        <f t="shared" si="215"/>
        <v>5.32</v>
      </c>
      <c r="U2278">
        <f t="shared" si="214"/>
        <v>2012</v>
      </c>
    </row>
    <row r="2279" spans="1:21" ht="58" x14ac:dyDescent="0.35">
      <c r="A2279">
        <v>2276</v>
      </c>
      <c r="B2279" s="3" t="s">
        <v>2277</v>
      </c>
      <c r="C2279" s="3" t="s">
        <v>6386</v>
      </c>
      <c r="D2279" s="6">
        <v>4589</v>
      </c>
      <c r="E2279" s="8">
        <v>1101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s="10" t="s">
        <v>8287</v>
      </c>
      <c r="O2279" t="s">
        <v>8305</v>
      </c>
      <c r="P2279" s="12">
        <f t="shared" si="211"/>
        <v>41614.651493055557</v>
      </c>
      <c r="Q2279" s="12">
        <f t="shared" si="212"/>
        <v>41644.651493055557</v>
      </c>
      <c r="R2279" s="15">
        <f t="shared" si="213"/>
        <v>2013</v>
      </c>
      <c r="S2279" s="21">
        <f t="shared" si="216"/>
        <v>0</v>
      </c>
      <c r="T2279" s="15">
        <f t="shared" si="215"/>
        <v>14.68</v>
      </c>
      <c r="U2279">
        <f t="shared" si="214"/>
        <v>2013</v>
      </c>
    </row>
    <row r="2280" spans="1:21" ht="58" x14ac:dyDescent="0.35">
      <c r="A2280">
        <v>2280</v>
      </c>
      <c r="B2280" s="3" t="s">
        <v>2281</v>
      </c>
      <c r="C2280" s="3" t="s">
        <v>6390</v>
      </c>
      <c r="D2280" s="6">
        <v>9800</v>
      </c>
      <c r="E2280" s="8">
        <v>1100</v>
      </c>
      <c r="F2280" t="s">
        <v>8218</v>
      </c>
      <c r="G2280" t="s">
        <v>8223</v>
      </c>
      <c r="H2280" t="s">
        <v>8245</v>
      </c>
      <c r="I2280">
        <v>1442501991</v>
      </c>
      <c r="J2280">
        <v>1439909991</v>
      </c>
      <c r="K2280" t="b">
        <v>0</v>
      </c>
      <c r="L2280">
        <v>480</v>
      </c>
      <c r="M2280" t="b">
        <v>1</v>
      </c>
      <c r="N2280" s="10" t="s">
        <v>8287</v>
      </c>
      <c r="O2280" t="s">
        <v>8305</v>
      </c>
      <c r="P2280" s="12">
        <f t="shared" si="211"/>
        <v>42234.624895833331</v>
      </c>
      <c r="Q2280" s="12">
        <f t="shared" si="212"/>
        <v>42264.624895833331</v>
      </c>
      <c r="R2280" s="15">
        <f t="shared" si="213"/>
        <v>2015</v>
      </c>
      <c r="S2280" s="21">
        <f t="shared" si="216"/>
        <v>0</v>
      </c>
      <c r="T2280" s="15">
        <f t="shared" si="215"/>
        <v>2.29</v>
      </c>
      <c r="U2280">
        <f t="shared" si="214"/>
        <v>2015</v>
      </c>
    </row>
    <row r="2281" spans="1:21" ht="29" x14ac:dyDescent="0.35">
      <c r="A2281">
        <v>2278</v>
      </c>
      <c r="B2281" s="3" t="s">
        <v>2279</v>
      </c>
      <c r="C2281" s="3" t="s">
        <v>6388</v>
      </c>
      <c r="D2281" s="6">
        <v>2000</v>
      </c>
      <c r="E2281" s="8">
        <v>1100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s="10" t="s">
        <v>8287</v>
      </c>
      <c r="O2281" t="s">
        <v>8305</v>
      </c>
      <c r="P2281" s="12">
        <f t="shared" si="211"/>
        <v>42338.709108796291</v>
      </c>
      <c r="Q2281" s="12">
        <f t="shared" si="212"/>
        <v>42372.957638888889</v>
      </c>
      <c r="R2281" s="15">
        <f t="shared" si="213"/>
        <v>2015</v>
      </c>
      <c r="S2281" s="21">
        <f t="shared" si="216"/>
        <v>1</v>
      </c>
      <c r="T2281" s="15">
        <f t="shared" si="215"/>
        <v>10.78</v>
      </c>
      <c r="U2281">
        <f t="shared" si="214"/>
        <v>2015</v>
      </c>
    </row>
    <row r="2282" spans="1:21" ht="58" x14ac:dyDescent="0.35">
      <c r="A2282">
        <v>2279</v>
      </c>
      <c r="B2282" s="3" t="s">
        <v>2280</v>
      </c>
      <c r="C2282" s="3" t="s">
        <v>6389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s="10" t="s">
        <v>8287</v>
      </c>
      <c r="O2282" t="s">
        <v>8305</v>
      </c>
      <c r="P2282" s="12">
        <f t="shared" si="211"/>
        <v>42020.806701388887</v>
      </c>
      <c r="Q2282" s="12">
        <f t="shared" si="212"/>
        <v>42039.166666666672</v>
      </c>
      <c r="R2282" s="15">
        <f t="shared" si="213"/>
        <v>2015</v>
      </c>
      <c r="S2282" s="21">
        <f t="shared" si="216"/>
        <v>1</v>
      </c>
      <c r="T2282" s="15">
        <f t="shared" si="215"/>
        <v>34.380000000000003</v>
      </c>
      <c r="U2282">
        <f t="shared" si="21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 s="12">
        <f t="shared" si="211"/>
        <v>40687.285844907405</v>
      </c>
      <c r="Q2283" s="12">
        <f t="shared" si="212"/>
        <v>40749.284722222219</v>
      </c>
      <c r="R2283" s="15">
        <f t="shared" si="213"/>
        <v>2011</v>
      </c>
      <c r="S2283" s="21">
        <f t="shared" si="216"/>
        <v>4</v>
      </c>
      <c r="T2283" s="15">
        <f t="shared" si="215"/>
        <v>99.73</v>
      </c>
      <c r="U2283">
        <f t="shared" si="21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 s="12">
        <f t="shared" si="211"/>
        <v>42323.17460648148</v>
      </c>
      <c r="Q2284" s="12">
        <f t="shared" si="212"/>
        <v>42383.17460648148</v>
      </c>
      <c r="R2284" s="15">
        <f t="shared" si="213"/>
        <v>2015</v>
      </c>
      <c r="S2284" s="21">
        <f t="shared" si="216"/>
        <v>1</v>
      </c>
      <c r="T2284" s="15">
        <f t="shared" si="215"/>
        <v>91.33</v>
      </c>
      <c r="U2284">
        <f t="shared" si="21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 s="12">
        <f t="shared" si="211"/>
        <v>40978.125046296293</v>
      </c>
      <c r="Q2285" s="12">
        <f t="shared" si="212"/>
        <v>41038.083379629628</v>
      </c>
      <c r="R2285" s="15">
        <f t="shared" si="213"/>
        <v>2012</v>
      </c>
      <c r="S2285" s="21">
        <f t="shared" si="216"/>
        <v>0</v>
      </c>
      <c r="T2285" s="15">
        <f t="shared" si="215"/>
        <v>22.73</v>
      </c>
      <c r="U2285">
        <f t="shared" si="21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 s="12">
        <f t="shared" si="211"/>
        <v>40585.796817129631</v>
      </c>
      <c r="Q2286" s="12">
        <f t="shared" si="212"/>
        <v>40614.166666666664</v>
      </c>
      <c r="R2286" s="15">
        <f t="shared" si="213"/>
        <v>2011</v>
      </c>
      <c r="S2286" s="21">
        <f t="shared" si="216"/>
        <v>0</v>
      </c>
      <c r="T2286" s="15">
        <f t="shared" si="215"/>
        <v>18.47</v>
      </c>
      <c r="U2286">
        <f t="shared" si="21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 s="12">
        <f t="shared" si="211"/>
        <v>41059.185682870368</v>
      </c>
      <c r="Q2287" s="12">
        <f t="shared" si="212"/>
        <v>41089.185682870368</v>
      </c>
      <c r="R2287" s="15">
        <f t="shared" si="213"/>
        <v>2012</v>
      </c>
      <c r="S2287" s="21">
        <f t="shared" si="216"/>
        <v>0</v>
      </c>
      <c r="T2287" s="15">
        <f t="shared" si="215"/>
        <v>13.77</v>
      </c>
      <c r="U2287">
        <f t="shared" si="21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 s="12">
        <f t="shared" si="211"/>
        <v>41494.963587962964</v>
      </c>
      <c r="Q2288" s="12">
        <f t="shared" si="212"/>
        <v>41523.165972222225</v>
      </c>
      <c r="R2288" s="15">
        <f t="shared" si="213"/>
        <v>2013</v>
      </c>
      <c r="S2288" s="21">
        <f t="shared" si="216"/>
        <v>1</v>
      </c>
      <c r="T2288" s="15">
        <f t="shared" si="215"/>
        <v>77.319999999999993</v>
      </c>
      <c r="U2288">
        <f t="shared" si="21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 s="12">
        <f t="shared" si="211"/>
        <v>41792.667361111111</v>
      </c>
      <c r="Q2289" s="12">
        <f t="shared" si="212"/>
        <v>41813.667361111111</v>
      </c>
      <c r="R2289" s="15">
        <f t="shared" si="213"/>
        <v>2014</v>
      </c>
      <c r="S2289" s="21">
        <f t="shared" si="216"/>
        <v>0</v>
      </c>
      <c r="T2289" s="15">
        <f t="shared" si="215"/>
        <v>10.210000000000001</v>
      </c>
      <c r="U2289">
        <f t="shared" si="21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 s="12">
        <f t="shared" si="211"/>
        <v>41067.827418981484</v>
      </c>
      <c r="Q2290" s="12">
        <f t="shared" si="212"/>
        <v>41086.75</v>
      </c>
      <c r="R2290" s="15">
        <f t="shared" si="213"/>
        <v>2012</v>
      </c>
      <c r="S2290" s="21">
        <f t="shared" si="216"/>
        <v>1</v>
      </c>
      <c r="T2290" s="15">
        <f t="shared" si="215"/>
        <v>43.28</v>
      </c>
      <c r="U2290">
        <f t="shared" si="21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 s="12">
        <f t="shared" si="211"/>
        <v>41571.998379629629</v>
      </c>
      <c r="Q2291" s="12">
        <f t="shared" si="212"/>
        <v>41614.973611111112</v>
      </c>
      <c r="R2291" s="15">
        <f t="shared" si="213"/>
        <v>2013</v>
      </c>
      <c r="S2291" s="21">
        <f t="shared" si="216"/>
        <v>1</v>
      </c>
      <c r="T2291" s="15">
        <f t="shared" si="215"/>
        <v>43.24</v>
      </c>
      <c r="U2291">
        <f t="shared" si="214"/>
        <v>2013</v>
      </c>
    </row>
    <row r="2292" spans="1:21" ht="43.5" x14ac:dyDescent="0.35">
      <c r="A2292">
        <v>2291</v>
      </c>
      <c r="B2292" s="3" t="s">
        <v>2292</v>
      </c>
      <c r="C2292" s="3" t="s">
        <v>6401</v>
      </c>
      <c r="D2292" s="6">
        <v>2500</v>
      </c>
      <c r="E2292" s="8">
        <v>1080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s="10" t="s">
        <v>8279</v>
      </c>
      <c r="O2292" t="s">
        <v>8280</v>
      </c>
      <c r="P2292" s="12">
        <f t="shared" si="211"/>
        <v>40987.977060185185</v>
      </c>
      <c r="Q2292" s="12">
        <f t="shared" si="212"/>
        <v>41022.166666666664</v>
      </c>
      <c r="R2292" s="15">
        <f t="shared" si="213"/>
        <v>2012</v>
      </c>
      <c r="S2292" s="21">
        <f t="shared" si="216"/>
        <v>0</v>
      </c>
      <c r="T2292" s="15">
        <f t="shared" si="215"/>
        <v>25.12</v>
      </c>
      <c r="U2292">
        <f t="shared" si="214"/>
        <v>2012</v>
      </c>
    </row>
    <row r="2293" spans="1:21" ht="43.5" x14ac:dyDescent="0.35">
      <c r="A2293">
        <v>2290</v>
      </c>
      <c r="B2293" s="3" t="s">
        <v>2291</v>
      </c>
      <c r="C2293" s="3" t="s">
        <v>6400</v>
      </c>
      <c r="D2293" s="6">
        <v>1500</v>
      </c>
      <c r="E2293" s="8">
        <v>1080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s="10" t="s">
        <v>8279</v>
      </c>
      <c r="O2293" t="s">
        <v>8280</v>
      </c>
      <c r="P2293" s="12">
        <f t="shared" si="211"/>
        <v>40070.253819444442</v>
      </c>
      <c r="Q2293" s="12">
        <f t="shared" si="212"/>
        <v>40148.708333333336</v>
      </c>
      <c r="R2293" s="15">
        <f t="shared" si="213"/>
        <v>2009</v>
      </c>
      <c r="S2293" s="21">
        <f t="shared" si="216"/>
        <v>1</v>
      </c>
      <c r="T2293" s="15">
        <f t="shared" si="215"/>
        <v>37.24</v>
      </c>
      <c r="U2293">
        <f t="shared" si="214"/>
        <v>2009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 s="12">
        <f t="shared" si="211"/>
        <v>40987.697638888887</v>
      </c>
      <c r="Q2294" s="12">
        <f t="shared" si="212"/>
        <v>41017.697638888887</v>
      </c>
      <c r="R2294" s="15">
        <f t="shared" si="213"/>
        <v>2012</v>
      </c>
      <c r="S2294" s="21">
        <f t="shared" si="216"/>
        <v>1</v>
      </c>
      <c r="T2294" s="15">
        <f t="shared" si="215"/>
        <v>23.43</v>
      </c>
      <c r="U2294">
        <f t="shared" si="21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 s="12">
        <f t="shared" si="211"/>
        <v>41151.708321759259</v>
      </c>
      <c r="Q2295" s="12">
        <f t="shared" si="212"/>
        <v>41177.165972222225</v>
      </c>
      <c r="R2295" s="15">
        <f t="shared" si="213"/>
        <v>2012</v>
      </c>
      <c r="S2295" s="21">
        <f t="shared" si="216"/>
        <v>1</v>
      </c>
      <c r="T2295" s="15">
        <f t="shared" si="215"/>
        <v>39.74</v>
      </c>
      <c r="U2295">
        <f t="shared" si="21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 s="12">
        <f t="shared" si="211"/>
        <v>41264.72314814815</v>
      </c>
      <c r="Q2296" s="12">
        <f t="shared" si="212"/>
        <v>41294.72314814815</v>
      </c>
      <c r="R2296" s="15">
        <f t="shared" si="213"/>
        <v>2012</v>
      </c>
      <c r="S2296" s="21">
        <f t="shared" si="216"/>
        <v>0</v>
      </c>
      <c r="T2296" s="15">
        <f t="shared" si="215"/>
        <v>9.57</v>
      </c>
      <c r="U2296">
        <f t="shared" si="21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 s="12">
        <f t="shared" si="211"/>
        <v>41270.954351851848</v>
      </c>
      <c r="Q2297" s="12">
        <f t="shared" si="212"/>
        <v>41300.954351851848</v>
      </c>
      <c r="R2297" s="15">
        <f t="shared" si="213"/>
        <v>2012</v>
      </c>
      <c r="S2297" s="21">
        <f t="shared" si="216"/>
        <v>1</v>
      </c>
      <c r="T2297" s="15">
        <f t="shared" si="215"/>
        <v>31.44</v>
      </c>
      <c r="U2297">
        <f t="shared" si="21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 s="12">
        <f t="shared" si="211"/>
        <v>40927.731782407405</v>
      </c>
      <c r="Q2298" s="12">
        <f t="shared" si="212"/>
        <v>40962.731782407405</v>
      </c>
      <c r="R2298" s="15">
        <f t="shared" si="213"/>
        <v>2012</v>
      </c>
      <c r="S2298" s="21">
        <f t="shared" si="216"/>
        <v>0</v>
      </c>
      <c r="T2298" s="15">
        <f t="shared" si="215"/>
        <v>7.36</v>
      </c>
      <c r="U2298">
        <f t="shared" si="214"/>
        <v>2012</v>
      </c>
    </row>
    <row r="2299" spans="1:21" ht="43.5" x14ac:dyDescent="0.35">
      <c r="A2299">
        <v>2298</v>
      </c>
      <c r="B2299" s="3" t="s">
        <v>2299</v>
      </c>
      <c r="C2299" s="3" t="s">
        <v>6408</v>
      </c>
      <c r="D2299" s="6">
        <v>30000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s="10" t="s">
        <v>8279</v>
      </c>
      <c r="O2299" t="s">
        <v>8280</v>
      </c>
      <c r="P2299" s="12">
        <f t="shared" si="211"/>
        <v>41694.84065972222</v>
      </c>
      <c r="Q2299" s="12">
        <f t="shared" si="212"/>
        <v>41724.798993055556</v>
      </c>
      <c r="R2299" s="15">
        <f t="shared" si="213"/>
        <v>2014</v>
      </c>
      <c r="S2299" s="21">
        <f t="shared" si="216"/>
        <v>0</v>
      </c>
      <c r="T2299" s="15">
        <f t="shared" si="215"/>
        <v>3.7</v>
      </c>
      <c r="U2299">
        <f t="shared" si="214"/>
        <v>2014</v>
      </c>
    </row>
    <row r="2300" spans="1:21" ht="29" x14ac:dyDescent="0.35">
      <c r="A2300">
        <v>2297</v>
      </c>
      <c r="B2300" s="3" t="s">
        <v>2298</v>
      </c>
      <c r="C2300" s="3" t="s">
        <v>6407</v>
      </c>
      <c r="D2300" s="6">
        <v>1000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s="10" t="s">
        <v>8279</v>
      </c>
      <c r="O2300" t="s">
        <v>8280</v>
      </c>
      <c r="P2300" s="12">
        <f t="shared" si="211"/>
        <v>40948.042233796295</v>
      </c>
      <c r="Q2300" s="12">
        <f t="shared" si="212"/>
        <v>40982.165972222225</v>
      </c>
      <c r="R2300" s="15">
        <f t="shared" si="213"/>
        <v>2012</v>
      </c>
      <c r="S2300" s="21">
        <f t="shared" si="216"/>
        <v>1</v>
      </c>
      <c r="T2300" s="15">
        <f t="shared" si="215"/>
        <v>56.11</v>
      </c>
      <c r="U2300">
        <f t="shared" si="214"/>
        <v>2012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 s="12">
        <f t="shared" si="211"/>
        <v>40565.032511574071</v>
      </c>
      <c r="Q2301" s="12">
        <f t="shared" si="212"/>
        <v>40580.032511574071</v>
      </c>
      <c r="R2301" s="15">
        <f t="shared" si="213"/>
        <v>2011</v>
      </c>
      <c r="S2301" s="21">
        <f t="shared" si="216"/>
        <v>4</v>
      </c>
      <c r="T2301" s="15">
        <f t="shared" si="215"/>
        <v>76.09</v>
      </c>
      <c r="U2301">
        <f t="shared" si="21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 s="12">
        <f t="shared" si="211"/>
        <v>41074.727037037039</v>
      </c>
      <c r="Q2302" s="12">
        <f t="shared" si="212"/>
        <v>41088.727037037039</v>
      </c>
      <c r="R2302" s="15">
        <f t="shared" si="213"/>
        <v>2012</v>
      </c>
      <c r="S2302" s="21">
        <f t="shared" si="216"/>
        <v>1</v>
      </c>
      <c r="T2302" s="15">
        <f t="shared" si="215"/>
        <v>152.13999999999999</v>
      </c>
      <c r="U2302">
        <f t="shared" si="21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 s="12">
        <f t="shared" si="211"/>
        <v>41416.146944444445</v>
      </c>
      <c r="Q2303" s="12">
        <f t="shared" si="212"/>
        <v>41446.146944444445</v>
      </c>
      <c r="R2303" s="15">
        <f t="shared" si="213"/>
        <v>2013</v>
      </c>
      <c r="S2303" s="21">
        <f t="shared" si="216"/>
        <v>0</v>
      </c>
      <c r="T2303" s="15">
        <f t="shared" si="215"/>
        <v>5.04</v>
      </c>
      <c r="U2303">
        <f t="shared" si="21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 s="12">
        <f t="shared" si="211"/>
        <v>41605.868449074071</v>
      </c>
      <c r="Q2304" s="12">
        <f t="shared" si="212"/>
        <v>41639.291666666664</v>
      </c>
      <c r="R2304" s="15">
        <f t="shared" si="213"/>
        <v>2013</v>
      </c>
      <c r="S2304" s="21">
        <f t="shared" si="216"/>
        <v>0</v>
      </c>
      <c r="T2304" s="15">
        <f t="shared" si="215"/>
        <v>12.51</v>
      </c>
      <c r="U2304">
        <f t="shared" si="21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 s="12">
        <f t="shared" si="211"/>
        <v>40850.111064814817</v>
      </c>
      <c r="Q2305" s="12">
        <f t="shared" si="212"/>
        <v>40890.152731481481</v>
      </c>
      <c r="R2305" s="15">
        <f t="shared" si="213"/>
        <v>2011</v>
      </c>
      <c r="S2305" s="21">
        <f t="shared" si="216"/>
        <v>0</v>
      </c>
      <c r="T2305" s="15">
        <f t="shared" si="215"/>
        <v>10.29</v>
      </c>
      <c r="U2305">
        <f t="shared" si="21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 s="12">
        <f t="shared" ref="P2306:P2369" si="217">(((J2306/60)/60)/24)+DATE(1970,1,1)</f>
        <v>40502.815868055557</v>
      </c>
      <c r="Q2306" s="12">
        <f t="shared" ref="Q2306:Q2369" si="218">(((I2306/60)/60)/24)+DATE(1970,1,1)</f>
        <v>40544.207638888889</v>
      </c>
      <c r="R2306" s="15">
        <f t="shared" ref="R2306:R2369" si="219">YEAR(P2306)</f>
        <v>2010</v>
      </c>
      <c r="S2306" s="21">
        <f t="shared" si="216"/>
        <v>0</v>
      </c>
      <c r="T2306" s="15">
        <f t="shared" si="215"/>
        <v>9.3800000000000008</v>
      </c>
      <c r="U2306">
        <f t="shared" si="21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 s="12">
        <f t="shared" si="217"/>
        <v>41834.695277777777</v>
      </c>
      <c r="Q2307" s="12">
        <f t="shared" si="218"/>
        <v>41859.75</v>
      </c>
      <c r="R2307" s="15">
        <f t="shared" si="219"/>
        <v>2014</v>
      </c>
      <c r="S2307" s="21">
        <f t="shared" si="216"/>
        <v>0</v>
      </c>
      <c r="T2307" s="15">
        <f t="shared" si="215"/>
        <v>6.34</v>
      </c>
      <c r="U2307">
        <f t="shared" ref="U2307:U2370" si="220">YEAR(P2307)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 s="12">
        <f t="shared" si="217"/>
        <v>40948.16815972222</v>
      </c>
      <c r="Q2308" s="12">
        <f t="shared" si="218"/>
        <v>40978.16815972222</v>
      </c>
      <c r="R2308" s="15">
        <f t="shared" si="219"/>
        <v>2012</v>
      </c>
      <c r="S2308" s="21">
        <f t="shared" si="216"/>
        <v>0</v>
      </c>
      <c r="T2308" s="15">
        <f t="shared" ref="T2308:T2371" si="221">IFERROR(ROUND(E2308/L2308,2),0)</f>
        <v>14.47</v>
      </c>
      <c r="U2308">
        <f t="shared" si="220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 s="12">
        <f t="shared" si="217"/>
        <v>41004.802465277775</v>
      </c>
      <c r="Q2309" s="12">
        <f t="shared" si="218"/>
        <v>41034.802407407406</v>
      </c>
      <c r="R2309" s="15">
        <f t="shared" si="219"/>
        <v>2012</v>
      </c>
      <c r="S2309" s="21">
        <f t="shared" si="216"/>
        <v>1</v>
      </c>
      <c r="T2309" s="15">
        <f t="shared" si="221"/>
        <v>14.07</v>
      </c>
      <c r="U2309">
        <f t="shared" si="220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 s="12">
        <f t="shared" si="217"/>
        <v>41851.962916666671</v>
      </c>
      <c r="Q2310" s="12">
        <f t="shared" si="218"/>
        <v>41880.041666666664</v>
      </c>
      <c r="R2310" s="15">
        <f t="shared" si="219"/>
        <v>2014</v>
      </c>
      <c r="S2310" s="21">
        <f t="shared" si="216"/>
        <v>0</v>
      </c>
      <c r="T2310" s="15">
        <f t="shared" si="221"/>
        <v>1.72</v>
      </c>
      <c r="U2310">
        <f t="shared" si="220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 s="12">
        <f t="shared" si="217"/>
        <v>41307.987696759257</v>
      </c>
      <c r="Q2311" s="12">
        <f t="shared" si="218"/>
        <v>41342.987696759257</v>
      </c>
      <c r="R2311" s="15">
        <f t="shared" si="219"/>
        <v>2013</v>
      </c>
      <c r="S2311" s="21">
        <f t="shared" si="216"/>
        <v>0</v>
      </c>
      <c r="T2311" s="15">
        <f t="shared" si="221"/>
        <v>9.82</v>
      </c>
      <c r="U2311">
        <f t="shared" si="220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 s="12">
        <f t="shared" si="217"/>
        <v>41324.79415509259</v>
      </c>
      <c r="Q2312" s="12">
        <f t="shared" si="218"/>
        <v>41354.752488425926</v>
      </c>
      <c r="R2312" s="15">
        <f t="shared" si="219"/>
        <v>2013</v>
      </c>
      <c r="S2312" s="21">
        <f t="shared" si="216"/>
        <v>0</v>
      </c>
      <c r="T2312" s="15">
        <f t="shared" si="221"/>
        <v>0.86</v>
      </c>
      <c r="U2312">
        <f t="shared" si="220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 s="12">
        <f t="shared" si="217"/>
        <v>41736.004502314812</v>
      </c>
      <c r="Q2313" s="12">
        <f t="shared" si="218"/>
        <v>41766.004502314812</v>
      </c>
      <c r="R2313" s="15">
        <f t="shared" si="219"/>
        <v>2014</v>
      </c>
      <c r="S2313" s="21">
        <f t="shared" si="216"/>
        <v>0</v>
      </c>
      <c r="T2313" s="15">
        <f t="shared" si="221"/>
        <v>10.1</v>
      </c>
      <c r="U2313">
        <f t="shared" si="220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 s="12">
        <f t="shared" si="217"/>
        <v>41716.632847222223</v>
      </c>
      <c r="Q2314" s="12">
        <f t="shared" si="218"/>
        <v>41747.958333333336</v>
      </c>
      <c r="R2314" s="15">
        <f t="shared" si="219"/>
        <v>2014</v>
      </c>
      <c r="S2314" s="21">
        <f t="shared" si="216"/>
        <v>0</v>
      </c>
      <c r="T2314" s="15">
        <f t="shared" si="221"/>
        <v>13.29</v>
      </c>
      <c r="U2314">
        <f t="shared" si="220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 s="12">
        <f t="shared" si="217"/>
        <v>41002.958634259259</v>
      </c>
      <c r="Q2315" s="12">
        <f t="shared" si="218"/>
        <v>41032.958634259259</v>
      </c>
      <c r="R2315" s="15">
        <f t="shared" si="219"/>
        <v>2012</v>
      </c>
      <c r="S2315" s="21">
        <f t="shared" si="216"/>
        <v>0</v>
      </c>
      <c r="T2315" s="15">
        <f t="shared" si="221"/>
        <v>6.68</v>
      </c>
      <c r="U2315">
        <f t="shared" si="220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 s="12">
        <f t="shared" si="217"/>
        <v>41037.551585648151</v>
      </c>
      <c r="Q2316" s="12">
        <f t="shared" si="218"/>
        <v>41067.551585648151</v>
      </c>
      <c r="R2316" s="15">
        <f t="shared" si="219"/>
        <v>2012</v>
      </c>
      <c r="S2316" s="21">
        <f t="shared" si="216"/>
        <v>1</v>
      </c>
      <c r="T2316" s="15">
        <f t="shared" si="221"/>
        <v>20.94</v>
      </c>
      <c r="U2316">
        <f t="shared" si="220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 s="12">
        <f t="shared" si="217"/>
        <v>41004.72619212963</v>
      </c>
      <c r="Q2317" s="12">
        <f t="shared" si="218"/>
        <v>41034.72619212963</v>
      </c>
      <c r="R2317" s="15">
        <f t="shared" si="219"/>
        <v>2012</v>
      </c>
      <c r="S2317" s="21">
        <f t="shared" si="216"/>
        <v>0</v>
      </c>
      <c r="T2317" s="15">
        <f t="shared" si="221"/>
        <v>16.34</v>
      </c>
      <c r="U2317">
        <f t="shared" si="220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 s="12">
        <f t="shared" si="217"/>
        <v>40079.725115740745</v>
      </c>
      <c r="Q2318" s="12">
        <f t="shared" si="218"/>
        <v>40156.76666666667</v>
      </c>
      <c r="R2318" s="15">
        <f t="shared" si="219"/>
        <v>2009</v>
      </c>
      <c r="S2318" s="21">
        <f t="shared" si="216"/>
        <v>0</v>
      </c>
      <c r="T2318" s="15">
        <f t="shared" si="221"/>
        <v>5.22</v>
      </c>
      <c r="U2318">
        <f t="shared" si="220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 s="12">
        <f t="shared" si="217"/>
        <v>40192.542233796295</v>
      </c>
      <c r="Q2319" s="12">
        <f t="shared" si="218"/>
        <v>40224.208333333336</v>
      </c>
      <c r="R2319" s="15">
        <f t="shared" si="219"/>
        <v>2010</v>
      </c>
      <c r="S2319" s="21">
        <f t="shared" si="216"/>
        <v>3</v>
      </c>
      <c r="T2319" s="15">
        <f t="shared" si="221"/>
        <v>47.33</v>
      </c>
      <c r="U2319">
        <f t="shared" si="220"/>
        <v>2010</v>
      </c>
    </row>
    <row r="2320" spans="1:21" ht="43.5" x14ac:dyDescent="0.35">
      <c r="A2320">
        <v>2321</v>
      </c>
      <c r="B2320" s="3" t="s">
        <v>2322</v>
      </c>
      <c r="C2320" s="3" t="s">
        <v>6431</v>
      </c>
      <c r="D2320" s="6">
        <v>10557</v>
      </c>
      <c r="E2320" s="8">
        <v>1040</v>
      </c>
      <c r="F2320" t="s">
        <v>8221</v>
      </c>
      <c r="G2320" t="s">
        <v>8238</v>
      </c>
      <c r="H2320" t="s">
        <v>8248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s="10" t="s">
        <v>8290</v>
      </c>
      <c r="O2320" t="s">
        <v>8306</v>
      </c>
      <c r="P2320" s="12">
        <f t="shared" si="217"/>
        <v>42799.260428240741</v>
      </c>
      <c r="Q2320" s="12">
        <f t="shared" si="218"/>
        <v>42829.21876157407</v>
      </c>
      <c r="R2320" s="15">
        <f t="shared" si="219"/>
        <v>2017</v>
      </c>
      <c r="S2320" s="21">
        <f t="shared" si="216"/>
        <v>0</v>
      </c>
      <c r="T2320" s="15">
        <f t="shared" si="221"/>
        <v>16.25</v>
      </c>
      <c r="U2320">
        <f t="shared" si="220"/>
        <v>2017</v>
      </c>
    </row>
    <row r="2321" spans="1:21" ht="58" x14ac:dyDescent="0.35">
      <c r="A2321">
        <v>2318</v>
      </c>
      <c r="B2321" s="3" t="s">
        <v>2319</v>
      </c>
      <c r="C2321" s="3" t="s">
        <v>6428</v>
      </c>
      <c r="D2321" s="6">
        <v>5000</v>
      </c>
      <c r="E2321" s="8">
        <v>1040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s="10" t="s">
        <v>8279</v>
      </c>
      <c r="O2321" t="s">
        <v>8283</v>
      </c>
      <c r="P2321" s="12">
        <f t="shared" si="217"/>
        <v>40050.643680555557</v>
      </c>
      <c r="Q2321" s="12">
        <f t="shared" si="218"/>
        <v>40082.165972222225</v>
      </c>
      <c r="R2321" s="15">
        <f t="shared" si="219"/>
        <v>2009</v>
      </c>
      <c r="S2321" s="21">
        <f t="shared" si="216"/>
        <v>0</v>
      </c>
      <c r="T2321" s="15">
        <f t="shared" si="221"/>
        <v>6.38</v>
      </c>
      <c r="U2321">
        <f t="shared" si="220"/>
        <v>2009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 s="12">
        <f t="shared" si="217"/>
        <v>41696.817129629628</v>
      </c>
      <c r="Q2322" s="12">
        <f t="shared" si="218"/>
        <v>41731.775462962964</v>
      </c>
      <c r="R2322" s="15">
        <f t="shared" si="219"/>
        <v>2014</v>
      </c>
      <c r="S2322" s="21">
        <f t="shared" si="216"/>
        <v>0</v>
      </c>
      <c r="T2322" s="15">
        <f t="shared" si="221"/>
        <v>11.69</v>
      </c>
      <c r="U2322">
        <f t="shared" si="220"/>
        <v>2014</v>
      </c>
    </row>
    <row r="2323" spans="1:21" ht="43.5" x14ac:dyDescent="0.35">
      <c r="A2323">
        <v>2319</v>
      </c>
      <c r="B2323" s="3" t="s">
        <v>2320</v>
      </c>
      <c r="C2323" s="3" t="s">
        <v>6429</v>
      </c>
      <c r="D2323" s="6">
        <v>3000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1387072685</v>
      </c>
      <c r="J2323">
        <v>1384480685</v>
      </c>
      <c r="K2323" t="b">
        <v>1</v>
      </c>
      <c r="L2323">
        <v>77</v>
      </c>
      <c r="M2323" t="b">
        <v>1</v>
      </c>
      <c r="N2323" s="10" t="s">
        <v>8279</v>
      </c>
      <c r="O2323" t="s">
        <v>8283</v>
      </c>
      <c r="P2323" s="12">
        <f t="shared" si="217"/>
        <v>41593.082002314812</v>
      </c>
      <c r="Q2323" s="12">
        <f t="shared" si="218"/>
        <v>41623.082002314812</v>
      </c>
      <c r="R2323" s="15">
        <f t="shared" si="219"/>
        <v>2013</v>
      </c>
      <c r="S2323" s="21">
        <f t="shared" si="216"/>
        <v>0</v>
      </c>
      <c r="T2323" s="15">
        <f t="shared" si="221"/>
        <v>13.51</v>
      </c>
      <c r="U2323">
        <f t="shared" si="220"/>
        <v>2013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 s="12">
        <f t="shared" si="217"/>
        <v>42804.895474537043</v>
      </c>
      <c r="Q2324" s="12">
        <f t="shared" si="218"/>
        <v>42834.853807870371</v>
      </c>
      <c r="R2324" s="15">
        <f t="shared" si="219"/>
        <v>2017</v>
      </c>
      <c r="S2324" s="21">
        <f t="shared" si="216"/>
        <v>0</v>
      </c>
      <c r="T2324" s="15">
        <f t="shared" si="221"/>
        <v>259</v>
      </c>
      <c r="U2324">
        <f t="shared" si="220"/>
        <v>2017</v>
      </c>
    </row>
    <row r="2325" spans="1:21" ht="43.5" x14ac:dyDescent="0.35">
      <c r="A2325">
        <v>2326</v>
      </c>
      <c r="B2325" s="3" t="s">
        <v>2327</v>
      </c>
      <c r="C2325" s="3" t="s">
        <v>6436</v>
      </c>
      <c r="D2325" s="6">
        <v>15000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1493571600</v>
      </c>
      <c r="J2325">
        <v>1489106948</v>
      </c>
      <c r="K2325" t="b">
        <v>0</v>
      </c>
      <c r="L2325">
        <v>1</v>
      </c>
      <c r="M2325" t="b">
        <v>0</v>
      </c>
      <c r="N2325" s="10" t="s">
        <v>8290</v>
      </c>
      <c r="O2325" t="s">
        <v>8306</v>
      </c>
      <c r="P2325" s="12">
        <f t="shared" si="217"/>
        <v>42804.034120370372</v>
      </c>
      <c r="Q2325" s="12">
        <f t="shared" si="218"/>
        <v>42855.708333333328</v>
      </c>
      <c r="R2325" s="15">
        <f t="shared" si="219"/>
        <v>2017</v>
      </c>
      <c r="S2325" s="21">
        <f t="shared" si="216"/>
        <v>0</v>
      </c>
      <c r="T2325" s="15">
        <f t="shared" si="221"/>
        <v>1035</v>
      </c>
      <c r="U2325">
        <f t="shared" si="220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 s="12">
        <f t="shared" si="217"/>
        <v>42790.885243055556</v>
      </c>
      <c r="Q2326" s="12">
        <f t="shared" si="218"/>
        <v>42820.843576388885</v>
      </c>
      <c r="R2326" s="15">
        <f t="shared" si="219"/>
        <v>2017</v>
      </c>
      <c r="S2326" s="21">
        <f t="shared" si="216"/>
        <v>0</v>
      </c>
      <c r="T2326" s="15">
        <f t="shared" si="221"/>
        <v>16.97</v>
      </c>
      <c r="U2326">
        <f t="shared" si="220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 s="12">
        <f t="shared" si="217"/>
        <v>42794.022349537037</v>
      </c>
      <c r="Q2327" s="12">
        <f t="shared" si="218"/>
        <v>42823.980682870373</v>
      </c>
      <c r="R2327" s="15">
        <f t="shared" si="219"/>
        <v>2017</v>
      </c>
      <c r="S2327" s="21">
        <f t="shared" si="216"/>
        <v>1</v>
      </c>
      <c r="T2327" s="15">
        <f t="shared" si="221"/>
        <v>147.86000000000001</v>
      </c>
      <c r="U2327">
        <f t="shared" si="220"/>
        <v>2017</v>
      </c>
    </row>
    <row r="2328" spans="1:21" ht="43.5" x14ac:dyDescent="0.35">
      <c r="A2328">
        <v>2323</v>
      </c>
      <c r="B2328" s="3" t="s">
        <v>2324</v>
      </c>
      <c r="C2328" s="3" t="s">
        <v>6433</v>
      </c>
      <c r="D2328" s="6">
        <v>250</v>
      </c>
      <c r="E2328" s="8">
        <v>1035</v>
      </c>
      <c r="F2328" t="s">
        <v>8221</v>
      </c>
      <c r="G2328" t="s">
        <v>8223</v>
      </c>
      <c r="H2328" t="s">
        <v>8245</v>
      </c>
      <c r="I2328">
        <v>1490033247</v>
      </c>
      <c r="J2328">
        <v>1489428447</v>
      </c>
      <c r="K2328" t="b">
        <v>0</v>
      </c>
      <c r="L2328">
        <v>4</v>
      </c>
      <c r="M2328" t="b">
        <v>0</v>
      </c>
      <c r="N2328" s="10" t="s">
        <v>8290</v>
      </c>
      <c r="O2328" t="s">
        <v>8306</v>
      </c>
      <c r="P2328" s="12">
        <f t="shared" si="217"/>
        <v>42807.755173611105</v>
      </c>
      <c r="Q2328" s="12">
        <f t="shared" si="218"/>
        <v>42814.755173611105</v>
      </c>
      <c r="R2328" s="15">
        <f t="shared" si="219"/>
        <v>2017</v>
      </c>
      <c r="S2328" s="21">
        <f t="shared" si="216"/>
        <v>4</v>
      </c>
      <c r="T2328" s="15">
        <f t="shared" si="221"/>
        <v>258.75</v>
      </c>
      <c r="U2328">
        <f t="shared" si="220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 s="12">
        <f t="shared" si="217"/>
        <v>41842.917129629634</v>
      </c>
      <c r="Q2329" s="12">
        <f t="shared" si="218"/>
        <v>41877.917129629634</v>
      </c>
      <c r="R2329" s="15">
        <f t="shared" si="219"/>
        <v>2014</v>
      </c>
      <c r="S2329" s="21">
        <f t="shared" si="216"/>
        <v>0</v>
      </c>
      <c r="T2329" s="15">
        <f t="shared" si="221"/>
        <v>0.31</v>
      </c>
      <c r="U2329">
        <f t="shared" si="220"/>
        <v>2014</v>
      </c>
    </row>
    <row r="2330" spans="1:21" ht="43.5" x14ac:dyDescent="0.35">
      <c r="A2330">
        <v>2329</v>
      </c>
      <c r="B2330" s="3" t="s">
        <v>2330</v>
      </c>
      <c r="C2330" s="3" t="s">
        <v>6439</v>
      </c>
      <c r="D2330" s="6">
        <v>25000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s="10" t="s">
        <v>8290</v>
      </c>
      <c r="O2330" t="s">
        <v>8306</v>
      </c>
      <c r="P2330" s="12">
        <f t="shared" si="217"/>
        <v>41807.624374999999</v>
      </c>
      <c r="Q2330" s="12">
        <f t="shared" si="218"/>
        <v>41837.624374999999</v>
      </c>
      <c r="R2330" s="15">
        <f t="shared" si="219"/>
        <v>2014</v>
      </c>
      <c r="S2330" s="21">
        <f t="shared" ref="S2330:S2393" si="222">ROUND(E2330/D2330,0)</f>
        <v>0</v>
      </c>
      <c r="T2330" s="15">
        <f t="shared" si="221"/>
        <v>8.24</v>
      </c>
      <c r="U2330">
        <f t="shared" si="220"/>
        <v>2014</v>
      </c>
    </row>
    <row r="2331" spans="1:21" ht="58" x14ac:dyDescent="0.35">
      <c r="A2331">
        <v>2328</v>
      </c>
      <c r="B2331" s="3" t="s">
        <v>2329</v>
      </c>
      <c r="C2331" s="3" t="s">
        <v>6438</v>
      </c>
      <c r="D2331" s="6">
        <v>10000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s="10" t="s">
        <v>8290</v>
      </c>
      <c r="O2331" t="s">
        <v>8306</v>
      </c>
      <c r="P2331" s="12">
        <f t="shared" si="217"/>
        <v>42139.781678240746</v>
      </c>
      <c r="Q2331" s="12">
        <f t="shared" si="218"/>
        <v>42169.781678240746</v>
      </c>
      <c r="R2331" s="15">
        <f t="shared" si="219"/>
        <v>2015</v>
      </c>
      <c r="S2331" s="21">
        <f t="shared" si="222"/>
        <v>0</v>
      </c>
      <c r="T2331" s="15">
        <f t="shared" si="221"/>
        <v>1.92</v>
      </c>
      <c r="U2331">
        <f t="shared" si="220"/>
        <v>2015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 s="12">
        <f t="shared" si="217"/>
        <v>42332.89980324074</v>
      </c>
      <c r="Q2332" s="12">
        <f t="shared" si="218"/>
        <v>42363</v>
      </c>
      <c r="R2332" s="15">
        <f t="shared" si="219"/>
        <v>2015</v>
      </c>
      <c r="S2332" s="21">
        <f t="shared" si="222"/>
        <v>0</v>
      </c>
      <c r="T2332" s="15">
        <f t="shared" si="221"/>
        <v>6.29</v>
      </c>
      <c r="U2332">
        <f t="shared" si="220"/>
        <v>2015</v>
      </c>
    </row>
    <row r="2333" spans="1:21" ht="43.5" x14ac:dyDescent="0.35">
      <c r="A2333">
        <v>2332</v>
      </c>
      <c r="B2333" s="3" t="s">
        <v>2333</v>
      </c>
      <c r="C2333" s="3" t="s">
        <v>6442</v>
      </c>
      <c r="D2333" s="6">
        <v>25000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s="10" t="s">
        <v>8290</v>
      </c>
      <c r="O2333" t="s">
        <v>8306</v>
      </c>
      <c r="P2333" s="12">
        <f t="shared" si="217"/>
        <v>42011.628136574072</v>
      </c>
      <c r="Q2333" s="12">
        <f t="shared" si="218"/>
        <v>42041.628136574072</v>
      </c>
      <c r="R2333" s="15">
        <f t="shared" si="219"/>
        <v>2015</v>
      </c>
      <c r="S2333" s="21">
        <f t="shared" si="222"/>
        <v>0</v>
      </c>
      <c r="T2333" s="15">
        <f t="shared" si="221"/>
        <v>2.91</v>
      </c>
      <c r="U2333">
        <f t="shared" si="220"/>
        <v>2015</v>
      </c>
    </row>
    <row r="2334" spans="1:21" ht="43.5" x14ac:dyDescent="0.35">
      <c r="A2334">
        <v>2331</v>
      </c>
      <c r="B2334" s="3" t="s">
        <v>2332</v>
      </c>
      <c r="C2334" s="3" t="s">
        <v>6441</v>
      </c>
      <c r="D2334" s="6">
        <v>8000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s="10" t="s">
        <v>8290</v>
      </c>
      <c r="O2334" t="s">
        <v>8306</v>
      </c>
      <c r="P2334" s="12">
        <f t="shared" si="217"/>
        <v>41839.005671296298</v>
      </c>
      <c r="Q2334" s="12">
        <f t="shared" si="218"/>
        <v>41869.005671296298</v>
      </c>
      <c r="R2334" s="15">
        <f t="shared" si="219"/>
        <v>2014</v>
      </c>
      <c r="S2334" s="21">
        <f t="shared" si="222"/>
        <v>0</v>
      </c>
      <c r="T2334" s="15">
        <f t="shared" si="221"/>
        <v>3.63</v>
      </c>
      <c r="U2334">
        <f t="shared" si="220"/>
        <v>2014</v>
      </c>
    </row>
    <row r="2335" spans="1:21" ht="43.5" x14ac:dyDescent="0.35">
      <c r="A2335">
        <v>2335</v>
      </c>
      <c r="B2335" s="3" t="s">
        <v>2336</v>
      </c>
      <c r="C2335" s="3" t="s">
        <v>6445</v>
      </c>
      <c r="D2335" s="6">
        <v>25000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1402494243</v>
      </c>
      <c r="J2335">
        <v>1399902243</v>
      </c>
      <c r="K2335" t="b">
        <v>1</v>
      </c>
      <c r="L2335">
        <v>221</v>
      </c>
      <c r="M2335" t="b">
        <v>1</v>
      </c>
      <c r="N2335" s="10" t="s">
        <v>8290</v>
      </c>
      <c r="O2335" t="s">
        <v>8306</v>
      </c>
      <c r="P2335" s="12">
        <f t="shared" si="217"/>
        <v>41771.572256944448</v>
      </c>
      <c r="Q2335" s="12">
        <f t="shared" si="218"/>
        <v>41801.572256944448</v>
      </c>
      <c r="R2335" s="15">
        <f t="shared" si="219"/>
        <v>2014</v>
      </c>
      <c r="S2335" s="21">
        <f t="shared" si="222"/>
        <v>0</v>
      </c>
      <c r="T2335" s="15">
        <f t="shared" si="221"/>
        <v>4.6399999999999997</v>
      </c>
      <c r="U2335">
        <f t="shared" si="220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 s="12">
        <f t="shared" si="217"/>
        <v>41918.670115740737</v>
      </c>
      <c r="Q2336" s="12">
        <f t="shared" si="218"/>
        <v>41948.731944444444</v>
      </c>
      <c r="R2336" s="15">
        <f t="shared" si="219"/>
        <v>2014</v>
      </c>
      <c r="S2336" s="21">
        <f t="shared" si="222"/>
        <v>0</v>
      </c>
      <c r="T2336" s="15">
        <f t="shared" si="221"/>
        <v>15.3</v>
      </c>
      <c r="U2336">
        <f t="shared" si="220"/>
        <v>2014</v>
      </c>
    </row>
    <row r="2337" spans="1:21" ht="43.5" x14ac:dyDescent="0.35">
      <c r="A2337">
        <v>2333</v>
      </c>
      <c r="B2337" s="3" t="s">
        <v>2334</v>
      </c>
      <c r="C2337" s="3" t="s">
        <v>6443</v>
      </c>
      <c r="D2337" s="6">
        <v>600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1401385800</v>
      </c>
      <c r="J2337">
        <v>1399563390</v>
      </c>
      <c r="K2337" t="b">
        <v>1</v>
      </c>
      <c r="L2337">
        <v>94</v>
      </c>
      <c r="M2337" t="b">
        <v>1</v>
      </c>
      <c r="N2337" s="10" t="s">
        <v>8290</v>
      </c>
      <c r="O2337" t="s">
        <v>8306</v>
      </c>
      <c r="P2337" s="12">
        <f t="shared" si="217"/>
        <v>41767.650347222225</v>
      </c>
      <c r="Q2337" s="12">
        <f t="shared" si="218"/>
        <v>41788.743055555555</v>
      </c>
      <c r="R2337" s="15">
        <f t="shared" si="219"/>
        <v>2014</v>
      </c>
      <c r="S2337" s="21">
        <f t="shared" si="222"/>
        <v>2</v>
      </c>
      <c r="T2337" s="15">
        <f t="shared" si="221"/>
        <v>10.9</v>
      </c>
      <c r="U2337">
        <f t="shared" si="220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 s="12">
        <f t="shared" si="217"/>
        <v>41666.924710648149</v>
      </c>
      <c r="Q2338" s="12">
        <f t="shared" si="218"/>
        <v>41706.924710648149</v>
      </c>
      <c r="R2338" s="15">
        <f t="shared" si="219"/>
        <v>2014</v>
      </c>
      <c r="S2338" s="21">
        <f t="shared" si="222"/>
        <v>0</v>
      </c>
      <c r="T2338" s="15">
        <f t="shared" si="221"/>
        <v>0.47</v>
      </c>
      <c r="U2338">
        <f t="shared" si="220"/>
        <v>2014</v>
      </c>
    </row>
    <row r="2339" spans="1:21" ht="43.5" x14ac:dyDescent="0.35">
      <c r="A2339">
        <v>2339</v>
      </c>
      <c r="B2339" s="3" t="s">
        <v>2340</v>
      </c>
      <c r="C2339" s="3" t="s">
        <v>6449</v>
      </c>
      <c r="D2339" s="6">
        <v>25000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s="10" t="s">
        <v>8290</v>
      </c>
      <c r="O2339" t="s">
        <v>8306</v>
      </c>
      <c r="P2339" s="12">
        <f t="shared" si="217"/>
        <v>42692.79987268518</v>
      </c>
      <c r="Q2339" s="12">
        <f t="shared" si="218"/>
        <v>42723.332638888889</v>
      </c>
      <c r="R2339" s="15">
        <f t="shared" si="219"/>
        <v>2016</v>
      </c>
      <c r="S2339" s="21">
        <f t="shared" si="222"/>
        <v>0</v>
      </c>
      <c r="T2339" s="15">
        <f t="shared" si="221"/>
        <v>0.92</v>
      </c>
      <c r="U2339">
        <f t="shared" si="220"/>
        <v>2016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 s="12">
        <f t="shared" si="217"/>
        <v>41789.896805555552</v>
      </c>
      <c r="Q2340" s="12">
        <f t="shared" si="218"/>
        <v>41819.896805555552</v>
      </c>
      <c r="R2340" s="15">
        <f t="shared" si="219"/>
        <v>2014</v>
      </c>
      <c r="S2340" s="21">
        <f t="shared" si="222"/>
        <v>0</v>
      </c>
      <c r="T2340" s="15">
        <f t="shared" si="221"/>
        <v>8.2899999999999991</v>
      </c>
      <c r="U2340">
        <f t="shared" si="220"/>
        <v>2014</v>
      </c>
    </row>
    <row r="2341" spans="1:21" ht="29" x14ac:dyDescent="0.35">
      <c r="A2341">
        <v>2337</v>
      </c>
      <c r="B2341" s="3" t="s">
        <v>2338</v>
      </c>
      <c r="C2341" s="3" t="s">
        <v>6447</v>
      </c>
      <c r="D2341" s="6">
        <v>12000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1403796143</v>
      </c>
      <c r="J2341">
        <v>1401204143</v>
      </c>
      <c r="K2341" t="b">
        <v>1</v>
      </c>
      <c r="L2341">
        <v>179</v>
      </c>
      <c r="M2341" t="b">
        <v>1</v>
      </c>
      <c r="N2341" s="10" t="s">
        <v>8290</v>
      </c>
      <c r="O2341" t="s">
        <v>8306</v>
      </c>
      <c r="P2341" s="12">
        <f t="shared" si="217"/>
        <v>41786.640543981484</v>
      </c>
      <c r="Q2341" s="12">
        <f t="shared" si="218"/>
        <v>41816.640543981484</v>
      </c>
      <c r="R2341" s="15">
        <f t="shared" si="219"/>
        <v>2014</v>
      </c>
      <c r="S2341" s="21">
        <f t="shared" si="222"/>
        <v>0</v>
      </c>
      <c r="T2341" s="15">
        <f t="shared" si="221"/>
        <v>5.7</v>
      </c>
      <c r="U2341">
        <f t="shared" si="220"/>
        <v>2014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 s="12">
        <f t="shared" si="217"/>
        <v>42643.642800925925</v>
      </c>
      <c r="Q2342" s="12">
        <f t="shared" si="218"/>
        <v>42673.642800925925</v>
      </c>
      <c r="R2342" s="15">
        <f t="shared" si="219"/>
        <v>2016</v>
      </c>
      <c r="S2342" s="21">
        <f t="shared" si="222"/>
        <v>0</v>
      </c>
      <c r="T2342" s="15">
        <f t="shared" si="221"/>
        <v>2.52</v>
      </c>
      <c r="U2342">
        <f t="shared" si="220"/>
        <v>2016</v>
      </c>
    </row>
    <row r="2343" spans="1:21" ht="43.5" x14ac:dyDescent="0.35">
      <c r="A2343">
        <v>2342</v>
      </c>
      <c r="B2343" s="3" t="s">
        <v>2343</v>
      </c>
      <c r="C2343" s="3" t="s">
        <v>6452</v>
      </c>
      <c r="D2343" s="6">
        <v>5500</v>
      </c>
      <c r="E2343" s="8">
        <v>1015</v>
      </c>
      <c r="F2343" t="s">
        <v>8219</v>
      </c>
      <c r="G2343" t="s">
        <v>8223</v>
      </c>
      <c r="H2343" t="s">
        <v>8245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 s="12">
        <f t="shared" si="217"/>
        <v>41897.702199074076</v>
      </c>
      <c r="Q2343" s="12">
        <f t="shared" si="218"/>
        <v>41918.208333333336</v>
      </c>
      <c r="R2343" s="15">
        <f t="shared" si="219"/>
        <v>2014</v>
      </c>
      <c r="S2343" s="21">
        <f t="shared" si="222"/>
        <v>0</v>
      </c>
      <c r="T2343" s="15">
        <f t="shared" si="221"/>
        <v>0</v>
      </c>
      <c r="U2343">
        <f t="shared" si="220"/>
        <v>2014</v>
      </c>
    </row>
    <row r="2344" spans="1:21" ht="43.5" x14ac:dyDescent="0.35">
      <c r="A2344">
        <v>2341</v>
      </c>
      <c r="B2344" s="3" t="s">
        <v>2342</v>
      </c>
      <c r="C2344" s="3" t="s">
        <v>6451</v>
      </c>
      <c r="D2344" s="6">
        <v>5000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 s="12">
        <f t="shared" si="217"/>
        <v>42167.813703703709</v>
      </c>
      <c r="Q2344" s="12">
        <f t="shared" si="218"/>
        <v>42197.813703703709</v>
      </c>
      <c r="R2344" s="15">
        <f t="shared" si="219"/>
        <v>2015</v>
      </c>
      <c r="S2344" s="21">
        <f t="shared" si="222"/>
        <v>0</v>
      </c>
      <c r="T2344" s="15">
        <f t="shared" si="221"/>
        <v>0</v>
      </c>
      <c r="U2344">
        <f t="shared" si="220"/>
        <v>2015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 s="12">
        <f t="shared" si="217"/>
        <v>42327.825289351851</v>
      </c>
      <c r="Q2345" s="12">
        <f t="shared" si="218"/>
        <v>42377.82430555555</v>
      </c>
      <c r="R2345" s="15">
        <f t="shared" si="219"/>
        <v>2015</v>
      </c>
      <c r="S2345" s="21">
        <f t="shared" si="222"/>
        <v>0</v>
      </c>
      <c r="T2345" s="15">
        <f t="shared" si="221"/>
        <v>1011</v>
      </c>
      <c r="U2345">
        <f t="shared" si="220"/>
        <v>2015</v>
      </c>
    </row>
    <row r="2346" spans="1:21" ht="43.5" x14ac:dyDescent="0.35">
      <c r="A2346">
        <v>2345</v>
      </c>
      <c r="B2346" s="3" t="s">
        <v>2346</v>
      </c>
      <c r="C2346" s="3" t="s">
        <v>6455</v>
      </c>
      <c r="D2346" s="6">
        <v>3000</v>
      </c>
      <c r="E2346" s="8">
        <v>1010</v>
      </c>
      <c r="F2346" t="s">
        <v>8219</v>
      </c>
      <c r="G2346" t="s">
        <v>8223</v>
      </c>
      <c r="H2346" t="s">
        <v>8245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s="10" t="s">
        <v>8273</v>
      </c>
      <c r="O2346" t="s">
        <v>8274</v>
      </c>
      <c r="P2346" s="12">
        <f t="shared" si="217"/>
        <v>42060.001805555556</v>
      </c>
      <c r="Q2346" s="12">
        <f t="shared" si="218"/>
        <v>42094.985416666663</v>
      </c>
      <c r="R2346" s="15">
        <f t="shared" si="219"/>
        <v>2015</v>
      </c>
      <c r="S2346" s="21">
        <f t="shared" si="222"/>
        <v>0</v>
      </c>
      <c r="T2346" s="15">
        <f t="shared" si="221"/>
        <v>0</v>
      </c>
      <c r="U2346">
        <f t="shared" si="220"/>
        <v>2015</v>
      </c>
    </row>
    <row r="2347" spans="1:21" ht="58" x14ac:dyDescent="0.35">
      <c r="A2347">
        <v>2344</v>
      </c>
      <c r="B2347" s="3" t="s">
        <v>2345</v>
      </c>
      <c r="C2347" s="3" t="s">
        <v>6454</v>
      </c>
      <c r="D2347" s="6">
        <v>1000</v>
      </c>
      <c r="E2347" s="8">
        <v>1010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s="10" t="s">
        <v>8273</v>
      </c>
      <c r="O2347" t="s">
        <v>8274</v>
      </c>
      <c r="P2347" s="12">
        <f t="shared" si="217"/>
        <v>42515.727650462963</v>
      </c>
      <c r="Q2347" s="12">
        <f t="shared" si="218"/>
        <v>42545.727650462963</v>
      </c>
      <c r="R2347" s="15">
        <f t="shared" si="219"/>
        <v>2016</v>
      </c>
      <c r="S2347" s="21">
        <f t="shared" si="222"/>
        <v>1</v>
      </c>
      <c r="T2347" s="15">
        <f t="shared" si="221"/>
        <v>1010</v>
      </c>
      <c r="U2347">
        <f t="shared" si="220"/>
        <v>2016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 s="12">
        <f t="shared" si="217"/>
        <v>42615.79896990741</v>
      </c>
      <c r="Q2348" s="12">
        <f t="shared" si="218"/>
        <v>42660.79896990741</v>
      </c>
      <c r="R2348" s="15">
        <f t="shared" si="219"/>
        <v>2016</v>
      </c>
      <c r="S2348" s="21">
        <f t="shared" si="222"/>
        <v>0</v>
      </c>
      <c r="T2348" s="15">
        <f t="shared" si="221"/>
        <v>335.33</v>
      </c>
      <c r="U2348">
        <f t="shared" si="220"/>
        <v>2016</v>
      </c>
    </row>
    <row r="2349" spans="1:21" ht="43.5" x14ac:dyDescent="0.35">
      <c r="A2349">
        <v>2348</v>
      </c>
      <c r="B2349" s="3" t="s">
        <v>2349</v>
      </c>
      <c r="C2349" s="3" t="s">
        <v>6458</v>
      </c>
      <c r="D2349" s="6">
        <v>70000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s="10" t="s">
        <v>8273</v>
      </c>
      <c r="O2349" t="s">
        <v>8274</v>
      </c>
      <c r="P2349" s="12">
        <f t="shared" si="217"/>
        <v>42360.932152777779</v>
      </c>
      <c r="Q2349" s="12">
        <f t="shared" si="218"/>
        <v>42420.932152777779</v>
      </c>
      <c r="R2349" s="15">
        <f t="shared" si="219"/>
        <v>2015</v>
      </c>
      <c r="S2349" s="21">
        <f t="shared" si="222"/>
        <v>0</v>
      </c>
      <c r="T2349" s="15">
        <f t="shared" si="221"/>
        <v>201</v>
      </c>
      <c r="U2349">
        <f t="shared" si="220"/>
        <v>2015</v>
      </c>
    </row>
    <row r="2350" spans="1:21" ht="43.5" x14ac:dyDescent="0.35">
      <c r="A2350">
        <v>2347</v>
      </c>
      <c r="B2350" s="3" t="s">
        <v>2348</v>
      </c>
      <c r="C2350" s="3" t="s">
        <v>6457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s="10" t="s">
        <v>8273</v>
      </c>
      <c r="O2350" t="s">
        <v>8274</v>
      </c>
      <c r="P2350" s="12">
        <f t="shared" si="217"/>
        <v>42577.607361111113</v>
      </c>
      <c r="Q2350" s="12">
        <f t="shared" si="218"/>
        <v>42607.607361111113</v>
      </c>
      <c r="R2350" s="15">
        <f t="shared" si="219"/>
        <v>2016</v>
      </c>
      <c r="S2350" s="21">
        <f t="shared" si="222"/>
        <v>1</v>
      </c>
      <c r="T2350" s="15">
        <f t="shared" si="221"/>
        <v>1005</v>
      </c>
      <c r="U2350">
        <f t="shared" si="220"/>
        <v>2016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 s="12">
        <f t="shared" si="217"/>
        <v>42198.775787037041</v>
      </c>
      <c r="Q2351" s="12">
        <f t="shared" si="218"/>
        <v>42227.775787037041</v>
      </c>
      <c r="R2351" s="15">
        <f t="shared" si="219"/>
        <v>2015</v>
      </c>
      <c r="S2351" s="21">
        <f t="shared" si="222"/>
        <v>0</v>
      </c>
      <c r="T2351" s="15">
        <f t="shared" si="221"/>
        <v>0</v>
      </c>
      <c r="U2351">
        <f t="shared" si="220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 s="12">
        <f t="shared" si="217"/>
        <v>42708.842245370368</v>
      </c>
      <c r="Q2352" s="12">
        <f t="shared" si="218"/>
        <v>42738.842245370368</v>
      </c>
      <c r="R2352" s="15">
        <f t="shared" si="219"/>
        <v>2016</v>
      </c>
      <c r="S2352" s="21">
        <f t="shared" si="222"/>
        <v>0</v>
      </c>
      <c r="T2352" s="15">
        <f t="shared" si="221"/>
        <v>0</v>
      </c>
      <c r="U2352">
        <f t="shared" si="220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 s="12">
        <f t="shared" si="217"/>
        <v>42094.101145833338</v>
      </c>
      <c r="Q2353" s="12">
        <f t="shared" si="218"/>
        <v>42124.101145833338</v>
      </c>
      <c r="R2353" s="15">
        <f t="shared" si="219"/>
        <v>2015</v>
      </c>
      <c r="S2353" s="21">
        <f t="shared" si="222"/>
        <v>0</v>
      </c>
      <c r="T2353" s="15">
        <f t="shared" si="221"/>
        <v>143.29</v>
      </c>
      <c r="U2353">
        <f t="shared" si="220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 s="12">
        <f t="shared" si="217"/>
        <v>42101.633703703701</v>
      </c>
      <c r="Q2354" s="12">
        <f t="shared" si="218"/>
        <v>42161.633703703701</v>
      </c>
      <c r="R2354" s="15">
        <f t="shared" si="219"/>
        <v>2015</v>
      </c>
      <c r="S2354" s="21">
        <f t="shared" si="222"/>
        <v>1</v>
      </c>
      <c r="T2354" s="15">
        <f t="shared" si="221"/>
        <v>0</v>
      </c>
      <c r="U2354">
        <f t="shared" si="220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 s="12">
        <f t="shared" si="217"/>
        <v>42103.676180555558</v>
      </c>
      <c r="Q2355" s="12">
        <f t="shared" si="218"/>
        <v>42115.676180555558</v>
      </c>
      <c r="R2355" s="15">
        <f t="shared" si="219"/>
        <v>2015</v>
      </c>
      <c r="S2355" s="21">
        <f t="shared" si="222"/>
        <v>1</v>
      </c>
      <c r="T2355" s="15">
        <f t="shared" si="221"/>
        <v>0</v>
      </c>
      <c r="U2355">
        <f t="shared" si="220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 s="12">
        <f t="shared" si="217"/>
        <v>41954.722916666666</v>
      </c>
      <c r="Q2356" s="12">
        <f t="shared" si="218"/>
        <v>42014.722916666666</v>
      </c>
      <c r="R2356" s="15">
        <f t="shared" si="219"/>
        <v>2014</v>
      </c>
      <c r="S2356" s="21">
        <f t="shared" si="222"/>
        <v>0</v>
      </c>
      <c r="T2356" s="15">
        <f t="shared" si="221"/>
        <v>1001</v>
      </c>
      <c r="U2356">
        <f t="shared" si="220"/>
        <v>2014</v>
      </c>
    </row>
    <row r="2357" spans="1:21" ht="43.5" x14ac:dyDescent="0.35">
      <c r="A2357">
        <v>2357</v>
      </c>
      <c r="B2357" s="3" t="s">
        <v>2358</v>
      </c>
      <c r="C2357" s="3" t="s">
        <v>6467</v>
      </c>
      <c r="D2357" s="6">
        <v>27000</v>
      </c>
      <c r="E2357" s="8">
        <v>1001</v>
      </c>
      <c r="F2357" t="s">
        <v>8219</v>
      </c>
      <c r="G2357" t="s">
        <v>8224</v>
      </c>
      <c r="H2357" t="s">
        <v>8246</v>
      </c>
      <c r="I2357">
        <v>1445093578</v>
      </c>
      <c r="J2357">
        <v>1442501578</v>
      </c>
      <c r="K2357" t="b">
        <v>0</v>
      </c>
      <c r="L2357">
        <v>0</v>
      </c>
      <c r="M2357" t="b">
        <v>0</v>
      </c>
      <c r="N2357" s="10" t="s">
        <v>8273</v>
      </c>
      <c r="O2357" t="s">
        <v>8274</v>
      </c>
      <c r="P2357" s="12">
        <f t="shared" si="217"/>
        <v>42264.620115740734</v>
      </c>
      <c r="Q2357" s="12">
        <f t="shared" si="218"/>
        <v>42294.620115740734</v>
      </c>
      <c r="R2357" s="15">
        <f t="shared" si="219"/>
        <v>2015</v>
      </c>
      <c r="S2357" s="21">
        <f t="shared" si="222"/>
        <v>0</v>
      </c>
      <c r="T2357" s="15">
        <f t="shared" si="221"/>
        <v>0</v>
      </c>
      <c r="U2357">
        <f t="shared" si="220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 s="12">
        <f t="shared" si="217"/>
        <v>42130.78361111111</v>
      </c>
      <c r="Q2358" s="12">
        <f t="shared" si="218"/>
        <v>42160.78361111111</v>
      </c>
      <c r="R2358" s="15">
        <f t="shared" si="219"/>
        <v>2015</v>
      </c>
      <c r="S2358" s="21">
        <f t="shared" si="222"/>
        <v>0</v>
      </c>
      <c r="T2358" s="15">
        <f t="shared" si="221"/>
        <v>0</v>
      </c>
      <c r="U2358">
        <f t="shared" si="220"/>
        <v>2015</v>
      </c>
    </row>
    <row r="2359" spans="1:21" ht="43.5" x14ac:dyDescent="0.35">
      <c r="A2359">
        <v>2355</v>
      </c>
      <c r="B2359" s="3" t="s">
        <v>2356</v>
      </c>
      <c r="C2359" s="3" t="s">
        <v>6465</v>
      </c>
      <c r="D2359" s="6">
        <v>8000</v>
      </c>
      <c r="E2359" s="8">
        <v>1001</v>
      </c>
      <c r="F2359" t="s">
        <v>8219</v>
      </c>
      <c r="G2359" t="s">
        <v>8225</v>
      </c>
      <c r="H2359" t="s">
        <v>8247</v>
      </c>
      <c r="I2359">
        <v>1430604136</v>
      </c>
      <c r="J2359">
        <v>1428012136</v>
      </c>
      <c r="K2359" t="b">
        <v>0</v>
      </c>
      <c r="L2359">
        <v>2</v>
      </c>
      <c r="M2359" t="b">
        <v>0</v>
      </c>
      <c r="N2359" s="10" t="s">
        <v>8273</v>
      </c>
      <c r="O2359" t="s">
        <v>8274</v>
      </c>
      <c r="P2359" s="12">
        <f t="shared" si="217"/>
        <v>42096.918240740735</v>
      </c>
      <c r="Q2359" s="12">
        <f t="shared" si="218"/>
        <v>42126.918240740735</v>
      </c>
      <c r="R2359" s="15">
        <f t="shared" si="219"/>
        <v>2015</v>
      </c>
      <c r="S2359" s="21">
        <f t="shared" si="222"/>
        <v>0</v>
      </c>
      <c r="T2359" s="15">
        <f t="shared" si="221"/>
        <v>500.5</v>
      </c>
      <c r="U2359">
        <f t="shared" si="220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 s="12">
        <f t="shared" si="217"/>
        <v>41978.930972222224</v>
      </c>
      <c r="Q2360" s="12">
        <f t="shared" si="218"/>
        <v>42035.027083333334</v>
      </c>
      <c r="R2360" s="15">
        <f t="shared" si="219"/>
        <v>2014</v>
      </c>
      <c r="S2360" s="21">
        <f t="shared" si="222"/>
        <v>1</v>
      </c>
      <c r="T2360" s="15">
        <f t="shared" si="221"/>
        <v>0</v>
      </c>
      <c r="U2360">
        <f t="shared" si="220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 s="12">
        <f t="shared" si="217"/>
        <v>42159.649583333332</v>
      </c>
      <c r="Q2361" s="12">
        <f t="shared" si="218"/>
        <v>42219.649583333332</v>
      </c>
      <c r="R2361" s="15">
        <f t="shared" si="219"/>
        <v>2015</v>
      </c>
      <c r="S2361" s="21">
        <f t="shared" si="222"/>
        <v>0</v>
      </c>
      <c r="T2361" s="15">
        <f t="shared" si="221"/>
        <v>333.66</v>
      </c>
      <c r="U2361">
        <f t="shared" si="220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 s="12">
        <f t="shared" si="217"/>
        <v>42377.70694444445</v>
      </c>
      <c r="Q2362" s="12">
        <f t="shared" si="218"/>
        <v>42407.70694444445</v>
      </c>
      <c r="R2362" s="15">
        <f t="shared" si="219"/>
        <v>2016</v>
      </c>
      <c r="S2362" s="21">
        <f t="shared" si="222"/>
        <v>0</v>
      </c>
      <c r="T2362" s="15">
        <f t="shared" si="221"/>
        <v>1000.01</v>
      </c>
      <c r="U2362">
        <f t="shared" si="220"/>
        <v>2016</v>
      </c>
    </row>
    <row r="2363" spans="1:21" ht="43.5" x14ac:dyDescent="0.35">
      <c r="A2363">
        <v>2363</v>
      </c>
      <c r="B2363" s="3" t="s">
        <v>2364</v>
      </c>
      <c r="C2363" s="3" t="s">
        <v>6473</v>
      </c>
      <c r="D2363" s="6">
        <v>175000</v>
      </c>
      <c r="E2363" s="8">
        <v>1000</v>
      </c>
      <c r="F2363" t="s">
        <v>8219</v>
      </c>
      <c r="G2363" t="s">
        <v>8223</v>
      </c>
      <c r="H2363" t="s">
        <v>8245</v>
      </c>
      <c r="I2363">
        <v>1451348200</v>
      </c>
      <c r="J2363">
        <v>1447460200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 s="12">
        <f t="shared" si="217"/>
        <v>42322.011574074073</v>
      </c>
      <c r="Q2363" s="12">
        <f t="shared" si="218"/>
        <v>42367.011574074073</v>
      </c>
      <c r="R2363" s="15">
        <f t="shared" si="219"/>
        <v>2015</v>
      </c>
      <c r="S2363" s="21">
        <f t="shared" si="222"/>
        <v>0</v>
      </c>
      <c r="T2363" s="15">
        <f t="shared" si="221"/>
        <v>0</v>
      </c>
      <c r="U2363">
        <f t="shared" si="220"/>
        <v>2015</v>
      </c>
    </row>
    <row r="2364" spans="1:21" ht="43.5" x14ac:dyDescent="0.35">
      <c r="A2364">
        <v>2367</v>
      </c>
      <c r="B2364" s="3" t="s">
        <v>2368</v>
      </c>
      <c r="C2364" s="3" t="s">
        <v>6477</v>
      </c>
      <c r="D2364" s="6">
        <v>50000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1461622616</v>
      </c>
      <c r="J2364">
        <v>1456442216</v>
      </c>
      <c r="K2364" t="b">
        <v>0</v>
      </c>
      <c r="L2364">
        <v>14</v>
      </c>
      <c r="M2364" t="b">
        <v>0</v>
      </c>
      <c r="N2364" s="10" t="s">
        <v>8273</v>
      </c>
      <c r="O2364" t="s">
        <v>8274</v>
      </c>
      <c r="P2364" s="12">
        <f t="shared" si="217"/>
        <v>42425.970092592594</v>
      </c>
      <c r="Q2364" s="12">
        <f t="shared" si="218"/>
        <v>42485.928425925929</v>
      </c>
      <c r="R2364" s="15">
        <f t="shared" si="219"/>
        <v>2016</v>
      </c>
      <c r="S2364" s="21">
        <f t="shared" si="222"/>
        <v>0</v>
      </c>
      <c r="T2364" s="15">
        <f t="shared" si="221"/>
        <v>71.430000000000007</v>
      </c>
      <c r="U2364">
        <f t="shared" si="220"/>
        <v>2016</v>
      </c>
    </row>
    <row r="2365" spans="1:21" ht="43.5" x14ac:dyDescent="0.35">
      <c r="A2365">
        <v>2368</v>
      </c>
      <c r="B2365" s="3" t="s">
        <v>2369</v>
      </c>
      <c r="C2365" s="3" t="s">
        <v>6478</v>
      </c>
      <c r="D2365" s="6">
        <v>40000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1429028365</v>
      </c>
      <c r="J2365">
        <v>1425143965</v>
      </c>
      <c r="K2365" t="b">
        <v>0</v>
      </c>
      <c r="L2365">
        <v>2</v>
      </c>
      <c r="M2365" t="b">
        <v>0</v>
      </c>
      <c r="N2365" s="10" t="s">
        <v>8273</v>
      </c>
      <c r="O2365" t="s">
        <v>8274</v>
      </c>
      <c r="P2365" s="12">
        <f t="shared" si="217"/>
        <v>42063.721817129626</v>
      </c>
      <c r="Q2365" s="12">
        <f t="shared" si="218"/>
        <v>42108.680150462969</v>
      </c>
      <c r="R2365" s="15">
        <f t="shared" si="219"/>
        <v>2015</v>
      </c>
      <c r="S2365" s="21">
        <f t="shared" si="222"/>
        <v>0</v>
      </c>
      <c r="T2365" s="15">
        <f t="shared" si="221"/>
        <v>500</v>
      </c>
      <c r="U2365">
        <f t="shared" si="220"/>
        <v>2015</v>
      </c>
    </row>
    <row r="2366" spans="1:21" ht="43.5" x14ac:dyDescent="0.35">
      <c r="A2366">
        <v>2366</v>
      </c>
      <c r="B2366" s="3" t="s">
        <v>2367</v>
      </c>
      <c r="C2366" s="3" t="s">
        <v>6476</v>
      </c>
      <c r="D2366" s="6">
        <v>25000</v>
      </c>
      <c r="E2366" s="8">
        <v>1000</v>
      </c>
      <c r="F2366" t="s">
        <v>8219</v>
      </c>
      <c r="G2366" t="s">
        <v>8224</v>
      </c>
      <c r="H2366" t="s">
        <v>8246</v>
      </c>
      <c r="I2366">
        <v>1445431533</v>
      </c>
      <c r="J2366">
        <v>1442839533</v>
      </c>
      <c r="K2366" t="b">
        <v>0</v>
      </c>
      <c r="L2366">
        <v>27</v>
      </c>
      <c r="M2366" t="b">
        <v>0</v>
      </c>
      <c r="N2366" s="10" t="s">
        <v>8273</v>
      </c>
      <c r="O2366" t="s">
        <v>8274</v>
      </c>
      <c r="P2366" s="12">
        <f t="shared" si="217"/>
        <v>42268.531631944439</v>
      </c>
      <c r="Q2366" s="12">
        <f t="shared" si="218"/>
        <v>42298.531631944439</v>
      </c>
      <c r="R2366" s="15">
        <f t="shared" si="219"/>
        <v>2015</v>
      </c>
      <c r="S2366" s="21">
        <f t="shared" si="222"/>
        <v>0</v>
      </c>
      <c r="T2366" s="15">
        <f t="shared" si="221"/>
        <v>37.04</v>
      </c>
      <c r="U2366">
        <f t="shared" si="220"/>
        <v>2015</v>
      </c>
    </row>
    <row r="2367" spans="1:21" ht="43.5" x14ac:dyDescent="0.35">
      <c r="A2367">
        <v>2369</v>
      </c>
      <c r="B2367" s="3" t="s">
        <v>2370</v>
      </c>
      <c r="C2367" s="3" t="s">
        <v>6479</v>
      </c>
      <c r="D2367" s="6">
        <v>25000</v>
      </c>
      <c r="E2367" s="8">
        <v>1000</v>
      </c>
      <c r="F2367" t="s">
        <v>8219</v>
      </c>
      <c r="G2367" t="s">
        <v>8223</v>
      </c>
      <c r="H2367" t="s">
        <v>8245</v>
      </c>
      <c r="I2367">
        <v>1455132611</v>
      </c>
      <c r="J2367">
        <v>1452540611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 s="12">
        <f t="shared" si="217"/>
        <v>42380.812627314815</v>
      </c>
      <c r="Q2367" s="12">
        <f t="shared" si="218"/>
        <v>42410.812627314815</v>
      </c>
      <c r="R2367" s="15">
        <f t="shared" si="219"/>
        <v>2016</v>
      </c>
      <c r="S2367" s="21">
        <f t="shared" si="222"/>
        <v>0</v>
      </c>
      <c r="T2367" s="15">
        <f t="shared" si="221"/>
        <v>0</v>
      </c>
      <c r="U2367">
        <f t="shared" si="220"/>
        <v>2016</v>
      </c>
    </row>
    <row r="2368" spans="1:21" ht="43.5" x14ac:dyDescent="0.35">
      <c r="A2368">
        <v>2370</v>
      </c>
      <c r="B2368" s="3" t="s">
        <v>2371</v>
      </c>
      <c r="C2368" s="3" t="s">
        <v>6480</v>
      </c>
      <c r="D2368" s="6">
        <v>25000</v>
      </c>
      <c r="E2368" s="8">
        <v>1000</v>
      </c>
      <c r="F2368" t="s">
        <v>8219</v>
      </c>
      <c r="G2368" t="s">
        <v>8223</v>
      </c>
      <c r="H2368" t="s">
        <v>8245</v>
      </c>
      <c r="I2368">
        <v>1418877141</v>
      </c>
      <c r="J2368">
        <v>1416285141</v>
      </c>
      <c r="K2368" t="b">
        <v>0</v>
      </c>
      <c r="L2368">
        <v>4</v>
      </c>
      <c r="M2368" t="b">
        <v>0</v>
      </c>
      <c r="N2368" s="10" t="s">
        <v>8273</v>
      </c>
      <c r="O2368" t="s">
        <v>8274</v>
      </c>
      <c r="P2368" s="12">
        <f t="shared" si="217"/>
        <v>41961.18913194444</v>
      </c>
      <c r="Q2368" s="12">
        <f t="shared" si="218"/>
        <v>41991.18913194444</v>
      </c>
      <c r="R2368" s="15">
        <f t="shared" si="219"/>
        <v>2014</v>
      </c>
      <c r="S2368" s="21">
        <f t="shared" si="222"/>
        <v>0</v>
      </c>
      <c r="T2368" s="15">
        <f t="shared" si="221"/>
        <v>250</v>
      </c>
      <c r="U2368">
        <f t="shared" si="220"/>
        <v>2014</v>
      </c>
    </row>
    <row r="2369" spans="1:21" ht="43.5" x14ac:dyDescent="0.35">
      <c r="A2369">
        <v>2372</v>
      </c>
      <c r="B2369" s="3" t="s">
        <v>2373</v>
      </c>
      <c r="C2369" s="3" t="s">
        <v>6482</v>
      </c>
      <c r="D2369" s="6">
        <v>5500</v>
      </c>
      <c r="E2369" s="8">
        <v>1000</v>
      </c>
      <c r="F2369" t="s">
        <v>8219</v>
      </c>
      <c r="G2369" t="s">
        <v>8225</v>
      </c>
      <c r="H2369" t="s">
        <v>8247</v>
      </c>
      <c r="I2369">
        <v>1429839571</v>
      </c>
      <c r="J2369">
        <v>1427247571</v>
      </c>
      <c r="K2369" t="b">
        <v>0</v>
      </c>
      <c r="L2369">
        <v>6</v>
      </c>
      <c r="M2369" t="b">
        <v>0</v>
      </c>
      <c r="N2369" s="10" t="s">
        <v>8273</v>
      </c>
      <c r="O2369" t="s">
        <v>8274</v>
      </c>
      <c r="P2369" s="12">
        <f t="shared" si="217"/>
        <v>42088.069108796291</v>
      </c>
      <c r="Q2369" s="12">
        <f t="shared" si="218"/>
        <v>42118.069108796291</v>
      </c>
      <c r="R2369" s="15">
        <f t="shared" si="219"/>
        <v>2015</v>
      </c>
      <c r="S2369" s="21">
        <f t="shared" si="222"/>
        <v>0</v>
      </c>
      <c r="T2369" s="15">
        <f t="shared" si="221"/>
        <v>166.67</v>
      </c>
      <c r="U2369">
        <f t="shared" si="220"/>
        <v>2015</v>
      </c>
    </row>
    <row r="2370" spans="1:21" ht="43.5" x14ac:dyDescent="0.35">
      <c r="A2370">
        <v>2371</v>
      </c>
      <c r="B2370" s="3" t="s">
        <v>2372</v>
      </c>
      <c r="C2370" s="3" t="s">
        <v>6481</v>
      </c>
      <c r="D2370" s="6">
        <v>2000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1435257596</v>
      </c>
      <c r="J2370">
        <v>1432665596</v>
      </c>
      <c r="K2370" t="b">
        <v>0</v>
      </c>
      <c r="L2370">
        <v>0</v>
      </c>
      <c r="M2370" t="b">
        <v>0</v>
      </c>
      <c r="N2370" s="10" t="s">
        <v>8273</v>
      </c>
      <c r="O2370" t="s">
        <v>8274</v>
      </c>
      <c r="P2370" s="12">
        <f t="shared" ref="P2370:P2433" si="223">(((J2370/60)/60)/24)+DATE(1970,1,1)</f>
        <v>42150.777731481481</v>
      </c>
      <c r="Q2370" s="12">
        <f t="shared" ref="Q2370:Q2433" si="224">(((I2370/60)/60)/24)+DATE(1970,1,1)</f>
        <v>42180.777731481481</v>
      </c>
      <c r="R2370" s="15">
        <f t="shared" ref="R2370:R2433" si="225">YEAR(P2370)</f>
        <v>2015</v>
      </c>
      <c r="S2370" s="21">
        <f t="shared" si="222"/>
        <v>1</v>
      </c>
      <c r="T2370" s="15">
        <f t="shared" si="221"/>
        <v>0</v>
      </c>
      <c r="U2370">
        <f t="shared" si="220"/>
        <v>2015</v>
      </c>
    </row>
    <row r="2371" spans="1:21" ht="43.5" x14ac:dyDescent="0.35">
      <c r="A2371">
        <v>2365</v>
      </c>
      <c r="B2371" s="3" t="s">
        <v>2366</v>
      </c>
      <c r="C2371" s="3" t="s">
        <v>6475</v>
      </c>
      <c r="D2371" s="6">
        <v>1000</v>
      </c>
      <c r="E2371" s="8">
        <v>1000</v>
      </c>
      <c r="F2371" t="s">
        <v>8219</v>
      </c>
      <c r="G2371" t="s">
        <v>8236</v>
      </c>
      <c r="H2371" t="s">
        <v>8248</v>
      </c>
      <c r="I2371">
        <v>1453071600</v>
      </c>
      <c r="J2371">
        <v>1449596425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 s="12">
        <f t="shared" si="223"/>
        <v>42346.736400462964</v>
      </c>
      <c r="Q2371" s="12">
        <f t="shared" si="224"/>
        <v>42386.958333333328</v>
      </c>
      <c r="R2371" s="15">
        <f t="shared" si="225"/>
        <v>2015</v>
      </c>
      <c r="S2371" s="21">
        <f t="shared" si="222"/>
        <v>1</v>
      </c>
      <c r="T2371" s="15">
        <f t="shared" si="221"/>
        <v>0</v>
      </c>
      <c r="U2371">
        <f t="shared" ref="U2371:U2434" si="226">YEAR(P2371)</f>
        <v>2015</v>
      </c>
    </row>
    <row r="2372" spans="1:21" ht="43.5" x14ac:dyDescent="0.35">
      <c r="A2372">
        <v>2362</v>
      </c>
      <c r="B2372" s="3" t="s">
        <v>2363</v>
      </c>
      <c r="C2372" s="3" t="s">
        <v>6472</v>
      </c>
      <c r="D2372" s="6">
        <v>420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1418315470</v>
      </c>
      <c r="J2372">
        <v>1415723470</v>
      </c>
      <c r="K2372" t="b">
        <v>0</v>
      </c>
      <c r="L2372">
        <v>2</v>
      </c>
      <c r="M2372" t="b">
        <v>0</v>
      </c>
      <c r="N2372" s="10" t="s">
        <v>8273</v>
      </c>
      <c r="O2372" t="s">
        <v>8274</v>
      </c>
      <c r="P2372" s="12">
        <f t="shared" si="223"/>
        <v>41954.688310185185</v>
      </c>
      <c r="Q2372" s="12">
        <f t="shared" si="224"/>
        <v>41984.688310185185</v>
      </c>
      <c r="R2372" s="15">
        <f t="shared" si="225"/>
        <v>2014</v>
      </c>
      <c r="S2372" s="21">
        <f t="shared" si="222"/>
        <v>2</v>
      </c>
      <c r="T2372" s="15">
        <f t="shared" ref="T2372:T2435" si="227">IFERROR(ROUND(E2372/L2372,2),0)</f>
        <v>500</v>
      </c>
      <c r="U2372">
        <f t="shared" si="226"/>
        <v>2014</v>
      </c>
    </row>
    <row r="2373" spans="1:21" ht="58" x14ac:dyDescent="0.35">
      <c r="A2373">
        <v>2361</v>
      </c>
      <c r="B2373" s="3" t="s">
        <v>2362</v>
      </c>
      <c r="C2373" s="3" t="s">
        <v>6471</v>
      </c>
      <c r="D2373" s="6">
        <v>200</v>
      </c>
      <c r="E2373" s="8">
        <v>1000</v>
      </c>
      <c r="F2373" t="s">
        <v>8219</v>
      </c>
      <c r="G2373" t="s">
        <v>8228</v>
      </c>
      <c r="H2373" t="s">
        <v>8250</v>
      </c>
      <c r="I2373">
        <v>1462053600</v>
      </c>
      <c r="J2373">
        <v>1459975008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 s="12">
        <f t="shared" si="223"/>
        <v>42466.858888888892</v>
      </c>
      <c r="Q2373" s="12">
        <f t="shared" si="224"/>
        <v>42490.916666666672</v>
      </c>
      <c r="R2373" s="15">
        <f t="shared" si="225"/>
        <v>2016</v>
      </c>
      <c r="S2373" s="21">
        <f t="shared" si="222"/>
        <v>5</v>
      </c>
      <c r="T2373" s="15">
        <f t="shared" si="227"/>
        <v>0</v>
      </c>
      <c r="U2373">
        <f t="shared" si="226"/>
        <v>2016</v>
      </c>
    </row>
    <row r="2374" spans="1:21" ht="29" x14ac:dyDescent="0.35">
      <c r="A2374">
        <v>2364</v>
      </c>
      <c r="B2374" s="3" t="s">
        <v>2365</v>
      </c>
      <c r="C2374" s="3" t="s">
        <v>6474</v>
      </c>
      <c r="D2374" s="6">
        <v>128</v>
      </c>
      <c r="E2374" s="8">
        <v>1000</v>
      </c>
      <c r="F2374" t="s">
        <v>8219</v>
      </c>
      <c r="G2374" t="s">
        <v>8223</v>
      </c>
      <c r="H2374" t="s">
        <v>8245</v>
      </c>
      <c r="I2374">
        <v>1445898356</v>
      </c>
      <c r="J2374">
        <v>1441146356</v>
      </c>
      <c r="K2374" t="b">
        <v>0</v>
      </c>
      <c r="L2374">
        <v>0</v>
      </c>
      <c r="M2374" t="b">
        <v>0</v>
      </c>
      <c r="N2374" s="10" t="s">
        <v>8273</v>
      </c>
      <c r="O2374" t="s">
        <v>8274</v>
      </c>
      <c r="P2374" s="12">
        <f t="shared" si="223"/>
        <v>42248.934675925921</v>
      </c>
      <c r="Q2374" s="12">
        <f t="shared" si="224"/>
        <v>42303.934675925921</v>
      </c>
      <c r="R2374" s="15">
        <f t="shared" si="225"/>
        <v>2015</v>
      </c>
      <c r="S2374" s="21">
        <f t="shared" si="222"/>
        <v>8</v>
      </c>
      <c r="T2374" s="15">
        <f t="shared" si="227"/>
        <v>0</v>
      </c>
      <c r="U2374">
        <f t="shared" si="226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 s="12">
        <f t="shared" si="223"/>
        <v>42215.662314814821</v>
      </c>
      <c r="Q2375" s="12">
        <f t="shared" si="224"/>
        <v>42245.662314814821</v>
      </c>
      <c r="R2375" s="15">
        <f t="shared" si="225"/>
        <v>2015</v>
      </c>
      <c r="S2375" s="21">
        <f t="shared" si="222"/>
        <v>0</v>
      </c>
      <c r="T2375" s="15">
        <f t="shared" si="227"/>
        <v>997</v>
      </c>
      <c r="U2375">
        <f t="shared" si="226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 s="12">
        <f t="shared" si="223"/>
        <v>42017.843287037031</v>
      </c>
      <c r="Q2376" s="12">
        <f t="shared" si="224"/>
        <v>42047.843287037031</v>
      </c>
      <c r="R2376" s="15">
        <f t="shared" si="225"/>
        <v>2015</v>
      </c>
      <c r="S2376" s="21">
        <f t="shared" si="222"/>
        <v>0</v>
      </c>
      <c r="T2376" s="15">
        <f t="shared" si="227"/>
        <v>995</v>
      </c>
      <c r="U2376">
        <f t="shared" si="226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 s="12">
        <f t="shared" si="223"/>
        <v>42592.836076388892</v>
      </c>
      <c r="Q2377" s="12">
        <f t="shared" si="224"/>
        <v>42622.836076388892</v>
      </c>
      <c r="R2377" s="15">
        <f t="shared" si="225"/>
        <v>2016</v>
      </c>
      <c r="S2377" s="21">
        <f t="shared" si="222"/>
        <v>0</v>
      </c>
      <c r="T2377" s="15">
        <f t="shared" si="227"/>
        <v>0</v>
      </c>
      <c r="U2377">
        <f t="shared" si="226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 s="12">
        <f t="shared" si="223"/>
        <v>42318.925532407404</v>
      </c>
      <c r="Q2378" s="12">
        <f t="shared" si="224"/>
        <v>42348.925532407404</v>
      </c>
      <c r="R2378" s="15">
        <f t="shared" si="225"/>
        <v>2015</v>
      </c>
      <c r="S2378" s="21">
        <f t="shared" si="222"/>
        <v>0</v>
      </c>
      <c r="T2378" s="15">
        <f t="shared" si="227"/>
        <v>246.5</v>
      </c>
      <c r="U2378">
        <f t="shared" si="226"/>
        <v>2015</v>
      </c>
    </row>
    <row r="2379" spans="1:21" ht="43.5" x14ac:dyDescent="0.35">
      <c r="A2379">
        <v>2378</v>
      </c>
      <c r="B2379" s="3" t="s">
        <v>2379</v>
      </c>
      <c r="C2379" s="3" t="s">
        <v>6488</v>
      </c>
      <c r="D2379" s="6">
        <v>110000</v>
      </c>
      <c r="E2379" s="8">
        <v>980</v>
      </c>
      <c r="F2379" t="s">
        <v>8219</v>
      </c>
      <c r="G2379" t="s">
        <v>8223</v>
      </c>
      <c r="H2379" t="s">
        <v>8245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 s="12">
        <f t="shared" si="223"/>
        <v>42213.013078703705</v>
      </c>
      <c r="Q2379" s="12">
        <f t="shared" si="224"/>
        <v>42242.013078703705</v>
      </c>
      <c r="R2379" s="15">
        <f t="shared" si="225"/>
        <v>2015</v>
      </c>
      <c r="S2379" s="21">
        <f t="shared" si="222"/>
        <v>0</v>
      </c>
      <c r="T2379" s="15">
        <f t="shared" si="227"/>
        <v>0</v>
      </c>
      <c r="U2379">
        <f t="shared" si="226"/>
        <v>2015</v>
      </c>
    </row>
    <row r="2380" spans="1:21" ht="43.5" x14ac:dyDescent="0.35">
      <c r="A2380">
        <v>2377</v>
      </c>
      <c r="B2380" s="3" t="s">
        <v>2378</v>
      </c>
      <c r="C2380" s="3" t="s">
        <v>6487</v>
      </c>
      <c r="D2380" s="6">
        <v>2500</v>
      </c>
      <c r="E2380" s="8">
        <v>980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 s="12">
        <f t="shared" si="223"/>
        <v>42669.870173611111</v>
      </c>
      <c r="Q2380" s="12">
        <f t="shared" si="224"/>
        <v>42699.911840277782</v>
      </c>
      <c r="R2380" s="15">
        <f t="shared" si="225"/>
        <v>2016</v>
      </c>
      <c r="S2380" s="21">
        <f t="shared" si="222"/>
        <v>0</v>
      </c>
      <c r="T2380" s="15">
        <f t="shared" si="227"/>
        <v>0</v>
      </c>
      <c r="U2380">
        <f t="shared" si="226"/>
        <v>2016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 s="12">
        <f t="shared" si="223"/>
        <v>42237.016388888893</v>
      </c>
      <c r="Q2381" s="12">
        <f t="shared" si="224"/>
        <v>42282.016388888893</v>
      </c>
      <c r="R2381" s="15">
        <f t="shared" si="225"/>
        <v>2015</v>
      </c>
      <c r="S2381" s="21">
        <f t="shared" si="222"/>
        <v>0</v>
      </c>
      <c r="T2381" s="15">
        <f t="shared" si="227"/>
        <v>0</v>
      </c>
      <c r="U2381">
        <f t="shared" si="226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 s="12">
        <f t="shared" si="223"/>
        <v>42248.793310185181</v>
      </c>
      <c r="Q2382" s="12">
        <f t="shared" si="224"/>
        <v>42278.793310185181</v>
      </c>
      <c r="R2382" s="15">
        <f t="shared" si="225"/>
        <v>2015</v>
      </c>
      <c r="S2382" s="21">
        <f t="shared" si="222"/>
        <v>0</v>
      </c>
      <c r="T2382" s="15">
        <f t="shared" si="227"/>
        <v>325.67</v>
      </c>
      <c r="U2382">
        <f t="shared" si="226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 s="12">
        <f t="shared" si="223"/>
        <v>42074.935740740737</v>
      </c>
      <c r="Q2383" s="12">
        <f t="shared" si="224"/>
        <v>42104.935740740737</v>
      </c>
      <c r="R2383" s="15">
        <f t="shared" si="225"/>
        <v>2015</v>
      </c>
      <c r="S2383" s="21">
        <f t="shared" si="222"/>
        <v>0</v>
      </c>
      <c r="T2383" s="15">
        <f t="shared" si="227"/>
        <v>138.71</v>
      </c>
      <c r="U2383">
        <f t="shared" si="226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 s="12">
        <f t="shared" si="223"/>
        <v>42195.187534722223</v>
      </c>
      <c r="Q2384" s="12">
        <f t="shared" si="224"/>
        <v>42220.187534722223</v>
      </c>
      <c r="R2384" s="15">
        <f t="shared" si="225"/>
        <v>2015</v>
      </c>
      <c r="S2384" s="21">
        <f t="shared" si="222"/>
        <v>0</v>
      </c>
      <c r="T2384" s="15">
        <f t="shared" si="227"/>
        <v>485</v>
      </c>
      <c r="U2384">
        <f t="shared" si="226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 s="12">
        <f t="shared" si="223"/>
        <v>42027.056793981479</v>
      </c>
      <c r="Q2385" s="12">
        <f t="shared" si="224"/>
        <v>42057.056793981479</v>
      </c>
      <c r="R2385" s="15">
        <f t="shared" si="225"/>
        <v>2015</v>
      </c>
      <c r="S2385" s="21">
        <f t="shared" si="222"/>
        <v>0</v>
      </c>
      <c r="T2385" s="15">
        <f t="shared" si="227"/>
        <v>322</v>
      </c>
      <c r="U2385">
        <f t="shared" si="226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 s="12">
        <f t="shared" si="223"/>
        <v>41927.067627314813</v>
      </c>
      <c r="Q2386" s="12">
        <f t="shared" si="224"/>
        <v>41957.109293981484</v>
      </c>
      <c r="R2386" s="15">
        <f t="shared" si="225"/>
        <v>2014</v>
      </c>
      <c r="S2386" s="21">
        <f t="shared" si="222"/>
        <v>1</v>
      </c>
      <c r="T2386" s="15">
        <f t="shared" si="227"/>
        <v>119.13</v>
      </c>
      <c r="U2386">
        <f t="shared" si="226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 s="12">
        <f t="shared" si="223"/>
        <v>42191.70175925926</v>
      </c>
      <c r="Q2387" s="12">
        <f t="shared" si="224"/>
        <v>42221.70175925926</v>
      </c>
      <c r="R2387" s="15">
        <f t="shared" si="225"/>
        <v>2015</v>
      </c>
      <c r="S2387" s="21">
        <f t="shared" si="222"/>
        <v>0</v>
      </c>
      <c r="T2387" s="15">
        <f t="shared" si="227"/>
        <v>135.71</v>
      </c>
      <c r="U2387">
        <f t="shared" si="226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 s="12">
        <f t="shared" si="223"/>
        <v>41954.838240740741</v>
      </c>
      <c r="Q2388" s="12">
        <f t="shared" si="224"/>
        <v>42014.838240740741</v>
      </c>
      <c r="R2388" s="15">
        <f t="shared" si="225"/>
        <v>2014</v>
      </c>
      <c r="S2388" s="21">
        <f t="shared" si="222"/>
        <v>0</v>
      </c>
      <c r="T2388" s="15">
        <f t="shared" si="227"/>
        <v>0</v>
      </c>
      <c r="U2388">
        <f t="shared" si="226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 s="12">
        <f t="shared" si="223"/>
        <v>42528.626620370371</v>
      </c>
      <c r="Q2389" s="12">
        <f t="shared" si="224"/>
        <v>42573.626620370371</v>
      </c>
      <c r="R2389" s="15">
        <f t="shared" si="225"/>
        <v>2016</v>
      </c>
      <c r="S2389" s="21">
        <f t="shared" si="222"/>
        <v>0</v>
      </c>
      <c r="T2389" s="15">
        <f t="shared" si="227"/>
        <v>308.67</v>
      </c>
      <c r="U2389">
        <f t="shared" si="226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 s="12">
        <f t="shared" si="223"/>
        <v>41989.853692129633</v>
      </c>
      <c r="Q2390" s="12">
        <f t="shared" si="224"/>
        <v>42019.811805555553</v>
      </c>
      <c r="R2390" s="15">
        <f t="shared" si="225"/>
        <v>2014</v>
      </c>
      <c r="S2390" s="21">
        <f t="shared" si="222"/>
        <v>0</v>
      </c>
      <c r="T2390" s="15">
        <f t="shared" si="227"/>
        <v>115.75</v>
      </c>
      <c r="U2390">
        <f t="shared" si="226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 s="12">
        <f t="shared" si="223"/>
        <v>42179.653379629628</v>
      </c>
      <c r="Q2391" s="12">
        <f t="shared" si="224"/>
        <v>42210.915972222225</v>
      </c>
      <c r="R2391" s="15">
        <f t="shared" si="225"/>
        <v>2015</v>
      </c>
      <c r="S2391" s="21">
        <f t="shared" si="222"/>
        <v>0</v>
      </c>
      <c r="T2391" s="15">
        <f t="shared" si="227"/>
        <v>924</v>
      </c>
      <c r="U2391">
        <f t="shared" si="226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 s="12">
        <f t="shared" si="223"/>
        <v>41968.262314814812</v>
      </c>
      <c r="Q2392" s="12">
        <f t="shared" si="224"/>
        <v>42008.262314814812</v>
      </c>
      <c r="R2392" s="15">
        <f t="shared" si="225"/>
        <v>2014</v>
      </c>
      <c r="S2392" s="21">
        <f t="shared" si="222"/>
        <v>0</v>
      </c>
      <c r="T2392" s="15">
        <f t="shared" si="227"/>
        <v>0</v>
      </c>
      <c r="U2392">
        <f t="shared" si="226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 s="12">
        <f t="shared" si="223"/>
        <v>42064.794490740736</v>
      </c>
      <c r="Q2393" s="12">
        <f t="shared" si="224"/>
        <v>42094.752824074079</v>
      </c>
      <c r="R2393" s="15">
        <f t="shared" si="225"/>
        <v>2015</v>
      </c>
      <c r="S2393" s="21">
        <f t="shared" si="222"/>
        <v>0</v>
      </c>
      <c r="T2393" s="15">
        <f t="shared" si="227"/>
        <v>920</v>
      </c>
      <c r="U2393">
        <f t="shared" si="226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 s="12">
        <f t="shared" si="223"/>
        <v>42276.120636574073</v>
      </c>
      <c r="Q2394" s="12">
        <f t="shared" si="224"/>
        <v>42306.120636574073</v>
      </c>
      <c r="R2394" s="15">
        <f t="shared" si="225"/>
        <v>2015</v>
      </c>
      <c r="S2394" s="21">
        <f t="shared" ref="S2394:S2457" si="228">ROUND(E2394/D2394,0)</f>
        <v>0</v>
      </c>
      <c r="T2394" s="15">
        <f t="shared" si="227"/>
        <v>0</v>
      </c>
      <c r="U2394">
        <f t="shared" si="226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 s="12">
        <f t="shared" si="223"/>
        <v>42194.648344907408</v>
      </c>
      <c r="Q2395" s="12">
        <f t="shared" si="224"/>
        <v>42224.648344907408</v>
      </c>
      <c r="R2395" s="15">
        <f t="shared" si="225"/>
        <v>2015</v>
      </c>
      <c r="S2395" s="21">
        <f t="shared" si="228"/>
        <v>0</v>
      </c>
      <c r="T2395" s="15">
        <f t="shared" si="227"/>
        <v>911</v>
      </c>
      <c r="U2395">
        <f t="shared" si="226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 s="12">
        <f t="shared" si="223"/>
        <v>42031.362187499995</v>
      </c>
      <c r="Q2396" s="12">
        <f t="shared" si="224"/>
        <v>42061.362187499995</v>
      </c>
      <c r="R2396" s="15">
        <f t="shared" si="225"/>
        <v>2015</v>
      </c>
      <c r="S2396" s="21">
        <f t="shared" si="228"/>
        <v>0</v>
      </c>
      <c r="T2396" s="15">
        <f t="shared" si="227"/>
        <v>455.5</v>
      </c>
      <c r="U2396">
        <f t="shared" si="226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 s="12">
        <f t="shared" si="223"/>
        <v>42717.121377314819</v>
      </c>
      <c r="Q2397" s="12">
        <f t="shared" si="224"/>
        <v>42745.372916666667</v>
      </c>
      <c r="R2397" s="15">
        <f t="shared" si="225"/>
        <v>2016</v>
      </c>
      <c r="S2397" s="21">
        <f t="shared" si="228"/>
        <v>0</v>
      </c>
      <c r="T2397" s="15">
        <f t="shared" si="227"/>
        <v>0</v>
      </c>
      <c r="U2397">
        <f t="shared" si="226"/>
        <v>2016</v>
      </c>
    </row>
    <row r="2398" spans="1:21" ht="43.5" x14ac:dyDescent="0.35">
      <c r="A2398">
        <v>2397</v>
      </c>
      <c r="B2398" s="3" t="s">
        <v>2398</v>
      </c>
      <c r="C2398" s="3" t="s">
        <v>6507</v>
      </c>
      <c r="D2398" s="6">
        <v>124000</v>
      </c>
      <c r="E2398" s="8">
        <v>909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s="10" t="s">
        <v>8273</v>
      </c>
      <c r="O2398" t="s">
        <v>8274</v>
      </c>
      <c r="P2398" s="12">
        <f t="shared" si="223"/>
        <v>41976.88490740741</v>
      </c>
      <c r="Q2398" s="12">
        <f t="shared" si="224"/>
        <v>42006.88490740741</v>
      </c>
      <c r="R2398" s="15">
        <f t="shared" si="225"/>
        <v>2014</v>
      </c>
      <c r="S2398" s="21">
        <f t="shared" si="228"/>
        <v>0</v>
      </c>
      <c r="T2398" s="15">
        <f t="shared" si="227"/>
        <v>0</v>
      </c>
      <c r="U2398">
        <f t="shared" si="226"/>
        <v>2014</v>
      </c>
    </row>
    <row r="2399" spans="1:21" ht="43.5" x14ac:dyDescent="0.35">
      <c r="A2399">
        <v>2396</v>
      </c>
      <c r="B2399" s="3" t="s">
        <v>2397</v>
      </c>
      <c r="C2399" s="3" t="s">
        <v>6506</v>
      </c>
      <c r="D2399" s="6">
        <v>5000</v>
      </c>
      <c r="E2399" s="8">
        <v>909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s="10" t="s">
        <v>8273</v>
      </c>
      <c r="O2399" t="s">
        <v>8274</v>
      </c>
      <c r="P2399" s="12">
        <f t="shared" si="223"/>
        <v>42262.849050925928</v>
      </c>
      <c r="Q2399" s="12">
        <f t="shared" si="224"/>
        <v>42292.849050925928</v>
      </c>
      <c r="R2399" s="15">
        <f t="shared" si="225"/>
        <v>2015</v>
      </c>
      <c r="S2399" s="21">
        <f t="shared" si="228"/>
        <v>0</v>
      </c>
      <c r="T2399" s="15">
        <f t="shared" si="227"/>
        <v>909</v>
      </c>
      <c r="U2399">
        <f t="shared" si="226"/>
        <v>2015</v>
      </c>
    </row>
    <row r="2400" spans="1:21" ht="43.5" x14ac:dyDescent="0.35">
      <c r="A2400">
        <v>2399</v>
      </c>
      <c r="B2400" s="3" t="s">
        <v>2400</v>
      </c>
      <c r="C2400" s="3" t="s">
        <v>6509</v>
      </c>
      <c r="D2400" s="6">
        <v>13000</v>
      </c>
      <c r="E2400" s="8">
        <v>905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 s="12">
        <f t="shared" si="223"/>
        <v>41956.853078703702</v>
      </c>
      <c r="Q2400" s="12">
        <f t="shared" si="224"/>
        <v>41991.853078703702</v>
      </c>
      <c r="R2400" s="15">
        <f t="shared" si="225"/>
        <v>2014</v>
      </c>
      <c r="S2400" s="21">
        <f t="shared" si="228"/>
        <v>0</v>
      </c>
      <c r="T2400" s="15">
        <f t="shared" si="227"/>
        <v>0</v>
      </c>
      <c r="U2400">
        <f t="shared" si="226"/>
        <v>2014</v>
      </c>
    </row>
    <row r="2401" spans="1:21" ht="43.5" x14ac:dyDescent="0.35">
      <c r="A2401">
        <v>2398</v>
      </c>
      <c r="B2401" s="3" t="s">
        <v>2399</v>
      </c>
      <c r="C2401" s="3" t="s">
        <v>6508</v>
      </c>
      <c r="D2401" s="6">
        <v>4000</v>
      </c>
      <c r="E2401" s="8">
        <v>905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 s="12">
        <f t="shared" si="223"/>
        <v>42157.916481481487</v>
      </c>
      <c r="Q2401" s="12">
        <f t="shared" si="224"/>
        <v>42187.916481481487</v>
      </c>
      <c r="R2401" s="15">
        <f t="shared" si="225"/>
        <v>2015</v>
      </c>
      <c r="S2401" s="21">
        <f t="shared" si="228"/>
        <v>0</v>
      </c>
      <c r="T2401" s="15">
        <f t="shared" si="227"/>
        <v>0</v>
      </c>
      <c r="U2401">
        <f t="shared" si="226"/>
        <v>2015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 s="12">
        <f t="shared" si="223"/>
        <v>42444.268101851849</v>
      </c>
      <c r="Q2402" s="12">
        <f t="shared" si="224"/>
        <v>42474.268101851849</v>
      </c>
      <c r="R2402" s="15">
        <f t="shared" si="225"/>
        <v>2016</v>
      </c>
      <c r="S2402" s="21">
        <f t="shared" si="228"/>
        <v>0</v>
      </c>
      <c r="T2402" s="15">
        <f t="shared" si="227"/>
        <v>0</v>
      </c>
      <c r="U2402">
        <f t="shared" si="226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 s="12">
        <f t="shared" si="223"/>
        <v>42374.822870370372</v>
      </c>
      <c r="Q2403" s="12">
        <f t="shared" si="224"/>
        <v>42434.822870370372</v>
      </c>
      <c r="R2403" s="15">
        <f t="shared" si="225"/>
        <v>2016</v>
      </c>
      <c r="S2403" s="21">
        <f t="shared" si="228"/>
        <v>0</v>
      </c>
      <c r="T2403" s="15">
        <f t="shared" si="227"/>
        <v>100.35</v>
      </c>
      <c r="U2403">
        <f t="shared" si="226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 s="12">
        <f t="shared" si="223"/>
        <v>42107.679756944446</v>
      </c>
      <c r="Q2404" s="12">
        <f t="shared" si="224"/>
        <v>42137.679756944446</v>
      </c>
      <c r="R2404" s="15">
        <f t="shared" si="225"/>
        <v>2015</v>
      </c>
      <c r="S2404" s="21">
        <f t="shared" si="228"/>
        <v>0</v>
      </c>
      <c r="T2404" s="15">
        <f t="shared" si="227"/>
        <v>900</v>
      </c>
      <c r="U2404">
        <f t="shared" si="226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 s="12">
        <f t="shared" si="223"/>
        <v>42399.882615740738</v>
      </c>
      <c r="Q2405" s="12">
        <f t="shared" si="224"/>
        <v>42459.840949074074</v>
      </c>
      <c r="R2405" s="15">
        <f t="shared" si="225"/>
        <v>2016</v>
      </c>
      <c r="S2405" s="21">
        <f t="shared" si="228"/>
        <v>1</v>
      </c>
      <c r="T2405" s="15">
        <f t="shared" si="227"/>
        <v>75</v>
      </c>
      <c r="U2405">
        <f t="shared" si="226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 s="12">
        <f t="shared" si="223"/>
        <v>42342.03943287037</v>
      </c>
      <c r="Q2406" s="12">
        <f t="shared" si="224"/>
        <v>42372.03943287037</v>
      </c>
      <c r="R2406" s="15">
        <f t="shared" si="225"/>
        <v>2015</v>
      </c>
      <c r="S2406" s="21">
        <f t="shared" si="228"/>
        <v>0</v>
      </c>
      <c r="T2406" s="15">
        <f t="shared" si="227"/>
        <v>0</v>
      </c>
      <c r="U2406">
        <f t="shared" si="226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 s="12">
        <f t="shared" si="223"/>
        <v>42595.585358796292</v>
      </c>
      <c r="Q2407" s="12">
        <f t="shared" si="224"/>
        <v>42616.585358796292</v>
      </c>
      <c r="R2407" s="15">
        <f t="shared" si="225"/>
        <v>2016</v>
      </c>
      <c r="S2407" s="21">
        <f t="shared" si="228"/>
        <v>0</v>
      </c>
      <c r="T2407" s="15">
        <f t="shared" si="227"/>
        <v>44.75</v>
      </c>
      <c r="U2407">
        <f t="shared" si="226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 s="12">
        <f t="shared" si="223"/>
        <v>41983.110995370371</v>
      </c>
      <c r="Q2408" s="12">
        <f t="shared" si="224"/>
        <v>42023.110995370371</v>
      </c>
      <c r="R2408" s="15">
        <f t="shared" si="225"/>
        <v>2014</v>
      </c>
      <c r="S2408" s="21">
        <f t="shared" si="228"/>
        <v>0</v>
      </c>
      <c r="T2408" s="15">
        <f t="shared" si="227"/>
        <v>55.94</v>
      </c>
      <c r="U2408">
        <f t="shared" si="226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 s="12">
        <f t="shared" si="223"/>
        <v>42082.575555555552</v>
      </c>
      <c r="Q2409" s="12">
        <f t="shared" si="224"/>
        <v>42105.25</v>
      </c>
      <c r="R2409" s="15">
        <f t="shared" si="225"/>
        <v>2015</v>
      </c>
      <c r="S2409" s="21">
        <f t="shared" si="228"/>
        <v>0</v>
      </c>
      <c r="T2409" s="15">
        <f t="shared" si="227"/>
        <v>27</v>
      </c>
      <c r="U2409">
        <f t="shared" si="226"/>
        <v>2015</v>
      </c>
    </row>
    <row r="2410" spans="1:21" ht="43.5" x14ac:dyDescent="0.35">
      <c r="A2410">
        <v>2409</v>
      </c>
      <c r="B2410" s="3" t="s">
        <v>2410</v>
      </c>
      <c r="C2410" s="3" t="s">
        <v>6519</v>
      </c>
      <c r="D2410" s="6">
        <v>25000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s="10" t="s">
        <v>8290</v>
      </c>
      <c r="O2410" t="s">
        <v>8291</v>
      </c>
      <c r="P2410" s="12">
        <f t="shared" si="223"/>
        <v>42204.875868055555</v>
      </c>
      <c r="Q2410" s="12">
        <f t="shared" si="224"/>
        <v>42234.875868055555</v>
      </c>
      <c r="R2410" s="15">
        <f t="shared" si="225"/>
        <v>2015</v>
      </c>
      <c r="S2410" s="21">
        <f t="shared" si="228"/>
        <v>0</v>
      </c>
      <c r="T2410" s="15">
        <f t="shared" si="227"/>
        <v>148.33000000000001</v>
      </c>
      <c r="U2410">
        <f t="shared" si="226"/>
        <v>2015</v>
      </c>
    </row>
    <row r="2411" spans="1:21" ht="43.5" x14ac:dyDescent="0.35">
      <c r="A2411">
        <v>2408</v>
      </c>
      <c r="B2411" s="3" t="s">
        <v>2409</v>
      </c>
      <c r="C2411" s="3" t="s">
        <v>6518</v>
      </c>
      <c r="D2411" s="6">
        <v>15000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s="10" t="s">
        <v>8290</v>
      </c>
      <c r="O2411" t="s">
        <v>8291</v>
      </c>
      <c r="P2411" s="12">
        <f t="shared" si="223"/>
        <v>41919.140706018516</v>
      </c>
      <c r="Q2411" s="12">
        <f t="shared" si="224"/>
        <v>41949.182372685187</v>
      </c>
      <c r="R2411" s="15">
        <f t="shared" si="225"/>
        <v>2014</v>
      </c>
      <c r="S2411" s="21">
        <f t="shared" si="228"/>
        <v>0</v>
      </c>
      <c r="T2411" s="15">
        <f t="shared" si="227"/>
        <v>445</v>
      </c>
      <c r="U2411">
        <f t="shared" si="226"/>
        <v>2014</v>
      </c>
    </row>
    <row r="2412" spans="1:21" ht="58" x14ac:dyDescent="0.35">
      <c r="A2412">
        <v>2411</v>
      </c>
      <c r="B2412" s="3" t="s">
        <v>2412</v>
      </c>
      <c r="C2412" s="3" t="s">
        <v>6521</v>
      </c>
      <c r="D2412" s="6">
        <v>25000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s="10" t="s">
        <v>8290</v>
      </c>
      <c r="O2412" t="s">
        <v>8291</v>
      </c>
      <c r="P2412" s="12">
        <f t="shared" si="223"/>
        <v>42211.732430555552</v>
      </c>
      <c r="Q2412" s="12">
        <f t="shared" si="224"/>
        <v>42241.732430555552</v>
      </c>
      <c r="R2412" s="15">
        <f t="shared" si="225"/>
        <v>2015</v>
      </c>
      <c r="S2412" s="21">
        <f t="shared" si="228"/>
        <v>0</v>
      </c>
      <c r="T2412" s="15">
        <f t="shared" si="227"/>
        <v>295.33</v>
      </c>
      <c r="U2412">
        <f t="shared" si="226"/>
        <v>2015</v>
      </c>
    </row>
    <row r="2413" spans="1:21" ht="58" x14ac:dyDescent="0.35">
      <c r="A2413">
        <v>2410</v>
      </c>
      <c r="B2413" s="3" t="s">
        <v>2411</v>
      </c>
      <c r="C2413" s="3" t="s">
        <v>6520</v>
      </c>
      <c r="D2413" s="6">
        <v>15000</v>
      </c>
      <c r="E2413" s="8">
        <v>886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s="10" t="s">
        <v>8290</v>
      </c>
      <c r="O2413" t="s">
        <v>8291</v>
      </c>
      <c r="P2413" s="12">
        <f t="shared" si="223"/>
        <v>42224.408275462964</v>
      </c>
      <c r="Q2413" s="12">
        <f t="shared" si="224"/>
        <v>42254.408275462964</v>
      </c>
      <c r="R2413" s="15">
        <f t="shared" si="225"/>
        <v>2015</v>
      </c>
      <c r="S2413" s="21">
        <f t="shared" si="228"/>
        <v>0</v>
      </c>
      <c r="T2413" s="15">
        <f t="shared" si="227"/>
        <v>0</v>
      </c>
      <c r="U2413">
        <f t="shared" si="226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 s="12">
        <f t="shared" si="223"/>
        <v>42655.736956018518</v>
      </c>
      <c r="Q2414" s="12">
        <f t="shared" si="224"/>
        <v>42700.778622685189</v>
      </c>
      <c r="R2414" s="15">
        <f t="shared" si="225"/>
        <v>2016</v>
      </c>
      <c r="S2414" s="21">
        <f t="shared" si="228"/>
        <v>0</v>
      </c>
      <c r="T2414" s="15">
        <f t="shared" si="227"/>
        <v>0</v>
      </c>
      <c r="U2414">
        <f t="shared" si="226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 s="12">
        <f t="shared" si="223"/>
        <v>41760.10974537037</v>
      </c>
      <c r="Q2415" s="12">
        <f t="shared" si="224"/>
        <v>41790.979166666664</v>
      </c>
      <c r="R2415" s="15">
        <f t="shared" si="225"/>
        <v>2014</v>
      </c>
      <c r="S2415" s="21">
        <f t="shared" si="228"/>
        <v>0</v>
      </c>
      <c r="T2415" s="15">
        <f t="shared" si="227"/>
        <v>295</v>
      </c>
      <c r="U2415">
        <f t="shared" si="226"/>
        <v>2014</v>
      </c>
    </row>
    <row r="2416" spans="1:21" ht="43.5" x14ac:dyDescent="0.35">
      <c r="A2416">
        <v>2415</v>
      </c>
      <c r="B2416" s="3" t="s">
        <v>2416</v>
      </c>
      <c r="C2416" s="3" t="s">
        <v>6525</v>
      </c>
      <c r="D2416" s="6">
        <v>60000</v>
      </c>
      <c r="E2416" s="8">
        <v>881</v>
      </c>
      <c r="F2416" t="s">
        <v>8220</v>
      </c>
      <c r="G2416" t="s">
        <v>8223</v>
      </c>
      <c r="H2416" t="s">
        <v>8245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s="10" t="s">
        <v>8290</v>
      </c>
      <c r="O2416" t="s">
        <v>8291</v>
      </c>
      <c r="P2416" s="12">
        <f t="shared" si="223"/>
        <v>42536.862800925926</v>
      </c>
      <c r="Q2416" s="12">
        <f t="shared" si="224"/>
        <v>42566.862800925926</v>
      </c>
      <c r="R2416" s="15">
        <f t="shared" si="225"/>
        <v>2016</v>
      </c>
      <c r="S2416" s="21">
        <f t="shared" si="228"/>
        <v>0</v>
      </c>
      <c r="T2416" s="15">
        <f t="shared" si="227"/>
        <v>146.83000000000001</v>
      </c>
      <c r="U2416">
        <f t="shared" si="226"/>
        <v>2016</v>
      </c>
    </row>
    <row r="2417" spans="1:21" ht="43.5" x14ac:dyDescent="0.35">
      <c r="A2417">
        <v>2416</v>
      </c>
      <c r="B2417" s="3" t="s">
        <v>2417</v>
      </c>
      <c r="C2417" s="3" t="s">
        <v>6526</v>
      </c>
      <c r="D2417" s="6">
        <v>20000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s="10" t="s">
        <v>8290</v>
      </c>
      <c r="O2417" t="s">
        <v>8291</v>
      </c>
      <c r="P2417" s="12">
        <f t="shared" si="223"/>
        <v>42019.737766203703</v>
      </c>
      <c r="Q2417" s="12">
        <f t="shared" si="224"/>
        <v>42077.625</v>
      </c>
      <c r="R2417" s="15">
        <f t="shared" si="225"/>
        <v>2015</v>
      </c>
      <c r="S2417" s="21">
        <f t="shared" si="228"/>
        <v>0</v>
      </c>
      <c r="T2417" s="15">
        <f t="shared" si="227"/>
        <v>881</v>
      </c>
      <c r="U2417">
        <f t="shared" si="226"/>
        <v>2015</v>
      </c>
    </row>
    <row r="2418" spans="1:21" ht="43.5" x14ac:dyDescent="0.35">
      <c r="A2418">
        <v>2414</v>
      </c>
      <c r="B2418" s="3" t="s">
        <v>2415</v>
      </c>
      <c r="C2418" s="3" t="s">
        <v>6524</v>
      </c>
      <c r="D2418" s="6">
        <v>15000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1440215940</v>
      </c>
      <c r="J2418">
        <v>1436805660</v>
      </c>
      <c r="K2418" t="b">
        <v>0</v>
      </c>
      <c r="L2418">
        <v>13</v>
      </c>
      <c r="M2418" t="b">
        <v>0</v>
      </c>
      <c r="N2418" s="10" t="s">
        <v>8290</v>
      </c>
      <c r="O2418" t="s">
        <v>8291</v>
      </c>
      <c r="P2418" s="12">
        <f t="shared" si="223"/>
        <v>42198.695138888885</v>
      </c>
      <c r="Q2418" s="12">
        <f t="shared" si="224"/>
        <v>42238.165972222225</v>
      </c>
      <c r="R2418" s="15">
        <f t="shared" si="225"/>
        <v>2015</v>
      </c>
      <c r="S2418" s="21">
        <f t="shared" si="228"/>
        <v>0</v>
      </c>
      <c r="T2418" s="15">
        <f t="shared" si="227"/>
        <v>67.77</v>
      </c>
      <c r="U2418">
        <f t="shared" si="226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 s="12">
        <f t="shared" si="223"/>
        <v>41831.884108796294</v>
      </c>
      <c r="Q2419" s="12">
        <f t="shared" si="224"/>
        <v>41861.884108796294</v>
      </c>
      <c r="R2419" s="15">
        <f t="shared" si="225"/>
        <v>2014</v>
      </c>
      <c r="S2419" s="21">
        <f t="shared" si="228"/>
        <v>1</v>
      </c>
      <c r="T2419" s="15">
        <f t="shared" si="227"/>
        <v>0</v>
      </c>
      <c r="U2419">
        <f t="shared" si="226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 s="12">
        <f t="shared" si="223"/>
        <v>42027.856990740736</v>
      </c>
      <c r="Q2420" s="12">
        <f t="shared" si="224"/>
        <v>42087.815324074079</v>
      </c>
      <c r="R2420" s="15">
        <f t="shared" si="225"/>
        <v>2015</v>
      </c>
      <c r="S2420" s="21">
        <f t="shared" si="228"/>
        <v>0</v>
      </c>
      <c r="T2420" s="15">
        <f t="shared" si="227"/>
        <v>175.8</v>
      </c>
      <c r="U2420">
        <f t="shared" si="226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 s="12">
        <f t="shared" si="223"/>
        <v>41993.738298611104</v>
      </c>
      <c r="Q2421" s="12">
        <f t="shared" si="224"/>
        <v>42053.738298611104</v>
      </c>
      <c r="R2421" s="15">
        <f t="shared" si="225"/>
        <v>2014</v>
      </c>
      <c r="S2421" s="21">
        <f t="shared" si="228"/>
        <v>0</v>
      </c>
      <c r="T2421" s="15">
        <f t="shared" si="227"/>
        <v>0</v>
      </c>
      <c r="U2421">
        <f t="shared" si="226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 s="12">
        <f t="shared" si="223"/>
        <v>41893.028877314813</v>
      </c>
      <c r="Q2422" s="12">
        <f t="shared" si="224"/>
        <v>41953.070543981477</v>
      </c>
      <c r="R2422" s="15">
        <f t="shared" si="225"/>
        <v>2014</v>
      </c>
      <c r="S2422" s="21">
        <f t="shared" si="228"/>
        <v>0</v>
      </c>
      <c r="T2422" s="15">
        <f t="shared" si="227"/>
        <v>24.31</v>
      </c>
      <c r="U2422">
        <f t="shared" si="226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 s="12">
        <f t="shared" si="223"/>
        <v>42026.687453703707</v>
      </c>
      <c r="Q2423" s="12">
        <f t="shared" si="224"/>
        <v>42056.687453703707</v>
      </c>
      <c r="R2423" s="15">
        <f t="shared" si="225"/>
        <v>2015</v>
      </c>
      <c r="S2423" s="21">
        <f t="shared" si="228"/>
        <v>0</v>
      </c>
      <c r="T2423" s="15">
        <f t="shared" si="227"/>
        <v>875</v>
      </c>
      <c r="U2423">
        <f t="shared" si="226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 s="12">
        <f t="shared" si="223"/>
        <v>42044.724953703699</v>
      </c>
      <c r="Q2424" s="12">
        <f t="shared" si="224"/>
        <v>42074.683287037042</v>
      </c>
      <c r="R2424" s="15">
        <f t="shared" si="225"/>
        <v>2015</v>
      </c>
      <c r="S2424" s="21">
        <f t="shared" si="228"/>
        <v>2</v>
      </c>
      <c r="T2424" s="15">
        <f t="shared" si="227"/>
        <v>872</v>
      </c>
      <c r="U2424">
        <f t="shared" si="226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 s="12">
        <f t="shared" si="223"/>
        <v>41974.704745370371</v>
      </c>
      <c r="Q2425" s="12">
        <f t="shared" si="224"/>
        <v>42004.704745370371</v>
      </c>
      <c r="R2425" s="15">
        <f t="shared" si="225"/>
        <v>2014</v>
      </c>
      <c r="S2425" s="21">
        <f t="shared" si="228"/>
        <v>0</v>
      </c>
      <c r="T2425" s="15">
        <f t="shared" si="227"/>
        <v>867</v>
      </c>
      <c r="U2425">
        <f t="shared" si="226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 s="12">
        <f t="shared" si="223"/>
        <v>41909.892453703702</v>
      </c>
      <c r="Q2426" s="12">
        <f t="shared" si="224"/>
        <v>41939.892453703702</v>
      </c>
      <c r="R2426" s="15">
        <f t="shared" si="225"/>
        <v>2014</v>
      </c>
      <c r="S2426" s="21">
        <f t="shared" si="228"/>
        <v>0</v>
      </c>
      <c r="T2426" s="15">
        <f t="shared" si="227"/>
        <v>96.11</v>
      </c>
      <c r="U2426">
        <f t="shared" si="226"/>
        <v>2014</v>
      </c>
    </row>
    <row r="2427" spans="1:21" ht="43.5" x14ac:dyDescent="0.35">
      <c r="A2427">
        <v>2426</v>
      </c>
      <c r="B2427" s="3" t="s">
        <v>2427</v>
      </c>
      <c r="C2427" s="3" t="s">
        <v>6536</v>
      </c>
      <c r="D2427" s="6">
        <v>20000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s="10" t="s">
        <v>8290</v>
      </c>
      <c r="O2427" t="s">
        <v>8291</v>
      </c>
      <c r="P2427" s="12">
        <f t="shared" si="223"/>
        <v>42164.170046296291</v>
      </c>
      <c r="Q2427" s="12">
        <f t="shared" si="224"/>
        <v>42224.170046296291</v>
      </c>
      <c r="R2427" s="15">
        <f t="shared" si="225"/>
        <v>2015</v>
      </c>
      <c r="S2427" s="21">
        <f t="shared" si="228"/>
        <v>0</v>
      </c>
      <c r="T2427" s="15">
        <f t="shared" si="227"/>
        <v>0</v>
      </c>
      <c r="U2427">
        <f t="shared" si="226"/>
        <v>2015</v>
      </c>
    </row>
    <row r="2428" spans="1:21" ht="58" x14ac:dyDescent="0.35">
      <c r="A2428">
        <v>2425</v>
      </c>
      <c r="B2428" s="3" t="s">
        <v>2426</v>
      </c>
      <c r="C2428" s="3" t="s">
        <v>6535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s="10" t="s">
        <v>8290</v>
      </c>
      <c r="O2428" t="s">
        <v>8291</v>
      </c>
      <c r="P2428" s="12">
        <f t="shared" si="223"/>
        <v>42502.913761574076</v>
      </c>
      <c r="Q2428" s="12">
        <f t="shared" si="224"/>
        <v>42517.919444444444</v>
      </c>
      <c r="R2428" s="15">
        <f t="shared" si="225"/>
        <v>2016</v>
      </c>
      <c r="S2428" s="21">
        <f t="shared" si="228"/>
        <v>0</v>
      </c>
      <c r="T2428" s="15">
        <f t="shared" si="227"/>
        <v>861</v>
      </c>
      <c r="U2428">
        <f t="shared" si="226"/>
        <v>2016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 s="12">
        <f t="shared" si="223"/>
        <v>42412.318668981476</v>
      </c>
      <c r="Q2429" s="12">
        <f t="shared" si="224"/>
        <v>42452.277002314819</v>
      </c>
      <c r="R2429" s="15">
        <f t="shared" si="225"/>
        <v>2016</v>
      </c>
      <c r="S2429" s="21">
        <f t="shared" si="228"/>
        <v>0</v>
      </c>
      <c r="T2429" s="15">
        <f t="shared" si="227"/>
        <v>860</v>
      </c>
      <c r="U2429">
        <f t="shared" si="226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 s="12">
        <f t="shared" si="223"/>
        <v>42045.784155092595</v>
      </c>
      <c r="Q2430" s="12">
        <f t="shared" si="224"/>
        <v>42075.742488425924</v>
      </c>
      <c r="R2430" s="15">
        <f t="shared" si="225"/>
        <v>2015</v>
      </c>
      <c r="S2430" s="21">
        <f t="shared" si="228"/>
        <v>0</v>
      </c>
      <c r="T2430" s="15">
        <f t="shared" si="227"/>
        <v>858</v>
      </c>
      <c r="U2430">
        <f t="shared" si="226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 s="12">
        <f t="shared" si="223"/>
        <v>42734.879236111112</v>
      </c>
      <c r="Q2431" s="12">
        <f t="shared" si="224"/>
        <v>42771.697222222225</v>
      </c>
      <c r="R2431" s="15">
        <f t="shared" si="225"/>
        <v>2016</v>
      </c>
      <c r="S2431" s="21">
        <f t="shared" si="228"/>
        <v>0</v>
      </c>
      <c r="T2431" s="15">
        <f t="shared" si="227"/>
        <v>213.75</v>
      </c>
      <c r="U2431">
        <f t="shared" si="226"/>
        <v>2016</v>
      </c>
    </row>
    <row r="2432" spans="1:21" ht="29" x14ac:dyDescent="0.35">
      <c r="A2432">
        <v>2431</v>
      </c>
      <c r="B2432" s="3" t="s">
        <v>2432</v>
      </c>
      <c r="C2432" s="3" t="s">
        <v>6541</v>
      </c>
      <c r="D2432" s="6">
        <v>100000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 s="12">
        <f t="shared" si="223"/>
        <v>42489.099687499998</v>
      </c>
      <c r="Q2432" s="12">
        <f t="shared" si="224"/>
        <v>42549.099687499998</v>
      </c>
      <c r="R2432" s="15">
        <f t="shared" si="225"/>
        <v>2016</v>
      </c>
      <c r="S2432" s="21">
        <f t="shared" si="228"/>
        <v>0</v>
      </c>
      <c r="T2432" s="15">
        <f t="shared" si="227"/>
        <v>426</v>
      </c>
      <c r="U2432">
        <f t="shared" si="226"/>
        <v>2016</v>
      </c>
    </row>
    <row r="2433" spans="1:21" ht="58" x14ac:dyDescent="0.35">
      <c r="A2433">
        <v>2430</v>
      </c>
      <c r="B2433" s="3" t="s">
        <v>2431</v>
      </c>
      <c r="C2433" s="3" t="s">
        <v>6540</v>
      </c>
      <c r="D2433" s="6">
        <v>3000</v>
      </c>
      <c r="E2433" s="8">
        <v>852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 s="12">
        <f t="shared" si="223"/>
        <v>42382.130833333329</v>
      </c>
      <c r="Q2433" s="12">
        <f t="shared" si="224"/>
        <v>42412.130833333329</v>
      </c>
      <c r="R2433" s="15">
        <f t="shared" si="225"/>
        <v>2016</v>
      </c>
      <c r="S2433" s="21">
        <f t="shared" si="228"/>
        <v>0</v>
      </c>
      <c r="T2433" s="15">
        <f t="shared" si="227"/>
        <v>426</v>
      </c>
      <c r="U2433">
        <f t="shared" si="226"/>
        <v>2016</v>
      </c>
    </row>
    <row r="2434" spans="1:21" ht="43.5" x14ac:dyDescent="0.35">
      <c r="A2434">
        <v>2435</v>
      </c>
      <c r="B2434" s="3" t="s">
        <v>2436</v>
      </c>
      <c r="C2434" s="3" t="s">
        <v>6545</v>
      </c>
      <c r="D2434" s="6">
        <v>250000</v>
      </c>
      <c r="E2434" s="8">
        <v>850</v>
      </c>
      <c r="F2434" t="s">
        <v>8220</v>
      </c>
      <c r="G2434" t="s">
        <v>8234</v>
      </c>
      <c r="H2434" t="s">
        <v>8254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s="10" t="s">
        <v>8290</v>
      </c>
      <c r="O2434" t="s">
        <v>8291</v>
      </c>
      <c r="P2434" s="12">
        <f t="shared" ref="P2434:P2497" si="229">(((J2434/60)/60)/24)+DATE(1970,1,1)</f>
        <v>42252.277615740735</v>
      </c>
      <c r="Q2434" s="12">
        <f t="shared" ref="Q2434:Q2497" si="230">(((I2434/60)/60)/24)+DATE(1970,1,1)</f>
        <v>42282.277615740735</v>
      </c>
      <c r="R2434" s="15">
        <f t="shared" ref="R2434:R2497" si="231">YEAR(P2434)</f>
        <v>2015</v>
      </c>
      <c r="S2434" s="21">
        <f t="shared" si="228"/>
        <v>0</v>
      </c>
      <c r="T2434" s="15">
        <f t="shared" si="227"/>
        <v>212.5</v>
      </c>
      <c r="U2434">
        <f t="shared" si="226"/>
        <v>2015</v>
      </c>
    </row>
    <row r="2435" spans="1:21" ht="58" x14ac:dyDescent="0.35">
      <c r="A2435">
        <v>2436</v>
      </c>
      <c r="B2435" s="3" t="s">
        <v>2437</v>
      </c>
      <c r="C2435" s="3" t="s">
        <v>6546</v>
      </c>
      <c r="D2435" s="6">
        <v>117000</v>
      </c>
      <c r="E2435" s="8">
        <v>850</v>
      </c>
      <c r="F2435" t="s">
        <v>8220</v>
      </c>
      <c r="G2435" t="s">
        <v>8228</v>
      </c>
      <c r="H2435" t="s">
        <v>8250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s="10" t="s">
        <v>8290</v>
      </c>
      <c r="O2435" t="s">
        <v>8291</v>
      </c>
      <c r="P2435" s="12">
        <f t="shared" si="229"/>
        <v>42338.615393518514</v>
      </c>
      <c r="Q2435" s="12">
        <f t="shared" si="230"/>
        <v>42398.615393518514</v>
      </c>
      <c r="R2435" s="15">
        <f t="shared" si="231"/>
        <v>2015</v>
      </c>
      <c r="S2435" s="21">
        <f t="shared" si="228"/>
        <v>0</v>
      </c>
      <c r="T2435" s="15">
        <f t="shared" si="227"/>
        <v>425</v>
      </c>
      <c r="U2435">
        <f t="shared" ref="U2435:U2498" si="232">YEAR(P2435)</f>
        <v>2015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 s="12">
        <f t="shared" si="229"/>
        <v>42180.18604166666</v>
      </c>
      <c r="Q2436" s="12">
        <f t="shared" si="230"/>
        <v>42220.18604166666</v>
      </c>
      <c r="R2436" s="15">
        <f t="shared" si="231"/>
        <v>2015</v>
      </c>
      <c r="S2436" s="21">
        <f t="shared" si="228"/>
        <v>0</v>
      </c>
      <c r="T2436" s="15">
        <f t="shared" ref="T2436:T2499" si="233">IFERROR(ROUND(E2436/L2436,2),0)</f>
        <v>425</v>
      </c>
      <c r="U2436">
        <f t="shared" si="232"/>
        <v>2015</v>
      </c>
    </row>
    <row r="2437" spans="1:21" ht="43.5" x14ac:dyDescent="0.35">
      <c r="A2437">
        <v>2432</v>
      </c>
      <c r="B2437" s="3" t="s">
        <v>2433</v>
      </c>
      <c r="C2437" s="3" t="s">
        <v>6542</v>
      </c>
      <c r="D2437" s="6">
        <v>14000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1425791697</v>
      </c>
      <c r="J2437">
        <v>1423199697</v>
      </c>
      <c r="K2437" t="b">
        <v>0</v>
      </c>
      <c r="L2437">
        <v>2</v>
      </c>
      <c r="M2437" t="b">
        <v>0</v>
      </c>
      <c r="N2437" s="10" t="s">
        <v>8290</v>
      </c>
      <c r="O2437" t="s">
        <v>8291</v>
      </c>
      <c r="P2437" s="12">
        <f t="shared" si="229"/>
        <v>42041.218715277777</v>
      </c>
      <c r="Q2437" s="12">
        <f t="shared" si="230"/>
        <v>42071.218715277777</v>
      </c>
      <c r="R2437" s="15">
        <f t="shared" si="231"/>
        <v>2015</v>
      </c>
      <c r="S2437" s="21">
        <f t="shared" si="228"/>
        <v>0</v>
      </c>
      <c r="T2437" s="15">
        <f t="shared" si="233"/>
        <v>425</v>
      </c>
      <c r="U2437">
        <f t="shared" si="232"/>
        <v>2015</v>
      </c>
    </row>
    <row r="2438" spans="1:21" ht="58" x14ac:dyDescent="0.35">
      <c r="A2438">
        <v>2433</v>
      </c>
      <c r="B2438" s="3" t="s">
        <v>2434</v>
      </c>
      <c r="C2438" s="3" t="s">
        <v>6543</v>
      </c>
      <c r="D2438" s="6">
        <v>10000</v>
      </c>
      <c r="E2438" s="8">
        <v>850</v>
      </c>
      <c r="F2438" t="s">
        <v>8220</v>
      </c>
      <c r="G2438" t="s">
        <v>8223</v>
      </c>
      <c r="H2438" t="s">
        <v>8245</v>
      </c>
      <c r="I2438">
        <v>1456608943</v>
      </c>
      <c r="J2438">
        <v>1454016943</v>
      </c>
      <c r="K2438" t="b">
        <v>0</v>
      </c>
      <c r="L2438">
        <v>0</v>
      </c>
      <c r="M2438" t="b">
        <v>0</v>
      </c>
      <c r="N2438" s="10" t="s">
        <v>8290</v>
      </c>
      <c r="O2438" t="s">
        <v>8291</v>
      </c>
      <c r="P2438" s="12">
        <f t="shared" si="229"/>
        <v>42397.89980324074</v>
      </c>
      <c r="Q2438" s="12">
        <f t="shared" si="230"/>
        <v>42427.89980324074</v>
      </c>
      <c r="R2438" s="15">
        <f t="shared" si="231"/>
        <v>2016</v>
      </c>
      <c r="S2438" s="21">
        <f t="shared" si="228"/>
        <v>0</v>
      </c>
      <c r="T2438" s="15">
        <f t="shared" si="233"/>
        <v>0</v>
      </c>
      <c r="U2438">
        <f t="shared" si="232"/>
        <v>2016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 s="12">
        <f t="shared" si="229"/>
        <v>42031.965138888889</v>
      </c>
      <c r="Q2439" s="12">
        <f t="shared" si="230"/>
        <v>42080.75</v>
      </c>
      <c r="R2439" s="15">
        <f t="shared" si="231"/>
        <v>2015</v>
      </c>
      <c r="S2439" s="21">
        <f t="shared" si="228"/>
        <v>0</v>
      </c>
      <c r="T2439" s="15">
        <f t="shared" si="233"/>
        <v>0</v>
      </c>
      <c r="U2439">
        <f t="shared" si="23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 s="12">
        <f t="shared" si="229"/>
        <v>42285.91506944444</v>
      </c>
      <c r="Q2440" s="12">
        <f t="shared" si="230"/>
        <v>42345.956736111111</v>
      </c>
      <c r="R2440" s="15">
        <f t="shared" si="231"/>
        <v>2015</v>
      </c>
      <c r="S2440" s="21">
        <f t="shared" si="228"/>
        <v>0</v>
      </c>
      <c r="T2440" s="15">
        <f t="shared" si="233"/>
        <v>838</v>
      </c>
      <c r="U2440">
        <f t="shared" si="23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 s="12">
        <f t="shared" si="229"/>
        <v>42265.818622685183</v>
      </c>
      <c r="Q2441" s="12">
        <f t="shared" si="230"/>
        <v>42295.818622685183</v>
      </c>
      <c r="R2441" s="15">
        <f t="shared" si="231"/>
        <v>2015</v>
      </c>
      <c r="S2441" s="21">
        <f t="shared" si="228"/>
        <v>0</v>
      </c>
      <c r="T2441" s="15">
        <f t="shared" si="233"/>
        <v>0</v>
      </c>
      <c r="U2441">
        <f t="shared" si="23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 s="12">
        <f t="shared" si="229"/>
        <v>42383.899456018517</v>
      </c>
      <c r="Q2442" s="12">
        <f t="shared" si="230"/>
        <v>42413.899456018517</v>
      </c>
      <c r="R2442" s="15">
        <f t="shared" si="231"/>
        <v>2016</v>
      </c>
      <c r="S2442" s="21">
        <f t="shared" si="228"/>
        <v>0</v>
      </c>
      <c r="T2442" s="15">
        <f t="shared" si="233"/>
        <v>417.5</v>
      </c>
      <c r="U2442">
        <f t="shared" si="23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 s="12">
        <f t="shared" si="229"/>
        <v>42187.125625000001</v>
      </c>
      <c r="Q2443" s="12">
        <f t="shared" si="230"/>
        <v>42208.207638888889</v>
      </c>
      <c r="R2443" s="15">
        <f t="shared" si="231"/>
        <v>2015</v>
      </c>
      <c r="S2443" s="21">
        <f t="shared" si="228"/>
        <v>0</v>
      </c>
      <c r="T2443" s="15">
        <f t="shared" si="233"/>
        <v>7.62</v>
      </c>
      <c r="U2443">
        <f t="shared" si="23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 s="12">
        <f t="shared" si="229"/>
        <v>42052.666990740734</v>
      </c>
      <c r="Q2444" s="12">
        <f t="shared" si="230"/>
        <v>42082.625324074077</v>
      </c>
      <c r="R2444" s="15">
        <f t="shared" si="231"/>
        <v>2015</v>
      </c>
      <c r="S2444" s="21">
        <f t="shared" si="228"/>
        <v>0</v>
      </c>
      <c r="T2444" s="15">
        <f t="shared" si="233"/>
        <v>2.2200000000000002</v>
      </c>
      <c r="U2444">
        <f t="shared" si="23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 s="12">
        <f t="shared" si="229"/>
        <v>41836.625254629631</v>
      </c>
      <c r="Q2445" s="12">
        <f t="shared" si="230"/>
        <v>41866.625254629631</v>
      </c>
      <c r="R2445" s="15">
        <f t="shared" si="231"/>
        <v>2014</v>
      </c>
      <c r="S2445" s="21">
        <f t="shared" si="228"/>
        <v>0</v>
      </c>
      <c r="T2445" s="15">
        <f t="shared" si="233"/>
        <v>2.65</v>
      </c>
      <c r="U2445">
        <f t="shared" si="23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 s="12">
        <f t="shared" si="229"/>
        <v>42485.754525462966</v>
      </c>
      <c r="Q2446" s="12">
        <f t="shared" si="230"/>
        <v>42515.754525462966</v>
      </c>
      <c r="R2446" s="15">
        <f t="shared" si="231"/>
        <v>2016</v>
      </c>
      <c r="S2446" s="21">
        <f t="shared" si="228"/>
        <v>0</v>
      </c>
      <c r="T2446" s="15">
        <f t="shared" si="233"/>
        <v>13.51</v>
      </c>
      <c r="U2446">
        <f t="shared" si="23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 s="12">
        <f t="shared" si="229"/>
        <v>42243.190057870372</v>
      </c>
      <c r="Q2447" s="12">
        <f t="shared" si="230"/>
        <v>42273.190057870372</v>
      </c>
      <c r="R2447" s="15">
        <f t="shared" si="231"/>
        <v>2015</v>
      </c>
      <c r="S2447" s="21">
        <f t="shared" si="228"/>
        <v>0</v>
      </c>
      <c r="T2447" s="15">
        <f t="shared" si="233"/>
        <v>7.14</v>
      </c>
      <c r="U2447">
        <f t="shared" si="23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 s="12">
        <f t="shared" si="229"/>
        <v>42670.602673611109</v>
      </c>
      <c r="Q2448" s="12">
        <f t="shared" si="230"/>
        <v>42700.64434027778</v>
      </c>
      <c r="R2448" s="15">
        <f t="shared" si="231"/>
        <v>2016</v>
      </c>
      <c r="S2448" s="21">
        <f t="shared" si="228"/>
        <v>0</v>
      </c>
      <c r="T2448" s="15">
        <f t="shared" si="233"/>
        <v>7.4</v>
      </c>
      <c r="U2448">
        <f t="shared" si="23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 s="12">
        <f t="shared" si="229"/>
        <v>42654.469826388886</v>
      </c>
      <c r="Q2449" s="12">
        <f t="shared" si="230"/>
        <v>42686.166666666672</v>
      </c>
      <c r="R2449" s="15">
        <f t="shared" si="231"/>
        <v>2016</v>
      </c>
      <c r="S2449" s="21">
        <f t="shared" si="228"/>
        <v>0</v>
      </c>
      <c r="T2449" s="15">
        <f t="shared" si="233"/>
        <v>2.4300000000000002</v>
      </c>
      <c r="U2449">
        <f t="shared" si="232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 s="12">
        <f t="shared" si="229"/>
        <v>42607.316122685181</v>
      </c>
      <c r="Q2450" s="12">
        <f t="shared" si="230"/>
        <v>42613.233333333337</v>
      </c>
      <c r="R2450" s="15">
        <f t="shared" si="231"/>
        <v>2016</v>
      </c>
      <c r="S2450" s="21">
        <f t="shared" si="228"/>
        <v>2</v>
      </c>
      <c r="T2450" s="15">
        <f t="shared" si="233"/>
        <v>90.56</v>
      </c>
      <c r="U2450">
        <f t="shared" si="232"/>
        <v>2016</v>
      </c>
    </row>
    <row r="2451" spans="1:21" ht="43.5" x14ac:dyDescent="0.35">
      <c r="A2451">
        <v>2450</v>
      </c>
      <c r="B2451" s="3" t="s">
        <v>2451</v>
      </c>
      <c r="C2451" s="3" t="s">
        <v>6560</v>
      </c>
      <c r="D2451" s="6">
        <v>15000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s="10" t="s">
        <v>8290</v>
      </c>
      <c r="O2451" t="s">
        <v>8306</v>
      </c>
      <c r="P2451" s="12">
        <f t="shared" si="229"/>
        <v>41902.07240740741</v>
      </c>
      <c r="Q2451" s="12">
        <f t="shared" si="230"/>
        <v>41940.132638888892</v>
      </c>
      <c r="R2451" s="15">
        <f t="shared" si="231"/>
        <v>2014</v>
      </c>
      <c r="S2451" s="21">
        <f t="shared" si="228"/>
        <v>0</v>
      </c>
      <c r="T2451" s="15">
        <f t="shared" si="233"/>
        <v>7.98</v>
      </c>
      <c r="U2451">
        <f t="shared" si="232"/>
        <v>2014</v>
      </c>
    </row>
    <row r="2452" spans="1:21" ht="43.5" x14ac:dyDescent="0.35">
      <c r="A2452">
        <v>2449</v>
      </c>
      <c r="B2452" s="3" t="s">
        <v>2450</v>
      </c>
      <c r="C2452" s="3" t="s">
        <v>6559</v>
      </c>
      <c r="D2452" s="6">
        <v>10000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s="10" t="s">
        <v>8290</v>
      </c>
      <c r="O2452" t="s">
        <v>8306</v>
      </c>
      <c r="P2452" s="12">
        <f t="shared" si="229"/>
        <v>41943.142534722225</v>
      </c>
      <c r="Q2452" s="12">
        <f t="shared" si="230"/>
        <v>41973.184201388889</v>
      </c>
      <c r="R2452" s="15">
        <f t="shared" si="231"/>
        <v>2014</v>
      </c>
      <c r="S2452" s="21">
        <f t="shared" si="228"/>
        <v>0</v>
      </c>
      <c r="T2452" s="15">
        <f t="shared" si="233"/>
        <v>6.78</v>
      </c>
      <c r="U2452">
        <f t="shared" si="23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 s="12">
        <f t="shared" si="229"/>
        <v>42779.908449074079</v>
      </c>
      <c r="Q2453" s="12">
        <f t="shared" si="230"/>
        <v>42799.908449074079</v>
      </c>
      <c r="R2453" s="15">
        <f t="shared" si="231"/>
        <v>2017</v>
      </c>
      <c r="S2453" s="21">
        <f t="shared" si="228"/>
        <v>0</v>
      </c>
      <c r="T2453" s="15">
        <f t="shared" si="233"/>
        <v>4.37</v>
      </c>
      <c r="U2453">
        <f t="shared" si="23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 s="12">
        <f t="shared" si="229"/>
        <v>42338.84375</v>
      </c>
      <c r="Q2454" s="12">
        <f t="shared" si="230"/>
        <v>42367.958333333328</v>
      </c>
      <c r="R2454" s="15">
        <f t="shared" si="231"/>
        <v>2015</v>
      </c>
      <c r="S2454" s="21">
        <f t="shared" si="228"/>
        <v>1</v>
      </c>
      <c r="T2454" s="15">
        <f t="shared" si="233"/>
        <v>54.07</v>
      </c>
      <c r="U2454">
        <f t="shared" si="232"/>
        <v>2015</v>
      </c>
    </row>
    <row r="2455" spans="1:21" ht="43.5" x14ac:dyDescent="0.35">
      <c r="A2455">
        <v>2454</v>
      </c>
      <c r="B2455" s="3" t="s">
        <v>2455</v>
      </c>
      <c r="C2455" s="3" t="s">
        <v>6564</v>
      </c>
      <c r="D2455" s="6">
        <v>35000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s="10" t="s">
        <v>8290</v>
      </c>
      <c r="O2455" t="s">
        <v>8306</v>
      </c>
      <c r="P2455" s="12">
        <f t="shared" si="229"/>
        <v>42770.201481481476</v>
      </c>
      <c r="Q2455" s="12">
        <f t="shared" si="230"/>
        <v>42805.201481481476</v>
      </c>
      <c r="R2455" s="15">
        <f t="shared" si="231"/>
        <v>2017</v>
      </c>
      <c r="S2455" s="21">
        <f t="shared" si="228"/>
        <v>0</v>
      </c>
      <c r="T2455" s="15">
        <f t="shared" si="233"/>
        <v>6.23</v>
      </c>
      <c r="U2455">
        <f t="shared" si="232"/>
        <v>2017</v>
      </c>
    </row>
    <row r="2456" spans="1:21" ht="43.5" x14ac:dyDescent="0.35">
      <c r="A2456">
        <v>2453</v>
      </c>
      <c r="B2456" s="3" t="s">
        <v>2454</v>
      </c>
      <c r="C2456" s="3" t="s">
        <v>6563</v>
      </c>
      <c r="D2456" s="6">
        <v>3000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s="10" t="s">
        <v>8290</v>
      </c>
      <c r="O2456" t="s">
        <v>8306</v>
      </c>
      <c r="P2456" s="12">
        <f t="shared" si="229"/>
        <v>42738.692233796297</v>
      </c>
      <c r="Q2456" s="12">
        <f t="shared" si="230"/>
        <v>42768.692233796297</v>
      </c>
      <c r="R2456" s="15">
        <f t="shared" si="231"/>
        <v>2017</v>
      </c>
      <c r="S2456" s="21">
        <f t="shared" si="228"/>
        <v>0</v>
      </c>
      <c r="T2456" s="15">
        <f t="shared" si="233"/>
        <v>12.09</v>
      </c>
      <c r="U2456">
        <f t="shared" si="23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 s="12">
        <f t="shared" si="229"/>
        <v>42452.781828703708</v>
      </c>
      <c r="Q2457" s="12">
        <f t="shared" si="230"/>
        <v>42480.781828703708</v>
      </c>
      <c r="R2457" s="15">
        <f t="shared" si="231"/>
        <v>2016</v>
      </c>
      <c r="S2457" s="21">
        <f t="shared" si="228"/>
        <v>3</v>
      </c>
      <c r="T2457" s="15">
        <f t="shared" si="233"/>
        <v>50.44</v>
      </c>
      <c r="U2457">
        <f t="shared" si="23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 s="12">
        <f t="shared" si="229"/>
        <v>42761.961099537039</v>
      </c>
      <c r="Q2458" s="12">
        <f t="shared" si="230"/>
        <v>42791.961099537039</v>
      </c>
      <c r="R2458" s="15">
        <f t="shared" si="231"/>
        <v>2017</v>
      </c>
      <c r="S2458" s="21">
        <f t="shared" ref="S2458:S2521" si="234">ROUND(E2458/D2458,0)</f>
        <v>1</v>
      </c>
      <c r="T2458" s="15">
        <f t="shared" si="233"/>
        <v>12.02</v>
      </c>
      <c r="U2458">
        <f t="shared" si="23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 s="12">
        <f t="shared" si="229"/>
        <v>42423.602500000001</v>
      </c>
      <c r="Q2459" s="12">
        <f t="shared" si="230"/>
        <v>42453.560833333337</v>
      </c>
      <c r="R2459" s="15">
        <f t="shared" si="231"/>
        <v>2016</v>
      </c>
      <c r="S2459" s="21">
        <f t="shared" si="234"/>
        <v>0</v>
      </c>
      <c r="T2459" s="15">
        <f t="shared" si="233"/>
        <v>6.49</v>
      </c>
      <c r="U2459">
        <f t="shared" si="23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 s="12">
        <f t="shared" si="229"/>
        <v>42495.871736111112</v>
      </c>
      <c r="Q2460" s="12">
        <f t="shared" si="230"/>
        <v>42530.791666666672</v>
      </c>
      <c r="R2460" s="15">
        <f t="shared" si="231"/>
        <v>2016</v>
      </c>
      <c r="S2460" s="21">
        <f t="shared" si="234"/>
        <v>0</v>
      </c>
      <c r="T2460" s="15">
        <f t="shared" si="233"/>
        <v>10.06</v>
      </c>
      <c r="U2460">
        <f t="shared" si="23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 s="12">
        <f t="shared" si="229"/>
        <v>42407.637557870374</v>
      </c>
      <c r="Q2461" s="12">
        <f t="shared" si="230"/>
        <v>42452.595891203702</v>
      </c>
      <c r="R2461" s="15">
        <f t="shared" si="231"/>
        <v>2016</v>
      </c>
      <c r="S2461" s="21">
        <f t="shared" si="234"/>
        <v>0</v>
      </c>
      <c r="T2461" s="15">
        <f t="shared" si="233"/>
        <v>2.84</v>
      </c>
      <c r="U2461">
        <f t="shared" si="23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 s="12">
        <f t="shared" si="229"/>
        <v>42704.187118055561</v>
      </c>
      <c r="Q2462" s="12">
        <f t="shared" si="230"/>
        <v>42738.178472222222</v>
      </c>
      <c r="R2462" s="15">
        <f t="shared" si="231"/>
        <v>2016</v>
      </c>
      <c r="S2462" s="21">
        <f t="shared" si="234"/>
        <v>0</v>
      </c>
      <c r="T2462" s="15">
        <f t="shared" si="233"/>
        <v>11.78</v>
      </c>
      <c r="U2462">
        <f t="shared" si="232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 s="12">
        <f t="shared" si="229"/>
        <v>40784.012696759259</v>
      </c>
      <c r="Q2463" s="12">
        <f t="shared" si="230"/>
        <v>40817.125</v>
      </c>
      <c r="R2463" s="15">
        <f t="shared" si="231"/>
        <v>2011</v>
      </c>
      <c r="S2463" s="21">
        <f t="shared" si="234"/>
        <v>0</v>
      </c>
      <c r="T2463" s="15">
        <f t="shared" si="233"/>
        <v>9.3000000000000007</v>
      </c>
      <c r="U2463">
        <f t="shared" si="23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 s="12">
        <f t="shared" si="229"/>
        <v>41089.186296296299</v>
      </c>
      <c r="Q2464" s="12">
        <f t="shared" si="230"/>
        <v>41109.186296296299</v>
      </c>
      <c r="R2464" s="15">
        <f t="shared" si="231"/>
        <v>2012</v>
      </c>
      <c r="S2464" s="21">
        <f t="shared" si="234"/>
        <v>0</v>
      </c>
      <c r="T2464" s="15">
        <f t="shared" si="233"/>
        <v>6.96</v>
      </c>
      <c r="U2464">
        <f t="shared" si="232"/>
        <v>2012</v>
      </c>
    </row>
    <row r="2465" spans="1:21" ht="43.5" x14ac:dyDescent="0.35">
      <c r="A2465">
        <v>2466</v>
      </c>
      <c r="B2465" s="3" t="s">
        <v>2467</v>
      </c>
      <c r="C2465" s="3" t="s">
        <v>6576</v>
      </c>
      <c r="D2465" s="6">
        <v>2500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1368066453</v>
      </c>
      <c r="J2465">
        <v>1365474453</v>
      </c>
      <c r="K2465" t="b">
        <v>0</v>
      </c>
      <c r="L2465">
        <v>52</v>
      </c>
      <c r="M2465" t="b">
        <v>1</v>
      </c>
      <c r="N2465" s="10" t="s">
        <v>8279</v>
      </c>
      <c r="O2465" t="s">
        <v>8283</v>
      </c>
      <c r="P2465" s="12">
        <f t="shared" si="229"/>
        <v>41373.102465277778</v>
      </c>
      <c r="Q2465" s="12">
        <f t="shared" si="230"/>
        <v>41403.102465277778</v>
      </c>
      <c r="R2465" s="15">
        <f t="shared" si="231"/>
        <v>2013</v>
      </c>
      <c r="S2465" s="21">
        <f t="shared" si="234"/>
        <v>0</v>
      </c>
      <c r="T2465" s="15">
        <f t="shared" si="233"/>
        <v>15.38</v>
      </c>
      <c r="U2465">
        <f t="shared" si="232"/>
        <v>2013</v>
      </c>
    </row>
    <row r="2466" spans="1:21" x14ac:dyDescent="0.35">
      <c r="A2466">
        <v>2463</v>
      </c>
      <c r="B2466" s="3" t="s">
        <v>2464</v>
      </c>
      <c r="C2466" s="3" t="s">
        <v>6573</v>
      </c>
      <c r="D2466" s="6">
        <v>2000</v>
      </c>
      <c r="E2466" s="8">
        <v>800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s="10" t="s">
        <v>8279</v>
      </c>
      <c r="O2466" t="s">
        <v>8283</v>
      </c>
      <c r="P2466" s="12">
        <f t="shared" si="229"/>
        <v>41341.111400462964</v>
      </c>
      <c r="Q2466" s="12">
        <f t="shared" si="230"/>
        <v>41380.791666666664</v>
      </c>
      <c r="R2466" s="15">
        <f t="shared" si="231"/>
        <v>2013</v>
      </c>
      <c r="S2466" s="21">
        <f t="shared" si="234"/>
        <v>0</v>
      </c>
      <c r="T2466" s="15">
        <f t="shared" si="233"/>
        <v>10.67</v>
      </c>
      <c r="U2466">
        <f t="shared" si="232"/>
        <v>2013</v>
      </c>
    </row>
    <row r="2467" spans="1:21" ht="43.5" x14ac:dyDescent="0.35">
      <c r="A2467">
        <v>2464</v>
      </c>
      <c r="B2467" s="3" t="s">
        <v>2465</v>
      </c>
      <c r="C2467" s="3" t="s">
        <v>6574</v>
      </c>
      <c r="D2467" s="6">
        <v>2000</v>
      </c>
      <c r="E2467" s="8">
        <v>800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s="10" t="s">
        <v>8279</v>
      </c>
      <c r="O2467" t="s">
        <v>8283</v>
      </c>
      <c r="P2467" s="12">
        <f t="shared" si="229"/>
        <v>42248.90042824074</v>
      </c>
      <c r="Q2467" s="12">
        <f t="shared" si="230"/>
        <v>42277.811805555553</v>
      </c>
      <c r="R2467" s="15">
        <f t="shared" si="231"/>
        <v>2015</v>
      </c>
      <c r="S2467" s="21">
        <f t="shared" si="234"/>
        <v>0</v>
      </c>
      <c r="T2467" s="15">
        <f t="shared" si="233"/>
        <v>18.600000000000001</v>
      </c>
      <c r="U2467">
        <f t="shared" si="232"/>
        <v>2015</v>
      </c>
    </row>
    <row r="2468" spans="1:21" ht="43.5" x14ac:dyDescent="0.35">
      <c r="A2468">
        <v>2465</v>
      </c>
      <c r="B2468" s="3" t="s">
        <v>2466</v>
      </c>
      <c r="C2468" s="3" t="s">
        <v>6575</v>
      </c>
      <c r="D2468" s="6">
        <v>700</v>
      </c>
      <c r="E2468" s="8">
        <v>800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s="10" t="s">
        <v>8279</v>
      </c>
      <c r="O2468" t="s">
        <v>8283</v>
      </c>
      <c r="P2468" s="12">
        <f t="shared" si="229"/>
        <v>41145.719305555554</v>
      </c>
      <c r="Q2468" s="12">
        <f t="shared" si="230"/>
        <v>41175.719305555554</v>
      </c>
      <c r="R2468" s="15">
        <f t="shared" si="231"/>
        <v>2012</v>
      </c>
      <c r="S2468" s="21">
        <f t="shared" si="234"/>
        <v>1</v>
      </c>
      <c r="T2468" s="15">
        <f t="shared" si="233"/>
        <v>16.670000000000002</v>
      </c>
      <c r="U2468">
        <f t="shared" si="232"/>
        <v>2012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 s="12">
        <f t="shared" si="229"/>
        <v>41025.874201388891</v>
      </c>
      <c r="Q2469" s="12">
        <f t="shared" si="230"/>
        <v>41039.708333333336</v>
      </c>
      <c r="R2469" s="15">
        <f t="shared" si="231"/>
        <v>2012</v>
      </c>
      <c r="S2469" s="21">
        <f t="shared" si="234"/>
        <v>1</v>
      </c>
      <c r="T2469" s="15">
        <f t="shared" si="233"/>
        <v>18.53</v>
      </c>
      <c r="U2469">
        <f t="shared" si="23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 s="12">
        <f t="shared" si="229"/>
        <v>41174.154178240737</v>
      </c>
      <c r="Q2470" s="12">
        <f t="shared" si="230"/>
        <v>41210.208333333336</v>
      </c>
      <c r="R2470" s="15">
        <f t="shared" si="231"/>
        <v>2012</v>
      </c>
      <c r="S2470" s="21">
        <f t="shared" si="234"/>
        <v>0</v>
      </c>
      <c r="T2470" s="15">
        <f t="shared" si="233"/>
        <v>13.72</v>
      </c>
      <c r="U2470">
        <f t="shared" si="23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 s="12">
        <f t="shared" si="229"/>
        <v>40557.429733796293</v>
      </c>
      <c r="Q2471" s="12">
        <f t="shared" si="230"/>
        <v>40582.429733796293</v>
      </c>
      <c r="R2471" s="15">
        <f t="shared" si="231"/>
        <v>2011</v>
      </c>
      <c r="S2471" s="21">
        <f t="shared" si="234"/>
        <v>1</v>
      </c>
      <c r="T2471" s="15">
        <f t="shared" si="233"/>
        <v>16.91</v>
      </c>
      <c r="U2471">
        <f t="shared" si="23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 s="12">
        <f t="shared" si="229"/>
        <v>41023.07471064815</v>
      </c>
      <c r="Q2472" s="12">
        <f t="shared" si="230"/>
        <v>41053.07471064815</v>
      </c>
      <c r="R2472" s="15">
        <f t="shared" si="231"/>
        <v>2012</v>
      </c>
      <c r="S2472" s="21">
        <f t="shared" si="234"/>
        <v>1</v>
      </c>
      <c r="T2472" s="15">
        <f t="shared" si="233"/>
        <v>22.08</v>
      </c>
      <c r="U2472">
        <f t="shared" si="23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 s="12">
        <f t="shared" si="229"/>
        <v>40893.992962962962</v>
      </c>
      <c r="Q2473" s="12">
        <f t="shared" si="230"/>
        <v>40933.992962962962</v>
      </c>
      <c r="R2473" s="15">
        <f t="shared" si="231"/>
        <v>2011</v>
      </c>
      <c r="S2473" s="21">
        <f t="shared" si="234"/>
        <v>2</v>
      </c>
      <c r="T2473" s="15">
        <f t="shared" si="233"/>
        <v>46.76</v>
      </c>
      <c r="U2473">
        <f t="shared" si="232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 s="12">
        <f t="shared" si="229"/>
        <v>40354.11550925926</v>
      </c>
      <c r="Q2474" s="12">
        <f t="shared" si="230"/>
        <v>40425.043749999997</v>
      </c>
      <c r="R2474" s="15">
        <f t="shared" si="231"/>
        <v>2010</v>
      </c>
      <c r="S2474" s="21">
        <f t="shared" si="234"/>
        <v>0</v>
      </c>
      <c r="T2474" s="15">
        <f t="shared" si="233"/>
        <v>7.61</v>
      </c>
      <c r="U2474">
        <f t="shared" si="23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 s="12">
        <f t="shared" si="229"/>
        <v>41193.748483796298</v>
      </c>
      <c r="Q2475" s="12">
        <f t="shared" si="230"/>
        <v>41223.790150462963</v>
      </c>
      <c r="R2475" s="15">
        <f t="shared" si="231"/>
        <v>2012</v>
      </c>
      <c r="S2475" s="21">
        <f t="shared" si="234"/>
        <v>0</v>
      </c>
      <c r="T2475" s="15">
        <f t="shared" si="233"/>
        <v>16.77</v>
      </c>
      <c r="U2475">
        <f t="shared" si="23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 s="12">
        <f t="shared" si="229"/>
        <v>40417.011296296296</v>
      </c>
      <c r="Q2476" s="12">
        <f t="shared" si="230"/>
        <v>40462.011296296296</v>
      </c>
      <c r="R2476" s="15">
        <f t="shared" si="231"/>
        <v>2010</v>
      </c>
      <c r="S2476" s="21">
        <f t="shared" si="234"/>
        <v>0</v>
      </c>
      <c r="T2476" s="15">
        <f t="shared" si="233"/>
        <v>20.68</v>
      </c>
      <c r="U2476">
        <f t="shared" si="23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 s="12">
        <f t="shared" si="229"/>
        <v>40310.287673611114</v>
      </c>
      <c r="Q2477" s="12">
        <f t="shared" si="230"/>
        <v>40369.916666666664</v>
      </c>
      <c r="R2477" s="15">
        <f t="shared" si="231"/>
        <v>2010</v>
      </c>
      <c r="S2477" s="21">
        <f t="shared" si="234"/>
        <v>0</v>
      </c>
      <c r="T2477" s="15">
        <f t="shared" si="233"/>
        <v>9.67</v>
      </c>
      <c r="U2477">
        <f t="shared" si="232"/>
        <v>2010</v>
      </c>
    </row>
    <row r="2478" spans="1:21" ht="43.5" x14ac:dyDescent="0.35">
      <c r="A2478">
        <v>2478</v>
      </c>
      <c r="B2478" s="3" t="s">
        <v>2478</v>
      </c>
      <c r="C2478" s="3" t="s">
        <v>6588</v>
      </c>
      <c r="D2478" s="6">
        <v>8000</v>
      </c>
      <c r="E2478" s="8">
        <v>780</v>
      </c>
      <c r="F2478" t="s">
        <v>8218</v>
      </c>
      <c r="G2478" t="s">
        <v>8223</v>
      </c>
      <c r="H2478" t="s">
        <v>8245</v>
      </c>
      <c r="I2478">
        <v>1358117313</v>
      </c>
      <c r="J2478">
        <v>1355525313</v>
      </c>
      <c r="K2478" t="b">
        <v>0</v>
      </c>
      <c r="L2478">
        <v>79</v>
      </c>
      <c r="M2478" t="b">
        <v>1</v>
      </c>
      <c r="N2478" s="10" t="s">
        <v>8279</v>
      </c>
      <c r="O2478" t="s">
        <v>8283</v>
      </c>
      <c r="P2478" s="12">
        <f t="shared" si="229"/>
        <v>41257.950381944444</v>
      </c>
      <c r="Q2478" s="12">
        <f t="shared" si="230"/>
        <v>41287.950381944444</v>
      </c>
      <c r="R2478" s="15">
        <f t="shared" si="231"/>
        <v>2012</v>
      </c>
      <c r="S2478" s="21">
        <f t="shared" si="234"/>
        <v>0</v>
      </c>
      <c r="T2478" s="15">
        <f t="shared" si="233"/>
        <v>9.8699999999999992</v>
      </c>
      <c r="U2478">
        <f t="shared" si="232"/>
        <v>2012</v>
      </c>
    </row>
    <row r="2479" spans="1:21" ht="43.5" x14ac:dyDescent="0.35">
      <c r="A2479">
        <v>2476</v>
      </c>
      <c r="B2479" s="3" t="s">
        <v>2477</v>
      </c>
      <c r="C2479" s="3" t="s">
        <v>6586</v>
      </c>
      <c r="D2479" s="6">
        <v>3200</v>
      </c>
      <c r="E2479" s="8">
        <v>780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s="10" t="s">
        <v>8279</v>
      </c>
      <c r="O2479" t="s">
        <v>8283</v>
      </c>
      <c r="P2479" s="12">
        <f t="shared" si="229"/>
        <v>41913.328356481477</v>
      </c>
      <c r="Q2479" s="12">
        <f t="shared" si="230"/>
        <v>41946.370023148149</v>
      </c>
      <c r="R2479" s="15">
        <f t="shared" si="231"/>
        <v>2014</v>
      </c>
      <c r="S2479" s="21">
        <f t="shared" si="234"/>
        <v>0</v>
      </c>
      <c r="T2479" s="15">
        <f t="shared" si="233"/>
        <v>14.18</v>
      </c>
      <c r="U2479">
        <f t="shared" si="232"/>
        <v>2014</v>
      </c>
    </row>
    <row r="2480" spans="1:21" ht="29" x14ac:dyDescent="0.35">
      <c r="A2480">
        <v>2477</v>
      </c>
      <c r="B2480" s="3" t="s">
        <v>824</v>
      </c>
      <c r="C2480" s="3" t="s">
        <v>6587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s="10" t="s">
        <v>8279</v>
      </c>
      <c r="O2480" t="s">
        <v>8283</v>
      </c>
      <c r="P2480" s="12">
        <f t="shared" si="229"/>
        <v>41088.691493055558</v>
      </c>
      <c r="Q2480" s="12">
        <f t="shared" si="230"/>
        <v>41133.691493055558</v>
      </c>
      <c r="R2480" s="15">
        <f t="shared" si="231"/>
        <v>2012</v>
      </c>
      <c r="S2480" s="21">
        <f t="shared" si="234"/>
        <v>1</v>
      </c>
      <c r="T2480" s="15">
        <f t="shared" si="233"/>
        <v>19.02</v>
      </c>
      <c r="U2480">
        <f t="shared" si="232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 s="12">
        <f t="shared" si="229"/>
        <v>41107.726782407408</v>
      </c>
      <c r="Q2481" s="12">
        <f t="shared" si="230"/>
        <v>41118.083333333336</v>
      </c>
      <c r="R2481" s="15">
        <f t="shared" si="231"/>
        <v>2012</v>
      </c>
      <c r="S2481" s="21">
        <f t="shared" si="234"/>
        <v>3</v>
      </c>
      <c r="T2481" s="15">
        <f t="shared" si="233"/>
        <v>48.44</v>
      </c>
      <c r="U2481">
        <f t="shared" si="23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 s="12">
        <f t="shared" si="229"/>
        <v>42227.936157407406</v>
      </c>
      <c r="Q2482" s="12">
        <f t="shared" si="230"/>
        <v>42287.936157407406</v>
      </c>
      <c r="R2482" s="15">
        <f t="shared" si="231"/>
        <v>2015</v>
      </c>
      <c r="S2482" s="21">
        <f t="shared" si="234"/>
        <v>0</v>
      </c>
      <c r="T2482" s="15">
        <f t="shared" si="233"/>
        <v>96.63</v>
      </c>
      <c r="U2482">
        <f t="shared" si="23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 s="12">
        <f t="shared" si="229"/>
        <v>40999.645925925928</v>
      </c>
      <c r="Q2483" s="12">
        <f t="shared" si="230"/>
        <v>41029.645925925928</v>
      </c>
      <c r="R2483" s="15">
        <f t="shared" si="231"/>
        <v>2012</v>
      </c>
      <c r="S2483" s="21">
        <f t="shared" si="234"/>
        <v>0</v>
      </c>
      <c r="T2483" s="15">
        <f t="shared" si="233"/>
        <v>8.06</v>
      </c>
      <c r="U2483">
        <f t="shared" si="23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 s="12">
        <f t="shared" si="229"/>
        <v>40711.782210648147</v>
      </c>
      <c r="Q2484" s="12">
        <f t="shared" si="230"/>
        <v>40756.782210648147</v>
      </c>
      <c r="R2484" s="15">
        <f t="shared" si="231"/>
        <v>2011</v>
      </c>
      <c r="S2484" s="21">
        <f t="shared" si="234"/>
        <v>1</v>
      </c>
      <c r="T2484" s="15">
        <f t="shared" si="233"/>
        <v>30.56</v>
      </c>
      <c r="U2484">
        <f t="shared" si="23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 s="12">
        <f t="shared" si="229"/>
        <v>40970.750034722223</v>
      </c>
      <c r="Q2485" s="12">
        <f t="shared" si="230"/>
        <v>41030.708368055559</v>
      </c>
      <c r="R2485" s="15">
        <f t="shared" si="231"/>
        <v>2012</v>
      </c>
      <c r="S2485" s="21">
        <f t="shared" si="234"/>
        <v>1</v>
      </c>
      <c r="T2485" s="15">
        <f t="shared" si="233"/>
        <v>40.159999999999997</v>
      </c>
      <c r="U2485">
        <f t="shared" si="23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 s="12">
        <f t="shared" si="229"/>
        <v>40771.916701388887</v>
      </c>
      <c r="Q2486" s="12">
        <f t="shared" si="230"/>
        <v>40801.916701388887</v>
      </c>
      <c r="R2486" s="15">
        <f t="shared" si="231"/>
        <v>2011</v>
      </c>
      <c r="S2486" s="21">
        <f t="shared" si="234"/>
        <v>0</v>
      </c>
      <c r="T2486" s="15">
        <f t="shared" si="233"/>
        <v>8.44</v>
      </c>
      <c r="U2486">
        <f t="shared" si="23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 s="12">
        <f t="shared" si="229"/>
        <v>40793.998599537037</v>
      </c>
      <c r="Q2487" s="12">
        <f t="shared" si="230"/>
        <v>40828.998599537037</v>
      </c>
      <c r="R2487" s="15">
        <f t="shared" si="231"/>
        <v>2011</v>
      </c>
      <c r="S2487" s="21">
        <f t="shared" si="234"/>
        <v>0</v>
      </c>
      <c r="T2487" s="15">
        <f t="shared" si="233"/>
        <v>18.54</v>
      </c>
      <c r="U2487">
        <f t="shared" si="23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 s="12">
        <f t="shared" si="229"/>
        <v>40991.708055555559</v>
      </c>
      <c r="Q2488" s="12">
        <f t="shared" si="230"/>
        <v>41021.708055555559</v>
      </c>
      <c r="R2488" s="15">
        <f t="shared" si="231"/>
        <v>2012</v>
      </c>
      <c r="S2488" s="21">
        <f t="shared" si="234"/>
        <v>3</v>
      </c>
      <c r="T2488" s="15">
        <f t="shared" si="233"/>
        <v>25.33</v>
      </c>
      <c r="U2488">
        <f t="shared" si="23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 s="12">
        <f t="shared" si="229"/>
        <v>41026.083298611113</v>
      </c>
      <c r="Q2489" s="12">
        <f t="shared" si="230"/>
        <v>41056.083298611113</v>
      </c>
      <c r="R2489" s="15">
        <f t="shared" si="231"/>
        <v>2012</v>
      </c>
      <c r="S2489" s="21">
        <f t="shared" si="234"/>
        <v>1</v>
      </c>
      <c r="T2489" s="15">
        <f t="shared" si="233"/>
        <v>19.97</v>
      </c>
      <c r="U2489">
        <f t="shared" si="23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 s="12">
        <f t="shared" si="229"/>
        <v>40833.633194444446</v>
      </c>
      <c r="Q2490" s="12">
        <f t="shared" si="230"/>
        <v>40863.674861111111</v>
      </c>
      <c r="R2490" s="15">
        <f t="shared" si="231"/>
        <v>2011</v>
      </c>
      <c r="S2490" s="21">
        <f t="shared" si="234"/>
        <v>0</v>
      </c>
      <c r="T2490" s="15">
        <f t="shared" si="233"/>
        <v>11.66</v>
      </c>
      <c r="U2490">
        <f t="shared" si="23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 s="12">
        <f t="shared" si="229"/>
        <v>41373.690266203703</v>
      </c>
      <c r="Q2491" s="12">
        <f t="shared" si="230"/>
        <v>41403.690266203703</v>
      </c>
      <c r="R2491" s="15">
        <f t="shared" si="231"/>
        <v>2013</v>
      </c>
      <c r="S2491" s="21">
        <f t="shared" si="234"/>
        <v>0</v>
      </c>
      <c r="T2491" s="15">
        <f t="shared" si="233"/>
        <v>10.050000000000001</v>
      </c>
      <c r="U2491">
        <f t="shared" si="23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 s="12">
        <f t="shared" si="229"/>
        <v>41023.227731481478</v>
      </c>
      <c r="Q2492" s="12">
        <f t="shared" si="230"/>
        <v>41083.227731481478</v>
      </c>
      <c r="R2492" s="15">
        <f t="shared" si="231"/>
        <v>2012</v>
      </c>
      <c r="S2492" s="21">
        <f t="shared" si="234"/>
        <v>2</v>
      </c>
      <c r="T2492" s="15">
        <f t="shared" si="233"/>
        <v>47</v>
      </c>
      <c r="U2492">
        <f t="shared" si="232"/>
        <v>2012</v>
      </c>
    </row>
    <row r="2493" spans="1:21" ht="43.5" x14ac:dyDescent="0.35">
      <c r="A2493">
        <v>2493</v>
      </c>
      <c r="B2493" s="3" t="s">
        <v>2493</v>
      </c>
      <c r="C2493" s="3" t="s">
        <v>6603</v>
      </c>
      <c r="D2493" s="6">
        <v>20000</v>
      </c>
      <c r="E2493" s="8">
        <v>750</v>
      </c>
      <c r="F2493" t="s">
        <v>8218</v>
      </c>
      <c r="G2493" t="s">
        <v>8223</v>
      </c>
      <c r="H2493" t="s">
        <v>8245</v>
      </c>
      <c r="I2493">
        <v>1367208140</v>
      </c>
      <c r="J2493">
        <v>1363320140</v>
      </c>
      <c r="K2493" t="b">
        <v>0</v>
      </c>
      <c r="L2493">
        <v>259</v>
      </c>
      <c r="M2493" t="b">
        <v>1</v>
      </c>
      <c r="N2493" s="10" t="s">
        <v>8279</v>
      </c>
      <c r="O2493" t="s">
        <v>8283</v>
      </c>
      <c r="P2493" s="12">
        <f t="shared" si="229"/>
        <v>41348.168287037035</v>
      </c>
      <c r="Q2493" s="12">
        <f t="shared" si="230"/>
        <v>41393.168287037035</v>
      </c>
      <c r="R2493" s="15">
        <f t="shared" si="231"/>
        <v>2013</v>
      </c>
      <c r="S2493" s="21">
        <f t="shared" si="234"/>
        <v>0</v>
      </c>
      <c r="T2493" s="15">
        <f t="shared" si="233"/>
        <v>2.9</v>
      </c>
      <c r="U2493">
        <f t="shared" si="232"/>
        <v>2013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 s="12">
        <f t="shared" si="229"/>
        <v>41024.985972222225</v>
      </c>
      <c r="Q2494" s="12">
        <f t="shared" si="230"/>
        <v>41076.415972222225</v>
      </c>
      <c r="R2494" s="15">
        <f t="shared" si="231"/>
        <v>2012</v>
      </c>
      <c r="S2494" s="21">
        <f t="shared" si="234"/>
        <v>1</v>
      </c>
      <c r="T2494" s="15">
        <f t="shared" si="233"/>
        <v>27.78</v>
      </c>
      <c r="U2494">
        <f t="shared" si="232"/>
        <v>2012</v>
      </c>
    </row>
    <row r="2495" spans="1:21" ht="43.5" x14ac:dyDescent="0.35">
      <c r="A2495">
        <v>2491</v>
      </c>
      <c r="B2495" s="3" t="s">
        <v>2491</v>
      </c>
      <c r="C2495" s="3" t="s">
        <v>6601</v>
      </c>
      <c r="D2495" s="6">
        <v>500</v>
      </c>
      <c r="E2495" s="8">
        <v>750</v>
      </c>
      <c r="F2495" t="s">
        <v>8218</v>
      </c>
      <c r="G2495" t="s">
        <v>8223</v>
      </c>
      <c r="H2495" t="s">
        <v>8245</v>
      </c>
      <c r="I2495">
        <v>1295142660</v>
      </c>
      <c r="J2495">
        <v>1293739714</v>
      </c>
      <c r="K2495" t="b">
        <v>0</v>
      </c>
      <c r="L2495">
        <v>10</v>
      </c>
      <c r="M2495" t="b">
        <v>1</v>
      </c>
      <c r="N2495" s="10" t="s">
        <v>8279</v>
      </c>
      <c r="O2495" t="s">
        <v>8283</v>
      </c>
      <c r="P2495" s="12">
        <f t="shared" si="229"/>
        <v>40542.839282407411</v>
      </c>
      <c r="Q2495" s="12">
        <f t="shared" si="230"/>
        <v>40559.07708333333</v>
      </c>
      <c r="R2495" s="15">
        <f t="shared" si="231"/>
        <v>2010</v>
      </c>
      <c r="S2495" s="21">
        <f t="shared" si="234"/>
        <v>2</v>
      </c>
      <c r="T2495" s="15">
        <f t="shared" si="233"/>
        <v>75</v>
      </c>
      <c r="U2495">
        <f t="shared" si="232"/>
        <v>2010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 s="12">
        <f t="shared" si="229"/>
        <v>41022.645185185182</v>
      </c>
      <c r="Q2496" s="12">
        <f t="shared" si="230"/>
        <v>41052.645185185182</v>
      </c>
      <c r="R2496" s="15">
        <f t="shared" si="231"/>
        <v>2012</v>
      </c>
      <c r="S2496" s="21">
        <f t="shared" si="234"/>
        <v>0</v>
      </c>
      <c r="T2496" s="15">
        <f t="shared" si="233"/>
        <v>19.13</v>
      </c>
      <c r="U2496">
        <f t="shared" si="23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 s="12">
        <f t="shared" si="229"/>
        <v>41036.946469907409</v>
      </c>
      <c r="Q2497" s="12">
        <f t="shared" si="230"/>
        <v>41066.946469907409</v>
      </c>
      <c r="R2497" s="15">
        <f t="shared" si="231"/>
        <v>2012</v>
      </c>
      <c r="S2497" s="21">
        <f t="shared" si="234"/>
        <v>0</v>
      </c>
      <c r="T2497" s="15">
        <f t="shared" si="233"/>
        <v>17.739999999999998</v>
      </c>
      <c r="U2497">
        <f t="shared" si="23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 s="12">
        <f t="shared" ref="P2498:P2561" si="235">(((J2498/60)/60)/24)+DATE(1970,1,1)</f>
        <v>41327.996435185189</v>
      </c>
      <c r="Q2498" s="12">
        <f t="shared" ref="Q2498:Q2561" si="236">(((I2498/60)/60)/24)+DATE(1970,1,1)</f>
        <v>41362.954768518517</v>
      </c>
      <c r="R2498" s="15">
        <f t="shared" ref="R2498:R2561" si="237">YEAR(P2498)</f>
        <v>2013</v>
      </c>
      <c r="S2498" s="21">
        <f t="shared" si="234"/>
        <v>0</v>
      </c>
      <c r="T2498" s="15">
        <f t="shared" si="233"/>
        <v>73.5</v>
      </c>
      <c r="U2498">
        <f t="shared" si="232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 s="12">
        <f t="shared" si="235"/>
        <v>40730.878912037035</v>
      </c>
      <c r="Q2499" s="12">
        <f t="shared" si="236"/>
        <v>40760.878912037035</v>
      </c>
      <c r="R2499" s="15">
        <f t="shared" si="237"/>
        <v>2011</v>
      </c>
      <c r="S2499" s="21">
        <f t="shared" si="234"/>
        <v>0</v>
      </c>
      <c r="T2499" s="15">
        <f t="shared" si="233"/>
        <v>13.08</v>
      </c>
      <c r="U2499">
        <f t="shared" ref="U2499:U2562" si="238">YEAR(P2499)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 s="12">
        <f t="shared" si="235"/>
        <v>42017.967442129629</v>
      </c>
      <c r="Q2500" s="12">
        <f t="shared" si="236"/>
        <v>42031.967442129629</v>
      </c>
      <c r="R2500" s="15">
        <f t="shared" si="237"/>
        <v>2015</v>
      </c>
      <c r="S2500" s="21">
        <f t="shared" si="234"/>
        <v>1</v>
      </c>
      <c r="T2500" s="15">
        <f t="shared" ref="T2500:T2563" si="239">IFERROR(ROUND(E2500/L2500,2),0)</f>
        <v>36.549999999999997</v>
      </c>
      <c r="U2500">
        <f t="shared" si="238"/>
        <v>2015</v>
      </c>
    </row>
    <row r="2501" spans="1:21" ht="43.5" x14ac:dyDescent="0.35">
      <c r="A2501">
        <v>2501</v>
      </c>
      <c r="B2501" s="3" t="s">
        <v>2501</v>
      </c>
      <c r="C2501" s="3" t="s">
        <v>6611</v>
      </c>
      <c r="D2501" s="6">
        <v>11000</v>
      </c>
      <c r="E2501" s="8">
        <v>730</v>
      </c>
      <c r="F2501" t="s">
        <v>8220</v>
      </c>
      <c r="G2501" t="s">
        <v>8228</v>
      </c>
      <c r="H2501" t="s">
        <v>8250</v>
      </c>
      <c r="I2501">
        <v>1443379104</v>
      </c>
      <c r="J2501">
        <v>1440787104</v>
      </c>
      <c r="K2501" t="b">
        <v>0</v>
      </c>
      <c r="L2501">
        <v>7</v>
      </c>
      <c r="M2501" t="b">
        <v>0</v>
      </c>
      <c r="N2501" s="10" t="s">
        <v>8290</v>
      </c>
      <c r="O2501" t="s">
        <v>8307</v>
      </c>
      <c r="P2501" s="12">
        <f t="shared" si="235"/>
        <v>42244.776666666665</v>
      </c>
      <c r="Q2501" s="12">
        <f t="shared" si="236"/>
        <v>42274.776666666665</v>
      </c>
      <c r="R2501" s="15">
        <f t="shared" si="237"/>
        <v>2015</v>
      </c>
      <c r="S2501" s="21">
        <f t="shared" si="234"/>
        <v>0</v>
      </c>
      <c r="T2501" s="15">
        <f t="shared" si="239"/>
        <v>104.29</v>
      </c>
      <c r="U2501">
        <f t="shared" si="238"/>
        <v>2015</v>
      </c>
    </row>
    <row r="2502" spans="1:21" ht="43.5" x14ac:dyDescent="0.35">
      <c r="A2502">
        <v>2499</v>
      </c>
      <c r="B2502" s="3" t="s">
        <v>2499</v>
      </c>
      <c r="C2502" s="3" t="s">
        <v>6609</v>
      </c>
      <c r="D2502" s="6">
        <v>4000</v>
      </c>
      <c r="E2502" s="8">
        <v>730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s="10" t="s">
        <v>8279</v>
      </c>
      <c r="O2502" t="s">
        <v>8283</v>
      </c>
      <c r="P2502" s="12">
        <f t="shared" si="235"/>
        <v>41226.648576388885</v>
      </c>
      <c r="Q2502" s="12">
        <f t="shared" si="236"/>
        <v>41274.75</v>
      </c>
      <c r="R2502" s="15">
        <f t="shared" si="237"/>
        <v>2012</v>
      </c>
      <c r="S2502" s="21">
        <f t="shared" si="234"/>
        <v>0</v>
      </c>
      <c r="T2502" s="15">
        <f t="shared" si="239"/>
        <v>4.29</v>
      </c>
      <c r="U2502">
        <f t="shared" si="238"/>
        <v>2012</v>
      </c>
    </row>
    <row r="2503" spans="1:21" ht="43.5" x14ac:dyDescent="0.35">
      <c r="A2503">
        <v>2500</v>
      </c>
      <c r="B2503" s="3" t="s">
        <v>2500</v>
      </c>
      <c r="C2503" s="3" t="s">
        <v>6610</v>
      </c>
      <c r="D2503" s="6">
        <v>600</v>
      </c>
      <c r="E2503" s="8">
        <v>730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s="10" t="s">
        <v>8279</v>
      </c>
      <c r="O2503" t="s">
        <v>8283</v>
      </c>
      <c r="P2503" s="12">
        <f t="shared" si="235"/>
        <v>41053.772858796299</v>
      </c>
      <c r="Q2503" s="12">
        <f t="shared" si="236"/>
        <v>41083.772858796299</v>
      </c>
      <c r="R2503" s="15">
        <f t="shared" si="237"/>
        <v>2012</v>
      </c>
      <c r="S2503" s="21">
        <f t="shared" si="234"/>
        <v>1</v>
      </c>
      <c r="T2503" s="15">
        <f t="shared" si="239"/>
        <v>25.17</v>
      </c>
      <c r="U2503">
        <f t="shared" si="238"/>
        <v>2012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 s="12">
        <f t="shared" si="235"/>
        <v>41858.825439814813</v>
      </c>
      <c r="Q2504" s="12">
        <f t="shared" si="236"/>
        <v>41903.825439814813</v>
      </c>
      <c r="R2504" s="15">
        <f t="shared" si="237"/>
        <v>2014</v>
      </c>
      <c r="S2504" s="21">
        <f t="shared" si="234"/>
        <v>0</v>
      </c>
      <c r="T2504" s="15">
        <f t="shared" si="239"/>
        <v>145.4</v>
      </c>
      <c r="U2504">
        <f t="shared" si="238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 s="12">
        <f t="shared" si="235"/>
        <v>42498.899398148147</v>
      </c>
      <c r="Q2505" s="12">
        <f t="shared" si="236"/>
        <v>42528.879166666666</v>
      </c>
      <c r="R2505" s="15">
        <f t="shared" si="237"/>
        <v>2016</v>
      </c>
      <c r="S2505" s="21">
        <f t="shared" si="234"/>
        <v>0</v>
      </c>
      <c r="T2505" s="15">
        <f t="shared" si="239"/>
        <v>0</v>
      </c>
      <c r="U2505">
        <f t="shared" si="238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 s="12">
        <f t="shared" si="235"/>
        <v>41928.015439814815</v>
      </c>
      <c r="Q2506" s="12">
        <f t="shared" si="236"/>
        <v>41958.057106481487</v>
      </c>
      <c r="R2506" s="15">
        <f t="shared" si="237"/>
        <v>2014</v>
      </c>
      <c r="S2506" s="21">
        <f t="shared" si="234"/>
        <v>0</v>
      </c>
      <c r="T2506" s="15">
        <f t="shared" si="239"/>
        <v>0</v>
      </c>
      <c r="U2506">
        <f t="shared" si="238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 s="12">
        <f t="shared" si="235"/>
        <v>42047.05574074074</v>
      </c>
      <c r="Q2507" s="12">
        <f t="shared" si="236"/>
        <v>42077.014074074075</v>
      </c>
      <c r="R2507" s="15">
        <f t="shared" si="237"/>
        <v>2015</v>
      </c>
      <c r="S2507" s="21">
        <f t="shared" si="234"/>
        <v>0</v>
      </c>
      <c r="T2507" s="15">
        <f t="shared" si="239"/>
        <v>0</v>
      </c>
      <c r="U2507">
        <f t="shared" si="238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 s="12">
        <f t="shared" si="235"/>
        <v>42258.297094907408</v>
      </c>
      <c r="Q2508" s="12">
        <f t="shared" si="236"/>
        <v>42280.875</v>
      </c>
      <c r="R2508" s="15">
        <f t="shared" si="237"/>
        <v>2015</v>
      </c>
      <c r="S2508" s="21">
        <f t="shared" si="234"/>
        <v>0</v>
      </c>
      <c r="T2508" s="15">
        <f t="shared" si="239"/>
        <v>360.5</v>
      </c>
      <c r="U2508">
        <f t="shared" si="238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 s="12">
        <f t="shared" si="235"/>
        <v>42105.072962962964</v>
      </c>
      <c r="Q2509" s="12">
        <f t="shared" si="236"/>
        <v>42135.072962962964</v>
      </c>
      <c r="R2509" s="15">
        <f t="shared" si="237"/>
        <v>2015</v>
      </c>
      <c r="S2509" s="21">
        <f t="shared" si="234"/>
        <v>0</v>
      </c>
      <c r="T2509" s="15">
        <f t="shared" si="239"/>
        <v>0</v>
      </c>
      <c r="U2509">
        <f t="shared" si="238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 s="12">
        <f t="shared" si="235"/>
        <v>41835.951782407406</v>
      </c>
      <c r="Q2510" s="12">
        <f t="shared" si="236"/>
        <v>41865.951782407406</v>
      </c>
      <c r="R2510" s="15">
        <f t="shared" si="237"/>
        <v>2014</v>
      </c>
      <c r="S2510" s="21">
        <f t="shared" si="234"/>
        <v>0</v>
      </c>
      <c r="T2510" s="15">
        <f t="shared" si="239"/>
        <v>0</v>
      </c>
      <c r="U2510">
        <f t="shared" si="238"/>
        <v>2014</v>
      </c>
    </row>
    <row r="2511" spans="1:21" ht="43.5" x14ac:dyDescent="0.35">
      <c r="A2511">
        <v>2511</v>
      </c>
      <c r="B2511" s="3" t="s">
        <v>2511</v>
      </c>
      <c r="C2511" s="3" t="s">
        <v>6621</v>
      </c>
      <c r="D2511" s="6">
        <v>100000</v>
      </c>
      <c r="E2511" s="8">
        <v>715</v>
      </c>
      <c r="F2511" t="s">
        <v>8220</v>
      </c>
      <c r="G2511" t="s">
        <v>8224</v>
      </c>
      <c r="H2511" t="s">
        <v>8246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s="10" t="s">
        <v>8290</v>
      </c>
      <c r="O2511" t="s">
        <v>8307</v>
      </c>
      <c r="P2511" s="12">
        <f t="shared" si="235"/>
        <v>42371.446909722217</v>
      </c>
      <c r="Q2511" s="12">
        <f t="shared" si="236"/>
        <v>42401.446909722217</v>
      </c>
      <c r="R2511" s="15">
        <f t="shared" si="237"/>
        <v>2016</v>
      </c>
      <c r="S2511" s="21">
        <f t="shared" si="234"/>
        <v>0</v>
      </c>
      <c r="T2511" s="15">
        <f t="shared" si="239"/>
        <v>0</v>
      </c>
      <c r="U2511">
        <f t="shared" si="238"/>
        <v>2016</v>
      </c>
    </row>
    <row r="2512" spans="1:21" ht="43.5" x14ac:dyDescent="0.35">
      <c r="A2512">
        <v>2509</v>
      </c>
      <c r="B2512" s="3" t="s">
        <v>2509</v>
      </c>
      <c r="C2512" s="3" t="s">
        <v>6619</v>
      </c>
      <c r="D2512" s="6">
        <v>95000</v>
      </c>
      <c r="E2512" s="8">
        <v>715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s="10" t="s">
        <v>8290</v>
      </c>
      <c r="O2512" t="s">
        <v>8307</v>
      </c>
      <c r="P2512" s="12">
        <f t="shared" si="235"/>
        <v>42058.809594907405</v>
      </c>
      <c r="Q2512" s="12">
        <f t="shared" si="236"/>
        <v>42114.767928240741</v>
      </c>
      <c r="R2512" s="15">
        <f t="shared" si="237"/>
        <v>2015</v>
      </c>
      <c r="S2512" s="21">
        <f t="shared" si="234"/>
        <v>0</v>
      </c>
      <c r="T2512" s="15">
        <f t="shared" si="239"/>
        <v>25.54</v>
      </c>
      <c r="U2512">
        <f t="shared" si="238"/>
        <v>2015</v>
      </c>
    </row>
    <row r="2513" spans="1:21" ht="43.5" x14ac:dyDescent="0.35">
      <c r="A2513">
        <v>2510</v>
      </c>
      <c r="B2513" s="3" t="s">
        <v>2510</v>
      </c>
      <c r="C2513" s="3" t="s">
        <v>6620</v>
      </c>
      <c r="D2513" s="6">
        <v>50000</v>
      </c>
      <c r="E2513" s="8">
        <v>715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s="10" t="s">
        <v>8290</v>
      </c>
      <c r="O2513" t="s">
        <v>8307</v>
      </c>
      <c r="P2513" s="12">
        <f t="shared" si="235"/>
        <v>42078.997361111105</v>
      </c>
      <c r="Q2513" s="12">
        <f t="shared" si="236"/>
        <v>42138.997361111105</v>
      </c>
      <c r="R2513" s="15">
        <f t="shared" si="237"/>
        <v>2015</v>
      </c>
      <c r="S2513" s="21">
        <f t="shared" si="234"/>
        <v>0</v>
      </c>
      <c r="T2513" s="15">
        <f t="shared" si="239"/>
        <v>357.5</v>
      </c>
      <c r="U2513">
        <f t="shared" si="238"/>
        <v>2015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 s="12">
        <f t="shared" si="235"/>
        <v>41971.876863425925</v>
      </c>
      <c r="Q2514" s="12">
        <f t="shared" si="236"/>
        <v>41986.876863425925</v>
      </c>
      <c r="R2514" s="15">
        <f t="shared" si="237"/>
        <v>2014</v>
      </c>
      <c r="S2514" s="21">
        <f t="shared" si="234"/>
        <v>1</v>
      </c>
      <c r="T2514" s="15">
        <f t="shared" si="239"/>
        <v>0</v>
      </c>
      <c r="U2514">
        <f t="shared" si="238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 s="12">
        <f t="shared" si="235"/>
        <v>42732.00681712963</v>
      </c>
      <c r="Q2515" s="12">
        <f t="shared" si="236"/>
        <v>42792.00681712963</v>
      </c>
      <c r="R2515" s="15">
        <f t="shared" si="237"/>
        <v>2016</v>
      </c>
      <c r="S2515" s="21">
        <f t="shared" si="234"/>
        <v>0</v>
      </c>
      <c r="T2515" s="15">
        <f t="shared" si="239"/>
        <v>0</v>
      </c>
      <c r="U2515">
        <f t="shared" si="238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 s="12">
        <f t="shared" si="235"/>
        <v>41854.389780092592</v>
      </c>
      <c r="Q2516" s="12">
        <f t="shared" si="236"/>
        <v>41871.389780092592</v>
      </c>
      <c r="R2516" s="15">
        <f t="shared" si="237"/>
        <v>2014</v>
      </c>
      <c r="S2516" s="21">
        <f t="shared" si="234"/>
        <v>0</v>
      </c>
      <c r="T2516" s="15">
        <f t="shared" si="239"/>
        <v>178.25</v>
      </c>
      <c r="U2516">
        <f t="shared" si="238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 s="12">
        <f t="shared" si="235"/>
        <v>42027.839733796296</v>
      </c>
      <c r="Q2517" s="12">
        <f t="shared" si="236"/>
        <v>42057.839733796296</v>
      </c>
      <c r="R2517" s="15">
        <f t="shared" si="237"/>
        <v>2015</v>
      </c>
      <c r="S2517" s="21">
        <f t="shared" si="234"/>
        <v>0</v>
      </c>
      <c r="T2517" s="15">
        <f t="shared" si="239"/>
        <v>59.33</v>
      </c>
      <c r="U2517">
        <f t="shared" si="238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 s="12">
        <f t="shared" si="235"/>
        <v>41942.653379629628</v>
      </c>
      <c r="Q2518" s="12">
        <f t="shared" si="236"/>
        <v>41972.6950462963</v>
      </c>
      <c r="R2518" s="15">
        <f t="shared" si="237"/>
        <v>2014</v>
      </c>
      <c r="S2518" s="21">
        <f t="shared" si="234"/>
        <v>0</v>
      </c>
      <c r="T2518" s="15">
        <f t="shared" si="239"/>
        <v>0</v>
      </c>
      <c r="U2518">
        <f t="shared" si="238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 s="12">
        <f t="shared" si="235"/>
        <v>42052.802430555559</v>
      </c>
      <c r="Q2519" s="12">
        <f t="shared" si="236"/>
        <v>42082.760763888888</v>
      </c>
      <c r="R2519" s="15">
        <f t="shared" si="237"/>
        <v>2015</v>
      </c>
      <c r="S2519" s="21">
        <f t="shared" si="234"/>
        <v>0</v>
      </c>
      <c r="T2519" s="15">
        <f t="shared" si="239"/>
        <v>21.36</v>
      </c>
      <c r="U2519">
        <f t="shared" si="238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 s="12">
        <f t="shared" si="235"/>
        <v>41926.680879629632</v>
      </c>
      <c r="Q2520" s="12">
        <f t="shared" si="236"/>
        <v>41956.722546296296</v>
      </c>
      <c r="R2520" s="15">
        <f t="shared" si="237"/>
        <v>2014</v>
      </c>
      <c r="S2520" s="21">
        <f t="shared" si="234"/>
        <v>0</v>
      </c>
      <c r="T2520" s="15">
        <f t="shared" si="239"/>
        <v>0</v>
      </c>
      <c r="U2520">
        <f t="shared" si="238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 s="12">
        <f t="shared" si="235"/>
        <v>41809.155138888891</v>
      </c>
      <c r="Q2521" s="12">
        <f t="shared" si="236"/>
        <v>41839.155138888891</v>
      </c>
      <c r="R2521" s="15">
        <f t="shared" si="237"/>
        <v>2014</v>
      </c>
      <c r="S2521" s="21">
        <f t="shared" si="234"/>
        <v>0</v>
      </c>
      <c r="T2521" s="15">
        <f t="shared" si="239"/>
        <v>175</v>
      </c>
      <c r="U2521">
        <f t="shared" si="238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 s="12">
        <f t="shared" si="235"/>
        <v>42612.600520833337</v>
      </c>
      <c r="Q2522" s="12">
        <f t="shared" si="236"/>
        <v>42658.806249999994</v>
      </c>
      <c r="R2522" s="15">
        <f t="shared" si="237"/>
        <v>2016</v>
      </c>
      <c r="S2522" s="21">
        <f t="shared" ref="S2522:S2585" si="240">ROUND(E2522/D2522,0)</f>
        <v>0</v>
      </c>
      <c r="T2522" s="15">
        <f t="shared" si="239"/>
        <v>0</v>
      </c>
      <c r="U2522">
        <f t="shared" si="238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 s="12">
        <f t="shared" si="235"/>
        <v>42269.967835648145</v>
      </c>
      <c r="Q2523" s="12">
        <f t="shared" si="236"/>
        <v>42290.967835648145</v>
      </c>
      <c r="R2523" s="15">
        <f t="shared" si="237"/>
        <v>2015</v>
      </c>
      <c r="S2523" s="21">
        <f t="shared" si="240"/>
        <v>0</v>
      </c>
      <c r="T2523" s="15">
        <f t="shared" si="239"/>
        <v>5.27</v>
      </c>
      <c r="U2523">
        <f t="shared" si="238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 s="12">
        <f t="shared" si="235"/>
        <v>42460.573611111111</v>
      </c>
      <c r="Q2524" s="12">
        <f t="shared" si="236"/>
        <v>42482.619444444441</v>
      </c>
      <c r="R2524" s="15">
        <f t="shared" si="237"/>
        <v>2016</v>
      </c>
      <c r="S2524" s="21">
        <f t="shared" si="240"/>
        <v>0</v>
      </c>
      <c r="T2524" s="15">
        <f t="shared" si="239"/>
        <v>25.56</v>
      </c>
      <c r="U2524">
        <f t="shared" si="238"/>
        <v>2016</v>
      </c>
    </row>
    <row r="2525" spans="1:21" ht="43.5" x14ac:dyDescent="0.35">
      <c r="A2525">
        <v>2524</v>
      </c>
      <c r="B2525" s="3" t="s">
        <v>2524</v>
      </c>
      <c r="C2525" s="3" t="s">
        <v>6634</v>
      </c>
      <c r="D2525" s="6">
        <v>7500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s="10" t="s">
        <v>8279</v>
      </c>
      <c r="O2525" t="s">
        <v>8308</v>
      </c>
      <c r="P2525" s="12">
        <f t="shared" si="235"/>
        <v>41961.807372685187</v>
      </c>
      <c r="Q2525" s="12">
        <f t="shared" si="236"/>
        <v>41994.1875</v>
      </c>
      <c r="R2525" s="15">
        <f t="shared" si="237"/>
        <v>2014</v>
      </c>
      <c r="S2525" s="21">
        <f t="shared" si="240"/>
        <v>0</v>
      </c>
      <c r="T2525" s="15">
        <f t="shared" si="239"/>
        <v>15.91</v>
      </c>
      <c r="U2525">
        <f t="shared" si="238"/>
        <v>2014</v>
      </c>
    </row>
    <row r="2526" spans="1:21" ht="43.5" x14ac:dyDescent="0.35">
      <c r="A2526">
        <v>2523</v>
      </c>
      <c r="B2526" s="3" t="s">
        <v>2523</v>
      </c>
      <c r="C2526" s="3" t="s">
        <v>6633</v>
      </c>
      <c r="D2526" s="6">
        <v>900</v>
      </c>
      <c r="E2526" s="8">
        <v>684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s="10" t="s">
        <v>8279</v>
      </c>
      <c r="O2526" t="s">
        <v>8308</v>
      </c>
      <c r="P2526" s="12">
        <f t="shared" si="235"/>
        <v>41930.975601851853</v>
      </c>
      <c r="Q2526" s="12">
        <f t="shared" si="236"/>
        <v>41961.017268518524</v>
      </c>
      <c r="R2526" s="15">
        <f t="shared" si="237"/>
        <v>2014</v>
      </c>
      <c r="S2526" s="21">
        <f t="shared" si="240"/>
        <v>1</v>
      </c>
      <c r="T2526" s="15">
        <f t="shared" si="239"/>
        <v>26.31</v>
      </c>
      <c r="U2526">
        <f t="shared" si="238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 s="12">
        <f t="shared" si="235"/>
        <v>41058.844571759262</v>
      </c>
      <c r="Q2527" s="12">
        <f t="shared" si="236"/>
        <v>41088.844571759262</v>
      </c>
      <c r="R2527" s="15">
        <f t="shared" si="237"/>
        <v>2012</v>
      </c>
      <c r="S2527" s="21">
        <f t="shared" si="240"/>
        <v>0</v>
      </c>
      <c r="T2527" s="15">
        <f t="shared" si="239"/>
        <v>8.5399999999999991</v>
      </c>
      <c r="U2527">
        <f t="shared" si="238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 s="12">
        <f t="shared" si="235"/>
        <v>41953.091134259259</v>
      </c>
      <c r="Q2528" s="12">
        <f t="shared" si="236"/>
        <v>41981.207638888889</v>
      </c>
      <c r="R2528" s="15">
        <f t="shared" si="237"/>
        <v>2014</v>
      </c>
      <c r="S2528" s="21">
        <f t="shared" si="240"/>
        <v>0</v>
      </c>
      <c r="T2528" s="15">
        <f t="shared" si="239"/>
        <v>20.61</v>
      </c>
      <c r="U2528">
        <f t="shared" si="238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 s="12">
        <f t="shared" si="235"/>
        <v>41546.75105324074</v>
      </c>
      <c r="Q2529" s="12">
        <f t="shared" si="236"/>
        <v>41565.165972222225</v>
      </c>
      <c r="R2529" s="15">
        <f t="shared" si="237"/>
        <v>2013</v>
      </c>
      <c r="S2529" s="21">
        <f t="shared" si="240"/>
        <v>0</v>
      </c>
      <c r="T2529" s="15">
        <f t="shared" si="239"/>
        <v>9.57</v>
      </c>
      <c r="U2529">
        <f t="shared" si="238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 s="12">
        <f t="shared" si="235"/>
        <v>42217.834525462968</v>
      </c>
      <c r="Q2530" s="12">
        <f t="shared" si="236"/>
        <v>42236.458333333328</v>
      </c>
      <c r="R2530" s="15">
        <f t="shared" si="237"/>
        <v>2015</v>
      </c>
      <c r="S2530" s="21">
        <f t="shared" si="240"/>
        <v>0</v>
      </c>
      <c r="T2530" s="15">
        <f t="shared" si="239"/>
        <v>8.3699999999999992</v>
      </c>
      <c r="U2530">
        <f t="shared" si="238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 s="12">
        <f t="shared" si="235"/>
        <v>40948.080729166664</v>
      </c>
      <c r="Q2531" s="12">
        <f t="shared" si="236"/>
        <v>40993.0390625</v>
      </c>
      <c r="R2531" s="15">
        <f t="shared" si="237"/>
        <v>2012</v>
      </c>
      <c r="S2531" s="21">
        <f t="shared" si="240"/>
        <v>0</v>
      </c>
      <c r="T2531" s="15">
        <f t="shared" si="239"/>
        <v>8.91</v>
      </c>
      <c r="U2531">
        <f t="shared" si="238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 s="12">
        <f t="shared" si="235"/>
        <v>42081.864641203705</v>
      </c>
      <c r="Q2532" s="12">
        <f t="shared" si="236"/>
        <v>42114.201388888891</v>
      </c>
      <c r="R2532" s="15">
        <f t="shared" si="237"/>
        <v>2015</v>
      </c>
      <c r="S2532" s="21">
        <f t="shared" si="240"/>
        <v>0</v>
      </c>
      <c r="T2532" s="15">
        <f t="shared" si="239"/>
        <v>14.08</v>
      </c>
      <c r="U2532">
        <f t="shared" si="238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 s="12">
        <f t="shared" si="235"/>
        <v>42208.680023148147</v>
      </c>
      <c r="Q2533" s="12">
        <f t="shared" si="236"/>
        <v>42231.165972222225</v>
      </c>
      <c r="R2533" s="15">
        <f t="shared" si="237"/>
        <v>2015</v>
      </c>
      <c r="S2533" s="21">
        <f t="shared" si="240"/>
        <v>0</v>
      </c>
      <c r="T2533" s="15">
        <f t="shared" si="239"/>
        <v>11.07</v>
      </c>
      <c r="U2533">
        <f t="shared" si="238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 s="12">
        <f t="shared" si="235"/>
        <v>41107.849143518521</v>
      </c>
      <c r="Q2534" s="12">
        <f t="shared" si="236"/>
        <v>41137.849143518521</v>
      </c>
      <c r="R2534" s="15">
        <f t="shared" si="237"/>
        <v>2012</v>
      </c>
      <c r="S2534" s="21">
        <f t="shared" si="240"/>
        <v>0</v>
      </c>
      <c r="T2534" s="15">
        <f t="shared" si="239"/>
        <v>11.18</v>
      </c>
      <c r="U2534">
        <f t="shared" si="238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 s="12">
        <f t="shared" si="235"/>
        <v>41304.751284722224</v>
      </c>
      <c r="Q2535" s="12">
        <f t="shared" si="236"/>
        <v>41334.750787037039</v>
      </c>
      <c r="R2535" s="15">
        <f t="shared" si="237"/>
        <v>2013</v>
      </c>
      <c r="S2535" s="21">
        <f t="shared" si="240"/>
        <v>0</v>
      </c>
      <c r="T2535" s="15">
        <f t="shared" si="239"/>
        <v>4.93</v>
      </c>
      <c r="U2535">
        <f t="shared" si="238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 s="12">
        <f t="shared" si="235"/>
        <v>40127.700370370374</v>
      </c>
      <c r="Q2536" s="12">
        <f t="shared" si="236"/>
        <v>40179.25</v>
      </c>
      <c r="R2536" s="15">
        <f t="shared" si="237"/>
        <v>2009</v>
      </c>
      <c r="S2536" s="21">
        <f t="shared" si="240"/>
        <v>0</v>
      </c>
      <c r="T2536" s="15">
        <f t="shared" si="239"/>
        <v>47.71</v>
      </c>
      <c r="U2536">
        <f t="shared" si="238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 s="12">
        <f t="shared" si="235"/>
        <v>41943.791030092594</v>
      </c>
      <c r="Q2537" s="12">
        <f t="shared" si="236"/>
        <v>41974.832696759258</v>
      </c>
      <c r="R2537" s="15">
        <f t="shared" si="237"/>
        <v>2014</v>
      </c>
      <c r="S2537" s="21">
        <f t="shared" si="240"/>
        <v>0</v>
      </c>
      <c r="T2537" s="15">
        <f t="shared" si="239"/>
        <v>8.5399999999999991</v>
      </c>
      <c r="U2537">
        <f t="shared" si="238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 s="12">
        <f t="shared" si="235"/>
        <v>41464.106087962966</v>
      </c>
      <c r="Q2538" s="12">
        <f t="shared" si="236"/>
        <v>41485.106087962966</v>
      </c>
      <c r="R2538" s="15">
        <f t="shared" si="237"/>
        <v>2013</v>
      </c>
      <c r="S2538" s="21">
        <f t="shared" si="240"/>
        <v>27</v>
      </c>
      <c r="T2538" s="15">
        <f t="shared" si="239"/>
        <v>166.3</v>
      </c>
      <c r="U2538">
        <f t="shared" si="238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 s="12">
        <f t="shared" si="235"/>
        <v>40696.648784722223</v>
      </c>
      <c r="Q2539" s="12">
        <f t="shared" si="236"/>
        <v>40756.648784722223</v>
      </c>
      <c r="R2539" s="15">
        <f t="shared" si="237"/>
        <v>2011</v>
      </c>
      <c r="S2539" s="21">
        <f t="shared" si="240"/>
        <v>1</v>
      </c>
      <c r="T2539" s="15">
        <f t="shared" si="239"/>
        <v>60</v>
      </c>
      <c r="U2539">
        <f t="shared" si="238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 s="12">
        <f t="shared" si="235"/>
        <v>41298.509965277779</v>
      </c>
      <c r="Q2540" s="12">
        <f t="shared" si="236"/>
        <v>41329.207638888889</v>
      </c>
      <c r="R2540" s="15">
        <f t="shared" si="237"/>
        <v>2013</v>
      </c>
      <c r="S2540" s="21">
        <f t="shared" si="240"/>
        <v>0</v>
      </c>
      <c r="T2540" s="15">
        <f t="shared" si="239"/>
        <v>3.56</v>
      </c>
      <c r="U2540">
        <f t="shared" si="238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 s="12">
        <f t="shared" si="235"/>
        <v>41977.902222222227</v>
      </c>
      <c r="Q2541" s="12">
        <f t="shared" si="236"/>
        <v>42037.902222222227</v>
      </c>
      <c r="R2541" s="15">
        <f t="shared" si="237"/>
        <v>2014</v>
      </c>
      <c r="S2541" s="21">
        <f t="shared" si="240"/>
        <v>0</v>
      </c>
      <c r="T2541" s="15">
        <f t="shared" si="239"/>
        <v>11.14</v>
      </c>
      <c r="U2541">
        <f t="shared" si="238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 s="12">
        <f t="shared" si="235"/>
        <v>40785.675011574072</v>
      </c>
      <c r="Q2542" s="12">
        <f t="shared" si="236"/>
        <v>40845.675011574072</v>
      </c>
      <c r="R2542" s="15">
        <f t="shared" si="237"/>
        <v>2011</v>
      </c>
      <c r="S2542" s="21">
        <f t="shared" si="240"/>
        <v>0</v>
      </c>
      <c r="T2542" s="15">
        <f t="shared" si="239"/>
        <v>24.26</v>
      </c>
      <c r="U2542">
        <f t="shared" si="238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 s="12">
        <f t="shared" si="235"/>
        <v>41483.449282407404</v>
      </c>
      <c r="Q2543" s="12">
        <f t="shared" si="236"/>
        <v>41543.449282407404</v>
      </c>
      <c r="R2543" s="15">
        <f t="shared" si="237"/>
        <v>2013</v>
      </c>
      <c r="S2543" s="21">
        <f t="shared" si="240"/>
        <v>0</v>
      </c>
      <c r="T2543" s="15">
        <f t="shared" si="239"/>
        <v>10.33</v>
      </c>
      <c r="U2543">
        <f t="shared" si="238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 s="12">
        <f t="shared" si="235"/>
        <v>41509.426585648151</v>
      </c>
      <c r="Q2544" s="12">
        <f t="shared" si="236"/>
        <v>41548.165972222225</v>
      </c>
      <c r="R2544" s="15">
        <f t="shared" si="237"/>
        <v>2013</v>
      </c>
      <c r="S2544" s="21">
        <f t="shared" si="240"/>
        <v>1</v>
      </c>
      <c r="T2544" s="15">
        <f t="shared" si="239"/>
        <v>50.08</v>
      </c>
      <c r="U2544">
        <f t="shared" si="238"/>
        <v>2013</v>
      </c>
    </row>
    <row r="2545" spans="1:21" ht="43.5" x14ac:dyDescent="0.35">
      <c r="A2545">
        <v>2548</v>
      </c>
      <c r="B2545" s="3" t="s">
        <v>2548</v>
      </c>
      <c r="C2545" s="3" t="s">
        <v>6658</v>
      </c>
      <c r="D2545" s="6">
        <v>6000</v>
      </c>
      <c r="E2545" s="8">
        <v>650</v>
      </c>
      <c r="F2545" t="s">
        <v>8218</v>
      </c>
      <c r="G2545" t="s">
        <v>8229</v>
      </c>
      <c r="H2545" t="s">
        <v>8248</v>
      </c>
      <c r="I2545">
        <v>1475209620</v>
      </c>
      <c r="J2545">
        <v>1473087637</v>
      </c>
      <c r="K2545" t="b">
        <v>0</v>
      </c>
      <c r="L2545">
        <v>37</v>
      </c>
      <c r="M2545" t="b">
        <v>1</v>
      </c>
      <c r="N2545" s="10" t="s">
        <v>8279</v>
      </c>
      <c r="O2545" t="s">
        <v>8308</v>
      </c>
      <c r="P2545" s="12">
        <f t="shared" si="235"/>
        <v>42618.625428240746</v>
      </c>
      <c r="Q2545" s="12">
        <f t="shared" si="236"/>
        <v>42643.185416666667</v>
      </c>
      <c r="R2545" s="15">
        <f t="shared" si="237"/>
        <v>2016</v>
      </c>
      <c r="S2545" s="21">
        <f t="shared" si="240"/>
        <v>0</v>
      </c>
      <c r="T2545" s="15">
        <f t="shared" si="239"/>
        <v>17.57</v>
      </c>
      <c r="U2545">
        <f t="shared" si="238"/>
        <v>2016</v>
      </c>
    </row>
    <row r="2546" spans="1:21" ht="43.5" x14ac:dyDescent="0.35">
      <c r="A2546">
        <v>2547</v>
      </c>
      <c r="B2546" s="3" t="s">
        <v>2547</v>
      </c>
      <c r="C2546" s="3" t="s">
        <v>6657</v>
      </c>
      <c r="D2546" s="6">
        <v>5500</v>
      </c>
      <c r="E2546" s="8">
        <v>650</v>
      </c>
      <c r="F2546" t="s">
        <v>8218</v>
      </c>
      <c r="G2546" t="s">
        <v>8223</v>
      </c>
      <c r="H2546" t="s">
        <v>8245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s="10" t="s">
        <v>8279</v>
      </c>
      <c r="O2546" t="s">
        <v>8308</v>
      </c>
      <c r="P2546" s="12">
        <f t="shared" si="235"/>
        <v>40973.773182870369</v>
      </c>
      <c r="Q2546" s="12">
        <f t="shared" si="236"/>
        <v>41003.731516203705</v>
      </c>
      <c r="R2546" s="15">
        <f t="shared" si="237"/>
        <v>2012</v>
      </c>
      <c r="S2546" s="21">
        <f t="shared" si="240"/>
        <v>0</v>
      </c>
      <c r="T2546" s="15">
        <f t="shared" si="239"/>
        <v>4.8499999999999996</v>
      </c>
      <c r="U2546">
        <f t="shared" si="238"/>
        <v>2012</v>
      </c>
    </row>
    <row r="2547" spans="1:21" ht="43.5" x14ac:dyDescent="0.35">
      <c r="A2547">
        <v>2544</v>
      </c>
      <c r="B2547" s="3" t="s">
        <v>2544</v>
      </c>
      <c r="C2547" s="3" t="s">
        <v>6654</v>
      </c>
      <c r="D2547" s="6">
        <v>5000</v>
      </c>
      <c r="E2547" s="8">
        <v>650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s="10" t="s">
        <v>8279</v>
      </c>
      <c r="O2547" t="s">
        <v>8308</v>
      </c>
      <c r="P2547" s="12">
        <f t="shared" si="235"/>
        <v>41068.520474537036</v>
      </c>
      <c r="Q2547" s="12">
        <f t="shared" si="236"/>
        <v>41098.520474537036</v>
      </c>
      <c r="R2547" s="15">
        <f t="shared" si="237"/>
        <v>2012</v>
      </c>
      <c r="S2547" s="21">
        <f t="shared" si="240"/>
        <v>0</v>
      </c>
      <c r="T2547" s="15">
        <f t="shared" si="239"/>
        <v>11.4</v>
      </c>
      <c r="U2547">
        <f t="shared" si="238"/>
        <v>2012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 s="12">
        <f t="shared" si="235"/>
        <v>41524.858553240738</v>
      </c>
      <c r="Q2548" s="12">
        <f t="shared" si="236"/>
        <v>41552.208333333336</v>
      </c>
      <c r="R2548" s="15">
        <f t="shared" si="237"/>
        <v>2013</v>
      </c>
      <c r="S2548" s="21">
        <f t="shared" si="240"/>
        <v>0</v>
      </c>
      <c r="T2548" s="15">
        <f t="shared" si="239"/>
        <v>10</v>
      </c>
      <c r="U2548">
        <f t="shared" si="238"/>
        <v>2013</v>
      </c>
    </row>
    <row r="2549" spans="1:21" ht="43.5" x14ac:dyDescent="0.35">
      <c r="A2549">
        <v>2545</v>
      </c>
      <c r="B2549" s="3" t="s">
        <v>2545</v>
      </c>
      <c r="C2549" s="3" t="s">
        <v>6655</v>
      </c>
      <c r="D2549" s="6">
        <v>2000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1424997000</v>
      </c>
      <c r="J2549">
        <v>1421983138</v>
      </c>
      <c r="K2549" t="b">
        <v>0</v>
      </c>
      <c r="L2549">
        <v>61</v>
      </c>
      <c r="M2549" t="b">
        <v>1</v>
      </c>
      <c r="N2549" s="10" t="s">
        <v>8279</v>
      </c>
      <c r="O2549" t="s">
        <v>8308</v>
      </c>
      <c r="P2549" s="12">
        <f t="shared" si="235"/>
        <v>42027.13817129629</v>
      </c>
      <c r="Q2549" s="12">
        <f t="shared" si="236"/>
        <v>42062.020833333328</v>
      </c>
      <c r="R2549" s="15">
        <f t="shared" si="237"/>
        <v>2015</v>
      </c>
      <c r="S2549" s="21">
        <f t="shared" si="240"/>
        <v>0</v>
      </c>
      <c r="T2549" s="15">
        <f t="shared" si="239"/>
        <v>10.66</v>
      </c>
      <c r="U2549">
        <f t="shared" si="238"/>
        <v>2015</v>
      </c>
    </row>
    <row r="2550" spans="1:21" ht="43.5" x14ac:dyDescent="0.35">
      <c r="A2550">
        <v>2543</v>
      </c>
      <c r="B2550" s="3" t="s">
        <v>2543</v>
      </c>
      <c r="C2550" s="3" t="s">
        <v>6653</v>
      </c>
      <c r="D2550" s="6">
        <v>250</v>
      </c>
      <c r="E2550" s="8">
        <v>650</v>
      </c>
      <c r="F2550" t="s">
        <v>8218</v>
      </c>
      <c r="G2550" t="s">
        <v>8223</v>
      </c>
      <c r="H2550" t="s">
        <v>8245</v>
      </c>
      <c r="I2550">
        <v>1293937200</v>
      </c>
      <c r="J2550">
        <v>1291257298</v>
      </c>
      <c r="K2550" t="b">
        <v>0</v>
      </c>
      <c r="L2550">
        <v>13</v>
      </c>
      <c r="M2550" t="b">
        <v>1</v>
      </c>
      <c r="N2550" s="10" t="s">
        <v>8279</v>
      </c>
      <c r="O2550" t="s">
        <v>8308</v>
      </c>
      <c r="P2550" s="12">
        <f t="shared" si="235"/>
        <v>40514.107615740737</v>
      </c>
      <c r="Q2550" s="12">
        <f t="shared" si="236"/>
        <v>40545.125</v>
      </c>
      <c r="R2550" s="15">
        <f t="shared" si="237"/>
        <v>2010</v>
      </c>
      <c r="S2550" s="21">
        <f t="shared" si="240"/>
        <v>3</v>
      </c>
      <c r="T2550" s="15">
        <f t="shared" si="239"/>
        <v>50</v>
      </c>
      <c r="U2550">
        <f t="shared" si="238"/>
        <v>2010</v>
      </c>
    </row>
    <row r="2551" spans="1:21" ht="58" x14ac:dyDescent="0.35">
      <c r="A2551">
        <v>2550</v>
      </c>
      <c r="B2551" s="3" t="s">
        <v>2550</v>
      </c>
      <c r="C2551" s="3" t="s">
        <v>6660</v>
      </c>
      <c r="D2551" s="6">
        <v>6500</v>
      </c>
      <c r="E2551" s="8">
        <v>645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s="10" t="s">
        <v>8279</v>
      </c>
      <c r="O2551" t="s">
        <v>8308</v>
      </c>
      <c r="P2551" s="12">
        <f t="shared" si="235"/>
        <v>42228.634328703702</v>
      </c>
      <c r="Q2551" s="12">
        <f t="shared" si="236"/>
        <v>42285.165972222225</v>
      </c>
      <c r="R2551" s="15">
        <f t="shared" si="237"/>
        <v>2015</v>
      </c>
      <c r="S2551" s="21">
        <f t="shared" si="240"/>
        <v>0</v>
      </c>
      <c r="T2551" s="15">
        <f t="shared" si="239"/>
        <v>4.3</v>
      </c>
      <c r="U2551">
        <f t="shared" si="238"/>
        <v>2015</v>
      </c>
    </row>
    <row r="2552" spans="1:21" ht="43.5" x14ac:dyDescent="0.35">
      <c r="A2552">
        <v>2549</v>
      </c>
      <c r="B2552" s="3" t="s">
        <v>2549</v>
      </c>
      <c r="C2552" s="3" t="s">
        <v>6659</v>
      </c>
      <c r="D2552" s="6">
        <v>1570</v>
      </c>
      <c r="E2552" s="8">
        <v>645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s="10" t="s">
        <v>8279</v>
      </c>
      <c r="O2552" t="s">
        <v>8308</v>
      </c>
      <c r="P2552" s="12">
        <f t="shared" si="235"/>
        <v>41390.757754629631</v>
      </c>
      <c r="Q2552" s="12">
        <f t="shared" si="236"/>
        <v>41425.708333333336</v>
      </c>
      <c r="R2552" s="15">
        <f t="shared" si="237"/>
        <v>2013</v>
      </c>
      <c r="S2552" s="21">
        <f t="shared" si="240"/>
        <v>0</v>
      </c>
      <c r="T2552" s="15">
        <f t="shared" si="239"/>
        <v>17.43</v>
      </c>
      <c r="U2552">
        <f t="shared" si="238"/>
        <v>2013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 s="12">
        <f t="shared" si="235"/>
        <v>40961.252141203702</v>
      </c>
      <c r="Q2553" s="12">
        <f t="shared" si="236"/>
        <v>40989.866666666669</v>
      </c>
      <c r="R2553" s="15">
        <f t="shared" si="237"/>
        <v>2012</v>
      </c>
      <c r="S2553" s="21">
        <f t="shared" si="240"/>
        <v>0</v>
      </c>
      <c r="T2553" s="15">
        <f t="shared" si="239"/>
        <v>11.5</v>
      </c>
      <c r="U2553">
        <f t="shared" si="238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 s="12">
        <f t="shared" si="235"/>
        <v>42769.809965277775</v>
      </c>
      <c r="Q2554" s="12">
        <f t="shared" si="236"/>
        <v>42799.809965277775</v>
      </c>
      <c r="R2554" s="15">
        <f t="shared" si="237"/>
        <v>2017</v>
      </c>
      <c r="S2554" s="21">
        <f t="shared" si="240"/>
        <v>0</v>
      </c>
      <c r="T2554" s="15">
        <f t="shared" si="239"/>
        <v>35.61</v>
      </c>
      <c r="U2554">
        <f t="shared" si="238"/>
        <v>2017</v>
      </c>
    </row>
    <row r="2555" spans="1:21" ht="58" x14ac:dyDescent="0.35">
      <c r="A2555">
        <v>2554</v>
      </c>
      <c r="B2555" s="3" t="s">
        <v>2554</v>
      </c>
      <c r="C2555" s="3" t="s">
        <v>6664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s="10" t="s">
        <v>8279</v>
      </c>
      <c r="O2555" t="s">
        <v>8308</v>
      </c>
      <c r="P2555" s="12">
        <f t="shared" si="235"/>
        <v>42125.078275462962</v>
      </c>
      <c r="Q2555" s="12">
        <f t="shared" si="236"/>
        <v>42156.165972222225</v>
      </c>
      <c r="R2555" s="15">
        <f t="shared" si="237"/>
        <v>2015</v>
      </c>
      <c r="S2555" s="21">
        <f t="shared" si="240"/>
        <v>0</v>
      </c>
      <c r="T2555" s="15">
        <f t="shared" si="239"/>
        <v>9.57</v>
      </c>
      <c r="U2555">
        <f t="shared" si="238"/>
        <v>2015</v>
      </c>
    </row>
    <row r="2556" spans="1:21" ht="58" x14ac:dyDescent="0.35">
      <c r="A2556">
        <v>2555</v>
      </c>
      <c r="B2556" s="3" t="s">
        <v>2555</v>
      </c>
      <c r="C2556" s="3" t="s">
        <v>6665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s="10" t="s">
        <v>8279</v>
      </c>
      <c r="O2556" t="s">
        <v>8308</v>
      </c>
      <c r="P2556" s="12">
        <f t="shared" si="235"/>
        <v>41026.655011574076</v>
      </c>
      <c r="Q2556" s="12">
        <f t="shared" si="236"/>
        <v>41057.655011574076</v>
      </c>
      <c r="R2556" s="15">
        <f t="shared" si="237"/>
        <v>2012</v>
      </c>
      <c r="S2556" s="21">
        <f t="shared" si="240"/>
        <v>0</v>
      </c>
      <c r="T2556" s="15">
        <f t="shared" si="239"/>
        <v>18.309999999999999</v>
      </c>
      <c r="U2556">
        <f t="shared" si="238"/>
        <v>2012</v>
      </c>
    </row>
    <row r="2557" spans="1:21" ht="43.5" x14ac:dyDescent="0.35">
      <c r="A2557">
        <v>2553</v>
      </c>
      <c r="B2557" s="3" t="s">
        <v>2553</v>
      </c>
      <c r="C2557" s="3" t="s">
        <v>6663</v>
      </c>
      <c r="D2557" s="6">
        <v>1500</v>
      </c>
      <c r="E2557" s="8">
        <v>641</v>
      </c>
      <c r="F2557" t="s">
        <v>8218</v>
      </c>
      <c r="G2557" t="s">
        <v>8223</v>
      </c>
      <c r="H2557" t="s">
        <v>8245</v>
      </c>
      <c r="I2557">
        <v>1348202807</v>
      </c>
      <c r="J2557">
        <v>1343018807</v>
      </c>
      <c r="K2557" t="b">
        <v>0</v>
      </c>
      <c r="L2557">
        <v>60</v>
      </c>
      <c r="M2557" t="b">
        <v>1</v>
      </c>
      <c r="N2557" s="10" t="s">
        <v>8279</v>
      </c>
      <c r="O2557" t="s">
        <v>8308</v>
      </c>
      <c r="P2557" s="12">
        <f t="shared" si="235"/>
        <v>41113.199155092596</v>
      </c>
      <c r="Q2557" s="12">
        <f t="shared" si="236"/>
        <v>41173.199155092596</v>
      </c>
      <c r="R2557" s="15">
        <f t="shared" si="237"/>
        <v>2012</v>
      </c>
      <c r="S2557" s="21">
        <f t="shared" si="240"/>
        <v>0</v>
      </c>
      <c r="T2557" s="15">
        <f t="shared" si="239"/>
        <v>10.68</v>
      </c>
      <c r="U2557">
        <f t="shared" si="238"/>
        <v>2012</v>
      </c>
    </row>
    <row r="2558" spans="1:21" ht="43.5" x14ac:dyDescent="0.35">
      <c r="A2558">
        <v>2558</v>
      </c>
      <c r="B2558" s="3" t="s">
        <v>2558</v>
      </c>
      <c r="C2558" s="3" t="s">
        <v>6668</v>
      </c>
      <c r="D2558" s="6">
        <v>1250</v>
      </c>
      <c r="E2558" s="8">
        <v>640</v>
      </c>
      <c r="F2558" t="s">
        <v>8218</v>
      </c>
      <c r="G2558" t="s">
        <v>8225</v>
      </c>
      <c r="H2558" t="s">
        <v>8247</v>
      </c>
      <c r="I2558">
        <v>1430488740</v>
      </c>
      <c r="J2558">
        <v>1427747906</v>
      </c>
      <c r="K2558" t="b">
        <v>0</v>
      </c>
      <c r="L2558">
        <v>18</v>
      </c>
      <c r="M2558" t="b">
        <v>1</v>
      </c>
      <c r="N2558" s="10" t="s">
        <v>8279</v>
      </c>
      <c r="O2558" t="s">
        <v>8308</v>
      </c>
      <c r="P2558" s="12">
        <f t="shared" si="235"/>
        <v>42093.860023148154</v>
      </c>
      <c r="Q2558" s="12">
        <f t="shared" si="236"/>
        <v>42125.582638888889</v>
      </c>
      <c r="R2558" s="15">
        <f t="shared" si="237"/>
        <v>2015</v>
      </c>
      <c r="S2558" s="21">
        <f t="shared" si="240"/>
        <v>1</v>
      </c>
      <c r="T2558" s="15">
        <f t="shared" si="239"/>
        <v>35.56</v>
      </c>
      <c r="U2558">
        <f t="shared" si="238"/>
        <v>2015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 s="12">
        <f t="shared" si="235"/>
        <v>41744.745208333334</v>
      </c>
      <c r="Q2559" s="12">
        <f t="shared" si="236"/>
        <v>41774.745208333334</v>
      </c>
      <c r="R2559" s="15">
        <f t="shared" si="237"/>
        <v>2014</v>
      </c>
      <c r="S2559" s="21">
        <f t="shared" si="240"/>
        <v>1</v>
      </c>
      <c r="T2559" s="15">
        <f t="shared" si="239"/>
        <v>17.78</v>
      </c>
      <c r="U2559">
        <f t="shared" si="238"/>
        <v>2014</v>
      </c>
    </row>
    <row r="2560" spans="1:21" ht="43.5" x14ac:dyDescent="0.35">
      <c r="A2560">
        <v>2559</v>
      </c>
      <c r="B2560" s="3" t="s">
        <v>2559</v>
      </c>
      <c r="C2560" s="3" t="s">
        <v>6669</v>
      </c>
      <c r="D2560" s="6">
        <v>800</v>
      </c>
      <c r="E2560" s="8">
        <v>640</v>
      </c>
      <c r="F2560" t="s">
        <v>8218</v>
      </c>
      <c r="G2560" t="s">
        <v>8223</v>
      </c>
      <c r="H2560" t="s">
        <v>8245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s="10" t="s">
        <v>8279</v>
      </c>
      <c r="O2560" t="s">
        <v>8308</v>
      </c>
      <c r="P2560" s="12">
        <f t="shared" si="235"/>
        <v>40829.873657407406</v>
      </c>
      <c r="Q2560" s="12">
        <f t="shared" si="236"/>
        <v>40862.817361111112</v>
      </c>
      <c r="R2560" s="15">
        <f t="shared" si="237"/>
        <v>2011</v>
      </c>
      <c r="S2560" s="21">
        <f t="shared" si="240"/>
        <v>1</v>
      </c>
      <c r="T2560" s="15">
        <f t="shared" si="239"/>
        <v>25.6</v>
      </c>
      <c r="U2560">
        <f t="shared" si="238"/>
        <v>2011</v>
      </c>
    </row>
    <row r="2561" spans="1:21" ht="43.5" x14ac:dyDescent="0.35">
      <c r="A2561">
        <v>2556</v>
      </c>
      <c r="B2561" s="3" t="s">
        <v>2556</v>
      </c>
      <c r="C2561" s="3" t="s">
        <v>6666</v>
      </c>
      <c r="D2561" s="6">
        <v>745</v>
      </c>
      <c r="E2561" s="8">
        <v>640</v>
      </c>
      <c r="F2561" t="s">
        <v>8218</v>
      </c>
      <c r="G2561" t="s">
        <v>8223</v>
      </c>
      <c r="H2561" t="s">
        <v>8245</v>
      </c>
      <c r="I2561">
        <v>1356392857</v>
      </c>
      <c r="J2561">
        <v>1352504857</v>
      </c>
      <c r="K2561" t="b">
        <v>0</v>
      </c>
      <c r="L2561">
        <v>34</v>
      </c>
      <c r="M2561" t="b">
        <v>1</v>
      </c>
      <c r="N2561" s="10" t="s">
        <v>8279</v>
      </c>
      <c r="O2561" t="s">
        <v>8308</v>
      </c>
      <c r="P2561" s="12">
        <f t="shared" si="235"/>
        <v>41222.991400462961</v>
      </c>
      <c r="Q2561" s="12">
        <f t="shared" si="236"/>
        <v>41267.991400462961</v>
      </c>
      <c r="R2561" s="15">
        <f t="shared" si="237"/>
        <v>2012</v>
      </c>
      <c r="S2561" s="21">
        <f t="shared" si="240"/>
        <v>1</v>
      </c>
      <c r="T2561" s="15">
        <f t="shared" si="239"/>
        <v>18.82</v>
      </c>
      <c r="U2561">
        <f t="shared" si="238"/>
        <v>2012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 s="12">
        <f t="shared" ref="P2562:P2625" si="241">(((J2562/60)/60)/24)+DATE(1970,1,1)</f>
        <v>42039.951087962967</v>
      </c>
      <c r="Q2562" s="12">
        <f t="shared" ref="Q2562:Q2625" si="242">(((I2562/60)/60)/24)+DATE(1970,1,1)</f>
        <v>42069.951087962967</v>
      </c>
      <c r="R2562" s="15">
        <f t="shared" ref="R2562:R2625" si="243">YEAR(P2562)</f>
        <v>2015</v>
      </c>
      <c r="S2562" s="21">
        <f t="shared" si="240"/>
        <v>0</v>
      </c>
      <c r="T2562" s="15">
        <f t="shared" si="239"/>
        <v>30.43</v>
      </c>
      <c r="U2562">
        <f t="shared" si="238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 s="12">
        <f t="shared" si="241"/>
        <v>42260.528807870374</v>
      </c>
      <c r="Q2563" s="12">
        <f t="shared" si="242"/>
        <v>42290.528807870374</v>
      </c>
      <c r="R2563" s="15">
        <f t="shared" si="243"/>
        <v>2015</v>
      </c>
      <c r="S2563" s="21">
        <f t="shared" si="240"/>
        <v>0</v>
      </c>
      <c r="T2563" s="15">
        <f t="shared" si="239"/>
        <v>0</v>
      </c>
      <c r="U2563">
        <f t="shared" ref="U2563:U2626" si="244">YEAR(P2563)</f>
        <v>2015</v>
      </c>
    </row>
    <row r="2564" spans="1:21" ht="43.5" x14ac:dyDescent="0.35">
      <c r="A2564">
        <v>2564</v>
      </c>
      <c r="B2564" s="3" t="s">
        <v>2564</v>
      </c>
      <c r="C2564" s="3" t="s">
        <v>6674</v>
      </c>
      <c r="D2564" s="6">
        <v>40000</v>
      </c>
      <c r="E2564" s="8">
        <v>636</v>
      </c>
      <c r="F2564" t="s">
        <v>8219</v>
      </c>
      <c r="G2564" t="s">
        <v>8228</v>
      </c>
      <c r="H2564" t="s">
        <v>8250</v>
      </c>
      <c r="I2564">
        <v>1406854699</v>
      </c>
      <c r="J2564">
        <v>1404262699</v>
      </c>
      <c r="K2564" t="b">
        <v>0</v>
      </c>
      <c r="L2564">
        <v>0</v>
      </c>
      <c r="M2564" t="b">
        <v>0</v>
      </c>
      <c r="N2564" s="10" t="s">
        <v>8290</v>
      </c>
      <c r="O2564" t="s">
        <v>8291</v>
      </c>
      <c r="P2564" s="12">
        <f t="shared" si="241"/>
        <v>41822.040497685186</v>
      </c>
      <c r="Q2564" s="12">
        <f t="shared" si="242"/>
        <v>41852.040497685186</v>
      </c>
      <c r="R2564" s="15">
        <f t="shared" si="243"/>
        <v>2014</v>
      </c>
      <c r="S2564" s="21">
        <f t="shared" si="240"/>
        <v>0</v>
      </c>
      <c r="T2564" s="15">
        <f t="shared" ref="T2564:T2627" si="245">IFERROR(ROUND(E2564/L2564,2),0)</f>
        <v>0</v>
      </c>
      <c r="U2564">
        <f t="shared" si="244"/>
        <v>2014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 s="12">
        <f t="shared" si="241"/>
        <v>42155.139479166668</v>
      </c>
      <c r="Q2565" s="12">
        <f t="shared" si="242"/>
        <v>42215.139479166668</v>
      </c>
      <c r="R2565" s="15">
        <f t="shared" si="243"/>
        <v>2015</v>
      </c>
      <c r="S2565" s="21">
        <f t="shared" si="240"/>
        <v>0</v>
      </c>
      <c r="T2565" s="15">
        <f t="shared" si="245"/>
        <v>0</v>
      </c>
      <c r="U2565">
        <f t="shared" si="244"/>
        <v>2015</v>
      </c>
    </row>
    <row r="2566" spans="1:21" ht="58" x14ac:dyDescent="0.35">
      <c r="A2566">
        <v>2562</v>
      </c>
      <c r="B2566" s="3" t="s">
        <v>2562</v>
      </c>
      <c r="C2566" s="3" t="s">
        <v>6672</v>
      </c>
      <c r="D2566" s="6">
        <v>10000</v>
      </c>
      <c r="E2566" s="8">
        <v>636</v>
      </c>
      <c r="F2566" t="s">
        <v>8219</v>
      </c>
      <c r="G2566" t="s">
        <v>8235</v>
      </c>
      <c r="H2566" t="s">
        <v>8248</v>
      </c>
      <c r="I2566">
        <v>1476189339</v>
      </c>
      <c r="J2566">
        <v>1471005339</v>
      </c>
      <c r="K2566" t="b">
        <v>0</v>
      </c>
      <c r="L2566">
        <v>3</v>
      </c>
      <c r="M2566" t="b">
        <v>0</v>
      </c>
      <c r="N2566" s="10" t="s">
        <v>8290</v>
      </c>
      <c r="O2566" t="s">
        <v>8291</v>
      </c>
      <c r="P2566" s="12">
        <f t="shared" si="241"/>
        <v>42594.524756944447</v>
      </c>
      <c r="Q2566" s="12">
        <f t="shared" si="242"/>
        <v>42654.524756944447</v>
      </c>
      <c r="R2566" s="15">
        <f t="shared" si="243"/>
        <v>2016</v>
      </c>
      <c r="S2566" s="21">
        <f t="shared" si="240"/>
        <v>0</v>
      </c>
      <c r="T2566" s="15">
        <f t="shared" si="245"/>
        <v>212</v>
      </c>
      <c r="U2566">
        <f t="shared" si="244"/>
        <v>2016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 s="12">
        <f t="shared" si="241"/>
        <v>42440.650335648148</v>
      </c>
      <c r="Q2567" s="12">
        <f t="shared" si="242"/>
        <v>42499.868055555555</v>
      </c>
      <c r="R2567" s="15">
        <f t="shared" si="243"/>
        <v>2016</v>
      </c>
      <c r="S2567" s="21">
        <f t="shared" si="240"/>
        <v>0</v>
      </c>
      <c r="T2567" s="15">
        <f t="shared" si="245"/>
        <v>635</v>
      </c>
      <c r="U2567">
        <f t="shared" si="244"/>
        <v>2016</v>
      </c>
    </row>
    <row r="2568" spans="1:21" ht="43.5" x14ac:dyDescent="0.35">
      <c r="A2568">
        <v>2567</v>
      </c>
      <c r="B2568" s="3" t="s">
        <v>2567</v>
      </c>
      <c r="C2568" s="3" t="s">
        <v>6677</v>
      </c>
      <c r="D2568" s="6">
        <v>45000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s="10" t="s">
        <v>8290</v>
      </c>
      <c r="O2568" t="s">
        <v>8291</v>
      </c>
      <c r="P2568" s="12">
        <f t="shared" si="241"/>
        <v>42087.878912037035</v>
      </c>
      <c r="Q2568" s="12">
        <f t="shared" si="242"/>
        <v>42117.878912037035</v>
      </c>
      <c r="R2568" s="15">
        <f t="shared" si="243"/>
        <v>2015</v>
      </c>
      <c r="S2568" s="21">
        <f t="shared" si="240"/>
        <v>0</v>
      </c>
      <c r="T2568" s="15">
        <f t="shared" si="245"/>
        <v>316.5</v>
      </c>
      <c r="U2568">
        <f t="shared" si="244"/>
        <v>2015</v>
      </c>
    </row>
    <row r="2569" spans="1:21" ht="43.5" x14ac:dyDescent="0.35">
      <c r="A2569">
        <v>2566</v>
      </c>
      <c r="B2569" s="3" t="s">
        <v>2566</v>
      </c>
      <c r="C2569" s="3" t="s">
        <v>6676</v>
      </c>
      <c r="D2569" s="6">
        <v>35000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s="10" t="s">
        <v>8290</v>
      </c>
      <c r="O2569" t="s">
        <v>8291</v>
      </c>
      <c r="P2569" s="12">
        <f t="shared" si="241"/>
        <v>41842.980879629627</v>
      </c>
      <c r="Q2569" s="12">
        <f t="shared" si="242"/>
        <v>41872.980879629627</v>
      </c>
      <c r="R2569" s="15">
        <f t="shared" si="243"/>
        <v>2014</v>
      </c>
      <c r="S2569" s="21">
        <f t="shared" si="240"/>
        <v>0</v>
      </c>
      <c r="T2569" s="15">
        <f t="shared" si="245"/>
        <v>0</v>
      </c>
      <c r="U2569">
        <f t="shared" si="244"/>
        <v>2014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 s="12">
        <f t="shared" si="241"/>
        <v>42584.666597222225</v>
      </c>
      <c r="Q2570" s="12">
        <f t="shared" si="242"/>
        <v>42614.666597222225</v>
      </c>
      <c r="R2570" s="15">
        <f t="shared" si="243"/>
        <v>2016</v>
      </c>
      <c r="S2570" s="21">
        <f t="shared" si="240"/>
        <v>0</v>
      </c>
      <c r="T2570" s="15">
        <f t="shared" si="245"/>
        <v>632</v>
      </c>
      <c r="U2570">
        <f t="shared" si="244"/>
        <v>2016</v>
      </c>
    </row>
    <row r="2571" spans="1:21" ht="43.5" x14ac:dyDescent="0.35">
      <c r="A2571">
        <v>2570</v>
      </c>
      <c r="B2571" s="3" t="s">
        <v>2570</v>
      </c>
      <c r="C2571" s="3" t="s">
        <v>6680</v>
      </c>
      <c r="D2571" s="6">
        <v>7000</v>
      </c>
      <c r="E2571" s="8">
        <v>631</v>
      </c>
      <c r="F2571" t="s">
        <v>8219</v>
      </c>
      <c r="G2571" t="s">
        <v>8223</v>
      </c>
      <c r="H2571" t="s">
        <v>8245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 s="12">
        <f t="shared" si="241"/>
        <v>42744.903182870374</v>
      </c>
      <c r="Q2571" s="12">
        <f t="shared" si="242"/>
        <v>42774.903182870374</v>
      </c>
      <c r="R2571" s="15">
        <f t="shared" si="243"/>
        <v>2017</v>
      </c>
      <c r="S2571" s="21">
        <f t="shared" si="240"/>
        <v>0</v>
      </c>
      <c r="T2571" s="15">
        <f t="shared" si="245"/>
        <v>315.5</v>
      </c>
      <c r="U2571">
        <f t="shared" si="244"/>
        <v>2017</v>
      </c>
    </row>
    <row r="2572" spans="1:21" ht="43.5" x14ac:dyDescent="0.35">
      <c r="A2572">
        <v>2569</v>
      </c>
      <c r="B2572" s="3" t="s">
        <v>2569</v>
      </c>
      <c r="C2572" s="3" t="s">
        <v>6679</v>
      </c>
      <c r="D2572" s="6">
        <v>6500</v>
      </c>
      <c r="E2572" s="8">
        <v>631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 s="12">
        <f t="shared" si="241"/>
        <v>42234.105462962965</v>
      </c>
      <c r="Q2572" s="12">
        <f t="shared" si="242"/>
        <v>42264.105462962965</v>
      </c>
      <c r="R2572" s="15">
        <f t="shared" si="243"/>
        <v>2015</v>
      </c>
      <c r="S2572" s="21">
        <f t="shared" si="240"/>
        <v>0</v>
      </c>
      <c r="T2572" s="15">
        <f t="shared" si="245"/>
        <v>315.5</v>
      </c>
      <c r="U2572">
        <f t="shared" si="244"/>
        <v>2015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 s="12">
        <f t="shared" si="241"/>
        <v>42449.341678240744</v>
      </c>
      <c r="Q2573" s="12">
        <f t="shared" si="242"/>
        <v>42509.341678240744</v>
      </c>
      <c r="R2573" s="15">
        <f t="shared" si="243"/>
        <v>2016</v>
      </c>
      <c r="S2573" s="21">
        <f t="shared" si="240"/>
        <v>0</v>
      </c>
      <c r="T2573" s="15">
        <f t="shared" si="245"/>
        <v>157.5</v>
      </c>
      <c r="U2573">
        <f t="shared" si="24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 s="12">
        <f t="shared" si="241"/>
        <v>42077.119409722218</v>
      </c>
      <c r="Q2574" s="12">
        <f t="shared" si="242"/>
        <v>42107.119409722218</v>
      </c>
      <c r="R2574" s="15">
        <f t="shared" si="243"/>
        <v>2015</v>
      </c>
      <c r="S2574" s="21">
        <f t="shared" si="240"/>
        <v>0</v>
      </c>
      <c r="T2574" s="15">
        <f t="shared" si="245"/>
        <v>0</v>
      </c>
      <c r="U2574">
        <f t="shared" si="244"/>
        <v>2015</v>
      </c>
    </row>
    <row r="2575" spans="1:21" ht="58" x14ac:dyDescent="0.35">
      <c r="A2575">
        <v>2574</v>
      </c>
      <c r="B2575" s="3" t="s">
        <v>2574</v>
      </c>
      <c r="C2575" s="3" t="s">
        <v>6684</v>
      </c>
      <c r="D2575" s="6">
        <v>10000</v>
      </c>
      <c r="E2575" s="8">
        <v>625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 s="12">
        <f t="shared" si="241"/>
        <v>42487.825752314813</v>
      </c>
      <c r="Q2575" s="12">
        <f t="shared" si="242"/>
        <v>42508.825752314813</v>
      </c>
      <c r="R2575" s="15">
        <f t="shared" si="243"/>
        <v>2016</v>
      </c>
      <c r="S2575" s="21">
        <f t="shared" si="240"/>
        <v>0</v>
      </c>
      <c r="T2575" s="15">
        <f t="shared" si="245"/>
        <v>0</v>
      </c>
      <c r="U2575">
        <f t="shared" si="244"/>
        <v>2016</v>
      </c>
    </row>
    <row r="2576" spans="1:21" ht="58" x14ac:dyDescent="0.35">
      <c r="A2576">
        <v>2573</v>
      </c>
      <c r="B2576" s="3" t="s">
        <v>2573</v>
      </c>
      <c r="C2576" s="3" t="s">
        <v>6683</v>
      </c>
      <c r="D2576" s="6">
        <v>8000</v>
      </c>
      <c r="E2576" s="8">
        <v>625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 s="12">
        <f t="shared" si="241"/>
        <v>41829.592002314814</v>
      </c>
      <c r="Q2576" s="12">
        <f t="shared" si="242"/>
        <v>41874.592002314814</v>
      </c>
      <c r="R2576" s="15">
        <f t="shared" si="243"/>
        <v>2014</v>
      </c>
      <c r="S2576" s="21">
        <f t="shared" si="240"/>
        <v>0</v>
      </c>
      <c r="T2576" s="15">
        <f t="shared" si="245"/>
        <v>0</v>
      </c>
      <c r="U2576">
        <f t="shared" si="244"/>
        <v>2014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 s="12">
        <f t="shared" si="241"/>
        <v>41986.108726851846</v>
      </c>
      <c r="Q2577" s="12">
        <f t="shared" si="242"/>
        <v>42016.108726851846</v>
      </c>
      <c r="R2577" s="15">
        <f t="shared" si="243"/>
        <v>2014</v>
      </c>
      <c r="S2577" s="21">
        <f t="shared" si="240"/>
        <v>0</v>
      </c>
      <c r="T2577" s="15">
        <f t="shared" si="245"/>
        <v>0</v>
      </c>
      <c r="U2577">
        <f t="shared" si="24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 s="12">
        <f t="shared" si="241"/>
        <v>42060.00980324074</v>
      </c>
      <c r="Q2578" s="12">
        <f t="shared" si="242"/>
        <v>42104.968136574069</v>
      </c>
      <c r="R2578" s="15">
        <f t="shared" si="243"/>
        <v>2015</v>
      </c>
      <c r="S2578" s="21">
        <f t="shared" si="240"/>
        <v>0</v>
      </c>
      <c r="T2578" s="15">
        <f t="shared" si="245"/>
        <v>0</v>
      </c>
      <c r="U2578">
        <f t="shared" si="244"/>
        <v>2015</v>
      </c>
    </row>
    <row r="2579" spans="1:21" ht="43.5" x14ac:dyDescent="0.35">
      <c r="A2579">
        <v>2579</v>
      </c>
      <c r="B2579" s="3" t="s">
        <v>2579</v>
      </c>
      <c r="C2579" s="3" t="s">
        <v>6689</v>
      </c>
      <c r="D2579" s="6">
        <v>200000</v>
      </c>
      <c r="E2579" s="8">
        <v>620</v>
      </c>
      <c r="F2579" t="s">
        <v>8219</v>
      </c>
      <c r="G2579" t="s">
        <v>8223</v>
      </c>
      <c r="H2579" t="s">
        <v>8245</v>
      </c>
      <c r="I2579">
        <v>1410810903</v>
      </c>
      <c r="J2579">
        <v>1405626903</v>
      </c>
      <c r="K2579" t="b">
        <v>0</v>
      </c>
      <c r="L2579">
        <v>12</v>
      </c>
      <c r="M2579" t="b">
        <v>0</v>
      </c>
      <c r="N2579" s="10" t="s">
        <v>8290</v>
      </c>
      <c r="O2579" t="s">
        <v>8291</v>
      </c>
      <c r="P2579" s="12">
        <f t="shared" si="241"/>
        <v>41837.829895833333</v>
      </c>
      <c r="Q2579" s="12">
        <f t="shared" si="242"/>
        <v>41897.829895833333</v>
      </c>
      <c r="R2579" s="15">
        <f t="shared" si="243"/>
        <v>2014</v>
      </c>
      <c r="S2579" s="21">
        <f t="shared" si="240"/>
        <v>0</v>
      </c>
      <c r="T2579" s="15">
        <f t="shared" si="245"/>
        <v>51.67</v>
      </c>
      <c r="U2579">
        <f t="shared" si="244"/>
        <v>2014</v>
      </c>
    </row>
    <row r="2580" spans="1:21" ht="43.5" x14ac:dyDescent="0.35">
      <c r="A2580">
        <v>2577</v>
      </c>
      <c r="B2580" s="3" t="s">
        <v>2577</v>
      </c>
      <c r="C2580" s="3" t="s">
        <v>6687</v>
      </c>
      <c r="D2580" s="6">
        <v>15000</v>
      </c>
      <c r="E2580" s="8">
        <v>620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 s="12">
        <f t="shared" si="241"/>
        <v>41830.820567129631</v>
      </c>
      <c r="Q2580" s="12">
        <f t="shared" si="242"/>
        <v>41855.820567129631</v>
      </c>
      <c r="R2580" s="15">
        <f t="shared" si="243"/>
        <v>2014</v>
      </c>
      <c r="S2580" s="21">
        <f t="shared" si="240"/>
        <v>0</v>
      </c>
      <c r="T2580" s="15">
        <f t="shared" si="245"/>
        <v>0</v>
      </c>
      <c r="U2580">
        <f t="shared" si="244"/>
        <v>2014</v>
      </c>
    </row>
    <row r="2581" spans="1:21" ht="43.5" x14ac:dyDescent="0.35">
      <c r="A2581">
        <v>2580</v>
      </c>
      <c r="B2581" s="3" t="s">
        <v>2580</v>
      </c>
      <c r="C2581" s="3" t="s">
        <v>6690</v>
      </c>
      <c r="D2581" s="6">
        <v>8500</v>
      </c>
      <c r="E2581" s="8">
        <v>620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s="10" t="s">
        <v>8290</v>
      </c>
      <c r="O2581" t="s">
        <v>8291</v>
      </c>
      <c r="P2581" s="12">
        <f t="shared" si="241"/>
        <v>42110.326423611114</v>
      </c>
      <c r="Q2581" s="12">
        <f t="shared" si="242"/>
        <v>42140.125</v>
      </c>
      <c r="R2581" s="15">
        <f t="shared" si="243"/>
        <v>2015</v>
      </c>
      <c r="S2581" s="21">
        <f t="shared" si="240"/>
        <v>0</v>
      </c>
      <c r="T2581" s="15">
        <f t="shared" si="245"/>
        <v>310</v>
      </c>
      <c r="U2581">
        <f t="shared" si="244"/>
        <v>2015</v>
      </c>
    </row>
    <row r="2582" spans="1:21" ht="58" x14ac:dyDescent="0.35">
      <c r="A2582">
        <v>2578</v>
      </c>
      <c r="B2582" s="3" t="s">
        <v>2578</v>
      </c>
      <c r="C2582" s="3" t="s">
        <v>6688</v>
      </c>
      <c r="D2582" s="6">
        <v>6000</v>
      </c>
      <c r="E2582" s="8">
        <v>620</v>
      </c>
      <c r="F2582" t="s">
        <v>8219</v>
      </c>
      <c r="G2582" t="s">
        <v>8223</v>
      </c>
      <c r="H2582" t="s">
        <v>8245</v>
      </c>
      <c r="I2582">
        <v>1444410000</v>
      </c>
      <c r="J2582">
        <v>1440203579</v>
      </c>
      <c r="K2582" t="b">
        <v>0</v>
      </c>
      <c r="L2582">
        <v>0</v>
      </c>
      <c r="M2582" t="b">
        <v>0</v>
      </c>
      <c r="N2582" s="10" t="s">
        <v>8290</v>
      </c>
      <c r="O2582" t="s">
        <v>8291</v>
      </c>
      <c r="P2582" s="12">
        <f t="shared" si="241"/>
        <v>42238.022905092599</v>
      </c>
      <c r="Q2582" s="12">
        <f t="shared" si="242"/>
        <v>42286.708333333328</v>
      </c>
      <c r="R2582" s="15">
        <f t="shared" si="243"/>
        <v>2015</v>
      </c>
      <c r="S2582" s="21">
        <f t="shared" si="240"/>
        <v>0</v>
      </c>
      <c r="T2582" s="15">
        <f t="shared" si="245"/>
        <v>0</v>
      </c>
      <c r="U2582">
        <f t="shared" si="24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 s="12">
        <f t="shared" si="241"/>
        <v>42294.628449074073</v>
      </c>
      <c r="Q2583" s="12">
        <f t="shared" si="242"/>
        <v>42324.670115740737</v>
      </c>
      <c r="R2583" s="15">
        <f t="shared" si="243"/>
        <v>2015</v>
      </c>
      <c r="S2583" s="21">
        <f t="shared" si="240"/>
        <v>0</v>
      </c>
      <c r="T2583" s="15">
        <f t="shared" si="245"/>
        <v>56.18</v>
      </c>
      <c r="U2583">
        <f t="shared" si="24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 s="12">
        <f t="shared" si="241"/>
        <v>42642.988819444443</v>
      </c>
      <c r="Q2584" s="12">
        <f t="shared" si="242"/>
        <v>42672.988819444443</v>
      </c>
      <c r="R2584" s="15">
        <f t="shared" si="243"/>
        <v>2016</v>
      </c>
      <c r="S2584" s="21">
        <f t="shared" si="240"/>
        <v>0</v>
      </c>
      <c r="T2584" s="15">
        <f t="shared" si="245"/>
        <v>615</v>
      </c>
      <c r="U2584">
        <f t="shared" si="24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 s="12">
        <f t="shared" si="241"/>
        <v>42019.76944444445</v>
      </c>
      <c r="Q2585" s="12">
        <f t="shared" si="242"/>
        <v>42079.727777777778</v>
      </c>
      <c r="R2585" s="15">
        <f t="shared" si="243"/>
        <v>2015</v>
      </c>
      <c r="S2585" s="21">
        <f t="shared" si="240"/>
        <v>1</v>
      </c>
      <c r="T2585" s="15">
        <f t="shared" si="245"/>
        <v>122.2</v>
      </c>
      <c r="U2585">
        <f t="shared" si="244"/>
        <v>2015</v>
      </c>
    </row>
    <row r="2586" spans="1:21" ht="43.5" x14ac:dyDescent="0.35">
      <c r="A2586">
        <v>2587</v>
      </c>
      <c r="B2586" s="3" t="s">
        <v>2587</v>
      </c>
      <c r="C2586" s="3" t="s">
        <v>6697</v>
      </c>
      <c r="D2586" s="6">
        <v>50000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1451491953</v>
      </c>
      <c r="J2586">
        <v>1448899953</v>
      </c>
      <c r="K2586" t="b">
        <v>0</v>
      </c>
      <c r="L2586">
        <v>6</v>
      </c>
      <c r="M2586" t="b">
        <v>0</v>
      </c>
      <c r="N2586" s="10" t="s">
        <v>8290</v>
      </c>
      <c r="O2586" t="s">
        <v>8291</v>
      </c>
      <c r="P2586" s="12">
        <f t="shared" si="241"/>
        <v>42338.675381944442</v>
      </c>
      <c r="Q2586" s="12">
        <f t="shared" si="242"/>
        <v>42368.675381944442</v>
      </c>
      <c r="R2586" s="15">
        <f t="shared" si="243"/>
        <v>2015</v>
      </c>
      <c r="S2586" s="21">
        <f t="shared" ref="S2586:S2649" si="246">ROUND(E2586/D2586,0)</f>
        <v>0</v>
      </c>
      <c r="T2586" s="15">
        <f t="shared" si="245"/>
        <v>101.67</v>
      </c>
      <c r="U2586">
        <f t="shared" si="24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 s="12">
        <f t="shared" si="241"/>
        <v>41795.963333333333</v>
      </c>
      <c r="Q2587" s="12">
        <f t="shared" si="242"/>
        <v>41825.963333333333</v>
      </c>
      <c r="R2587" s="15">
        <f t="shared" si="243"/>
        <v>2014</v>
      </c>
      <c r="S2587" s="21">
        <f t="shared" si="246"/>
        <v>0</v>
      </c>
      <c r="T2587" s="15">
        <f t="shared" si="245"/>
        <v>610</v>
      </c>
      <c r="U2587">
        <f t="shared" si="244"/>
        <v>2014</v>
      </c>
    </row>
    <row r="2588" spans="1:21" ht="29" x14ac:dyDescent="0.35">
      <c r="A2588">
        <v>2584</v>
      </c>
      <c r="B2588" s="3" t="s">
        <v>2584</v>
      </c>
      <c r="C2588" s="3" t="s">
        <v>6694</v>
      </c>
      <c r="D2588" s="6">
        <v>10000</v>
      </c>
      <c r="E2588" s="8">
        <v>610</v>
      </c>
      <c r="F2588" t="s">
        <v>8220</v>
      </c>
      <c r="G2588" t="s">
        <v>8223</v>
      </c>
      <c r="H2588" t="s">
        <v>8245</v>
      </c>
      <c r="I2588">
        <v>1434341369</v>
      </c>
      <c r="J2588">
        <v>1431749369</v>
      </c>
      <c r="K2588" t="b">
        <v>0</v>
      </c>
      <c r="L2588">
        <v>0</v>
      </c>
      <c r="M2588" t="b">
        <v>0</v>
      </c>
      <c r="N2588" s="10" t="s">
        <v>8290</v>
      </c>
      <c r="O2588" t="s">
        <v>8291</v>
      </c>
      <c r="P2588" s="12">
        <f t="shared" si="241"/>
        <v>42140.173252314817</v>
      </c>
      <c r="Q2588" s="12">
        <f t="shared" si="242"/>
        <v>42170.173252314817</v>
      </c>
      <c r="R2588" s="15">
        <f t="shared" si="243"/>
        <v>2015</v>
      </c>
      <c r="S2588" s="21">
        <f t="shared" si="246"/>
        <v>0</v>
      </c>
      <c r="T2588" s="15">
        <f t="shared" si="245"/>
        <v>0</v>
      </c>
      <c r="U2588">
        <f t="shared" si="244"/>
        <v>2015</v>
      </c>
    </row>
    <row r="2589" spans="1:21" ht="29" x14ac:dyDescent="0.35">
      <c r="A2589">
        <v>2586</v>
      </c>
      <c r="B2589" s="3" t="s">
        <v>2586</v>
      </c>
      <c r="C2589" s="3" t="s">
        <v>6696</v>
      </c>
      <c r="D2589" s="6">
        <v>3000</v>
      </c>
      <c r="E2589" s="8">
        <v>610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s="10" t="s">
        <v>8290</v>
      </c>
      <c r="O2589" t="s">
        <v>8291</v>
      </c>
      <c r="P2589" s="12">
        <f t="shared" si="241"/>
        <v>42333.330277777779</v>
      </c>
      <c r="Q2589" s="12">
        <f t="shared" si="242"/>
        <v>42363.330277777779</v>
      </c>
      <c r="R2589" s="15">
        <f t="shared" si="243"/>
        <v>2015</v>
      </c>
      <c r="S2589" s="21">
        <f t="shared" si="246"/>
        <v>0</v>
      </c>
      <c r="T2589" s="15">
        <f t="shared" si="245"/>
        <v>610</v>
      </c>
      <c r="U2589">
        <f t="shared" si="244"/>
        <v>2015</v>
      </c>
    </row>
    <row r="2590" spans="1:21" ht="43.5" x14ac:dyDescent="0.35">
      <c r="A2590">
        <v>2589</v>
      </c>
      <c r="B2590" s="3" t="s">
        <v>2589</v>
      </c>
      <c r="C2590" s="3" t="s">
        <v>6699</v>
      </c>
      <c r="D2590" s="6">
        <v>50000</v>
      </c>
      <c r="E2590" s="8">
        <v>607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s="10" t="s">
        <v>8290</v>
      </c>
      <c r="O2590" t="s">
        <v>8291</v>
      </c>
      <c r="P2590" s="12">
        <f t="shared" si="241"/>
        <v>42422.536192129628</v>
      </c>
      <c r="Q2590" s="12">
        <f t="shared" si="242"/>
        <v>42452.494525462964</v>
      </c>
      <c r="R2590" s="15">
        <f t="shared" si="243"/>
        <v>2016</v>
      </c>
      <c r="S2590" s="21">
        <f t="shared" si="246"/>
        <v>0</v>
      </c>
      <c r="T2590" s="15">
        <f t="shared" si="245"/>
        <v>607</v>
      </c>
      <c r="U2590">
        <f t="shared" si="244"/>
        <v>2016</v>
      </c>
    </row>
    <row r="2591" spans="1:21" ht="58" x14ac:dyDescent="0.35">
      <c r="A2591">
        <v>2588</v>
      </c>
      <c r="B2591" s="3" t="s">
        <v>2588</v>
      </c>
      <c r="C2591" s="3" t="s">
        <v>6698</v>
      </c>
      <c r="D2591" s="6">
        <v>6000</v>
      </c>
      <c r="E2591" s="8">
        <v>607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s="10" t="s">
        <v>8290</v>
      </c>
      <c r="O2591" t="s">
        <v>8291</v>
      </c>
      <c r="P2591" s="12">
        <f t="shared" si="241"/>
        <v>42042.676226851851</v>
      </c>
      <c r="Q2591" s="12">
        <f t="shared" si="242"/>
        <v>42094.551388888889</v>
      </c>
      <c r="R2591" s="15">
        <f t="shared" si="243"/>
        <v>2015</v>
      </c>
      <c r="S2591" s="21">
        <f t="shared" si="246"/>
        <v>0</v>
      </c>
      <c r="T2591" s="15">
        <f t="shared" si="245"/>
        <v>75.88</v>
      </c>
      <c r="U2591">
        <f t="shared" si="244"/>
        <v>2015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 s="12">
        <f t="shared" si="241"/>
        <v>42388.589085648149</v>
      </c>
      <c r="Q2592" s="12">
        <f t="shared" si="242"/>
        <v>42395.589085648149</v>
      </c>
      <c r="R2592" s="15">
        <f t="shared" si="243"/>
        <v>2016</v>
      </c>
      <c r="S2592" s="21">
        <f t="shared" si="246"/>
        <v>0</v>
      </c>
      <c r="T2592" s="15">
        <f t="shared" si="245"/>
        <v>0</v>
      </c>
      <c r="U2592">
        <f t="shared" si="244"/>
        <v>2016</v>
      </c>
    </row>
    <row r="2593" spans="1:21" ht="58" x14ac:dyDescent="0.35">
      <c r="A2593">
        <v>2592</v>
      </c>
      <c r="B2593" s="3" t="s">
        <v>2592</v>
      </c>
      <c r="C2593" s="3" t="s">
        <v>6702</v>
      </c>
      <c r="D2593" s="6">
        <v>30000</v>
      </c>
      <c r="E2593" s="8">
        <v>605</v>
      </c>
      <c r="F2593" t="s">
        <v>8220</v>
      </c>
      <c r="G2593" t="s">
        <v>8223</v>
      </c>
      <c r="H2593" t="s">
        <v>8245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s="10" t="s">
        <v>8290</v>
      </c>
      <c r="O2593" t="s">
        <v>8291</v>
      </c>
      <c r="P2593" s="12">
        <f t="shared" si="241"/>
        <v>41887.801168981481</v>
      </c>
      <c r="Q2593" s="12">
        <f t="shared" si="242"/>
        <v>41917.801168981481</v>
      </c>
      <c r="R2593" s="15">
        <f t="shared" si="243"/>
        <v>2014</v>
      </c>
      <c r="S2593" s="21">
        <f t="shared" si="246"/>
        <v>0</v>
      </c>
      <c r="T2593" s="15">
        <f t="shared" si="245"/>
        <v>605</v>
      </c>
      <c r="U2593">
        <f t="shared" si="244"/>
        <v>2014</v>
      </c>
    </row>
    <row r="2594" spans="1:21" ht="43.5" x14ac:dyDescent="0.35">
      <c r="A2594">
        <v>2593</v>
      </c>
      <c r="B2594" s="3" t="s">
        <v>2593</v>
      </c>
      <c r="C2594" s="3" t="s">
        <v>6703</v>
      </c>
      <c r="D2594" s="6">
        <v>10000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s="10" t="s">
        <v>8290</v>
      </c>
      <c r="O2594" t="s">
        <v>8291</v>
      </c>
      <c r="P2594" s="12">
        <f t="shared" si="241"/>
        <v>42089.84520833334</v>
      </c>
      <c r="Q2594" s="12">
        <f t="shared" si="242"/>
        <v>42119.84520833334</v>
      </c>
      <c r="R2594" s="15">
        <f t="shared" si="243"/>
        <v>2015</v>
      </c>
      <c r="S2594" s="21">
        <f t="shared" si="246"/>
        <v>0</v>
      </c>
      <c r="T2594" s="15">
        <f t="shared" si="245"/>
        <v>0</v>
      </c>
      <c r="U2594">
        <f t="shared" si="244"/>
        <v>2015</v>
      </c>
    </row>
    <row r="2595" spans="1:21" ht="43.5" x14ac:dyDescent="0.35">
      <c r="A2595">
        <v>2591</v>
      </c>
      <c r="B2595" s="3" t="s">
        <v>2591</v>
      </c>
      <c r="C2595" s="3" t="s">
        <v>6701</v>
      </c>
      <c r="D2595" s="6">
        <v>1500</v>
      </c>
      <c r="E2595" s="8">
        <v>605</v>
      </c>
      <c r="F2595" t="s">
        <v>8220</v>
      </c>
      <c r="G2595" t="s">
        <v>8223</v>
      </c>
      <c r="H2595" t="s">
        <v>8245</v>
      </c>
      <c r="I2595">
        <v>1457901924</v>
      </c>
      <c r="J2595">
        <v>1452721524</v>
      </c>
      <c r="K2595" t="b">
        <v>0</v>
      </c>
      <c r="L2595">
        <v>2</v>
      </c>
      <c r="M2595" t="b">
        <v>0</v>
      </c>
      <c r="N2595" s="10" t="s">
        <v>8290</v>
      </c>
      <c r="O2595" t="s">
        <v>8291</v>
      </c>
      <c r="P2595" s="12">
        <f t="shared" si="241"/>
        <v>42382.906527777777</v>
      </c>
      <c r="Q2595" s="12">
        <f t="shared" si="242"/>
        <v>42442.864861111113</v>
      </c>
      <c r="R2595" s="15">
        <f t="shared" si="243"/>
        <v>2016</v>
      </c>
      <c r="S2595" s="21">
        <f t="shared" si="246"/>
        <v>0</v>
      </c>
      <c r="T2595" s="15">
        <f t="shared" si="245"/>
        <v>302.5</v>
      </c>
      <c r="U2595">
        <f t="shared" si="244"/>
        <v>2016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 s="12">
        <f t="shared" si="241"/>
        <v>41828.967916666668</v>
      </c>
      <c r="Q2596" s="12">
        <f t="shared" si="242"/>
        <v>41858.967916666668</v>
      </c>
      <c r="R2596" s="15">
        <f t="shared" si="243"/>
        <v>2014</v>
      </c>
      <c r="S2596" s="21">
        <f t="shared" si="246"/>
        <v>0</v>
      </c>
      <c r="T2596" s="15">
        <f t="shared" si="245"/>
        <v>601</v>
      </c>
      <c r="U2596">
        <f t="shared" si="24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 s="12">
        <f t="shared" si="241"/>
        <v>42760.244212962964</v>
      </c>
      <c r="Q2597" s="12">
        <f t="shared" si="242"/>
        <v>42790.244212962964</v>
      </c>
      <c r="R2597" s="15">
        <f t="shared" si="243"/>
        <v>2017</v>
      </c>
      <c r="S2597" s="21">
        <f t="shared" si="246"/>
        <v>0</v>
      </c>
      <c r="T2597" s="15">
        <f t="shared" si="245"/>
        <v>31.63</v>
      </c>
      <c r="U2597">
        <f t="shared" si="24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 s="12">
        <f t="shared" si="241"/>
        <v>41828.664456018516</v>
      </c>
      <c r="Q2598" s="12">
        <f t="shared" si="242"/>
        <v>41858.664456018516</v>
      </c>
      <c r="R2598" s="15">
        <f t="shared" si="243"/>
        <v>2014</v>
      </c>
      <c r="S2598" s="21">
        <f t="shared" si="246"/>
        <v>0</v>
      </c>
      <c r="T2598" s="15">
        <f t="shared" si="245"/>
        <v>22.22</v>
      </c>
      <c r="U2598">
        <f t="shared" si="244"/>
        <v>2014</v>
      </c>
    </row>
    <row r="2599" spans="1:21" ht="29" x14ac:dyDescent="0.35">
      <c r="A2599">
        <v>2599</v>
      </c>
      <c r="B2599" s="3" t="s">
        <v>2599</v>
      </c>
      <c r="C2599" s="3" t="s">
        <v>6709</v>
      </c>
      <c r="D2599" s="6">
        <v>9041</v>
      </c>
      <c r="E2599" s="8">
        <v>600</v>
      </c>
      <c r="F2599" t="s">
        <v>8220</v>
      </c>
      <c r="G2599" t="s">
        <v>8223</v>
      </c>
      <c r="H2599" t="s">
        <v>8245</v>
      </c>
      <c r="I2599">
        <v>1407089147</v>
      </c>
      <c r="J2599">
        <v>1403201147</v>
      </c>
      <c r="K2599" t="b">
        <v>0</v>
      </c>
      <c r="L2599">
        <v>5</v>
      </c>
      <c r="M2599" t="b">
        <v>0</v>
      </c>
      <c r="N2599" s="10" t="s">
        <v>8290</v>
      </c>
      <c r="O2599" t="s">
        <v>8291</v>
      </c>
      <c r="P2599" s="12">
        <f t="shared" si="241"/>
        <v>41809.754016203704</v>
      </c>
      <c r="Q2599" s="12">
        <f t="shared" si="242"/>
        <v>41854.754016203704</v>
      </c>
      <c r="R2599" s="15">
        <f t="shared" si="243"/>
        <v>2014</v>
      </c>
      <c r="S2599" s="21">
        <f t="shared" si="246"/>
        <v>0</v>
      </c>
      <c r="T2599" s="15">
        <f t="shared" si="245"/>
        <v>120</v>
      </c>
      <c r="U2599">
        <f t="shared" si="24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 s="12">
        <f t="shared" si="241"/>
        <v>42240.840289351851</v>
      </c>
      <c r="Q2600" s="12">
        <f t="shared" si="242"/>
        <v>42270.840289351851</v>
      </c>
      <c r="R2600" s="15">
        <f t="shared" si="243"/>
        <v>2015</v>
      </c>
      <c r="S2600" s="21">
        <f t="shared" si="246"/>
        <v>0</v>
      </c>
      <c r="T2600" s="15">
        <f t="shared" si="245"/>
        <v>42.86</v>
      </c>
      <c r="U2600">
        <f t="shared" si="244"/>
        <v>2015</v>
      </c>
    </row>
    <row r="2601" spans="1:21" ht="43.5" x14ac:dyDescent="0.35">
      <c r="A2601">
        <v>2597</v>
      </c>
      <c r="B2601" s="3" t="s">
        <v>2597</v>
      </c>
      <c r="C2601" s="3" t="s">
        <v>6707</v>
      </c>
      <c r="D2601" s="6">
        <v>1500</v>
      </c>
      <c r="E2601" s="8">
        <v>600</v>
      </c>
      <c r="F2601" t="s">
        <v>8220</v>
      </c>
      <c r="G2601" t="s">
        <v>8224</v>
      </c>
      <c r="H2601" t="s">
        <v>8246</v>
      </c>
      <c r="I2601">
        <v>1466323917</v>
      </c>
      <c r="J2601">
        <v>1463731917</v>
      </c>
      <c r="K2601" t="b">
        <v>0</v>
      </c>
      <c r="L2601">
        <v>7</v>
      </c>
      <c r="M2601" t="b">
        <v>0</v>
      </c>
      <c r="N2601" s="10" t="s">
        <v>8290</v>
      </c>
      <c r="O2601" t="s">
        <v>8291</v>
      </c>
      <c r="P2601" s="12">
        <f t="shared" si="241"/>
        <v>42510.341631944444</v>
      </c>
      <c r="Q2601" s="12">
        <f t="shared" si="242"/>
        <v>42540.341631944444</v>
      </c>
      <c r="R2601" s="15">
        <f t="shared" si="243"/>
        <v>2016</v>
      </c>
      <c r="S2601" s="21">
        <f t="shared" si="246"/>
        <v>0</v>
      </c>
      <c r="T2601" s="15">
        <f t="shared" si="245"/>
        <v>85.71</v>
      </c>
      <c r="U2601">
        <f t="shared" si="244"/>
        <v>2016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 s="12">
        <f t="shared" si="241"/>
        <v>42394.900462962964</v>
      </c>
      <c r="Q2602" s="12">
        <f t="shared" si="242"/>
        <v>42454.858796296292</v>
      </c>
      <c r="R2602" s="15">
        <f t="shared" si="243"/>
        <v>2016</v>
      </c>
      <c r="S2602" s="21">
        <f t="shared" si="246"/>
        <v>0</v>
      </c>
      <c r="T2602" s="15">
        <f t="shared" si="245"/>
        <v>19.899999999999999</v>
      </c>
      <c r="U2602">
        <f t="shared" si="24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 s="12">
        <f t="shared" si="241"/>
        <v>41150.902187499996</v>
      </c>
      <c r="Q2603" s="12">
        <f t="shared" si="242"/>
        <v>41165.165972222225</v>
      </c>
      <c r="R2603" s="15">
        <f t="shared" si="243"/>
        <v>2012</v>
      </c>
      <c r="S2603" s="21">
        <f t="shared" si="246"/>
        <v>1</v>
      </c>
      <c r="T2603" s="15">
        <f t="shared" si="245"/>
        <v>3.94</v>
      </c>
      <c r="U2603">
        <f t="shared" si="24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 s="12">
        <f t="shared" si="241"/>
        <v>41915.747314814813</v>
      </c>
      <c r="Q2604" s="12">
        <f t="shared" si="242"/>
        <v>41955.888888888891</v>
      </c>
      <c r="R2604" s="15">
        <f t="shared" si="243"/>
        <v>2014</v>
      </c>
      <c r="S2604" s="21">
        <f t="shared" si="246"/>
        <v>0</v>
      </c>
      <c r="T2604" s="15">
        <f t="shared" si="245"/>
        <v>1.21</v>
      </c>
      <c r="U2604">
        <f t="shared" si="24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 s="12">
        <f t="shared" si="241"/>
        <v>41617.912662037037</v>
      </c>
      <c r="Q2605" s="12">
        <f t="shared" si="242"/>
        <v>41631.912662037037</v>
      </c>
      <c r="R2605" s="15">
        <f t="shared" si="243"/>
        <v>2013</v>
      </c>
      <c r="S2605" s="21">
        <f t="shared" si="246"/>
        <v>0</v>
      </c>
      <c r="T2605" s="15">
        <f t="shared" si="245"/>
        <v>11.84</v>
      </c>
      <c r="U2605">
        <f t="shared" si="24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 s="12">
        <f t="shared" si="241"/>
        <v>40998.051192129627</v>
      </c>
      <c r="Q2606" s="12">
        <f t="shared" si="242"/>
        <v>41028.051192129627</v>
      </c>
      <c r="R2606" s="15">
        <f t="shared" si="243"/>
        <v>2012</v>
      </c>
      <c r="S2606" s="21">
        <f t="shared" si="246"/>
        <v>0</v>
      </c>
      <c r="T2606" s="15">
        <f t="shared" si="245"/>
        <v>1.84</v>
      </c>
      <c r="U2606">
        <f t="shared" si="24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 s="12">
        <f t="shared" si="241"/>
        <v>42508.541550925926</v>
      </c>
      <c r="Q2607" s="12">
        <f t="shared" si="242"/>
        <v>42538.541550925926</v>
      </c>
      <c r="R2607" s="15">
        <f t="shared" si="243"/>
        <v>2016</v>
      </c>
      <c r="S2607" s="21">
        <f t="shared" si="246"/>
        <v>0</v>
      </c>
      <c r="T2607" s="15">
        <f t="shared" si="245"/>
        <v>0.33</v>
      </c>
      <c r="U2607">
        <f t="shared" si="24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 s="12">
        <f t="shared" si="241"/>
        <v>41726.712754629632</v>
      </c>
      <c r="Q2608" s="12">
        <f t="shared" si="242"/>
        <v>41758.712754629632</v>
      </c>
      <c r="R2608" s="15">
        <f t="shared" si="243"/>
        <v>2014</v>
      </c>
      <c r="S2608" s="21">
        <f t="shared" si="246"/>
        <v>0</v>
      </c>
      <c r="T2608" s="15">
        <f t="shared" si="245"/>
        <v>1.53</v>
      </c>
      <c r="U2608">
        <f t="shared" si="24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 s="12">
        <f t="shared" si="241"/>
        <v>42184.874675925923</v>
      </c>
      <c r="Q2609" s="12">
        <f t="shared" si="242"/>
        <v>42228.083333333328</v>
      </c>
      <c r="R2609" s="15">
        <f t="shared" si="243"/>
        <v>2015</v>
      </c>
      <c r="S2609" s="21">
        <f t="shared" si="246"/>
        <v>0</v>
      </c>
      <c r="T2609" s="15">
        <f t="shared" si="245"/>
        <v>1.47</v>
      </c>
      <c r="U2609">
        <f t="shared" si="24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 s="12">
        <f t="shared" si="241"/>
        <v>42767.801712962959</v>
      </c>
      <c r="Q2610" s="12">
        <f t="shared" si="242"/>
        <v>42809</v>
      </c>
      <c r="R2610" s="15">
        <f t="shared" si="243"/>
        <v>2017</v>
      </c>
      <c r="S2610" s="21">
        <f t="shared" si="246"/>
        <v>0</v>
      </c>
      <c r="T2610" s="15">
        <f t="shared" si="245"/>
        <v>1.93</v>
      </c>
      <c r="U2610">
        <f t="shared" si="24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 s="12">
        <f t="shared" si="241"/>
        <v>41075.237858796296</v>
      </c>
      <c r="Q2611" s="12">
        <f t="shared" si="242"/>
        <v>41105.237858796296</v>
      </c>
      <c r="R2611" s="15">
        <f t="shared" si="243"/>
        <v>2012</v>
      </c>
      <c r="S2611" s="21">
        <f t="shared" si="246"/>
        <v>0</v>
      </c>
      <c r="T2611" s="15">
        <f t="shared" si="245"/>
        <v>0.87</v>
      </c>
      <c r="U2611">
        <f t="shared" si="24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 s="12">
        <f t="shared" si="241"/>
        <v>42564.881076388891</v>
      </c>
      <c r="Q2612" s="12">
        <f t="shared" si="242"/>
        <v>42604.290972222225</v>
      </c>
      <c r="R2612" s="15">
        <f t="shared" si="243"/>
        <v>2016</v>
      </c>
      <c r="S2612" s="21">
        <f t="shared" si="246"/>
        <v>0</v>
      </c>
      <c r="T2612" s="15">
        <f t="shared" si="245"/>
        <v>1.01</v>
      </c>
      <c r="U2612">
        <f t="shared" si="24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 s="12">
        <f t="shared" si="241"/>
        <v>42704.335810185185</v>
      </c>
      <c r="Q2613" s="12">
        <f t="shared" si="242"/>
        <v>42737.957638888889</v>
      </c>
      <c r="R2613" s="15">
        <f t="shared" si="243"/>
        <v>2016</v>
      </c>
      <c r="S2613" s="21">
        <f t="shared" si="246"/>
        <v>0</v>
      </c>
      <c r="T2613" s="15">
        <f t="shared" si="245"/>
        <v>0.16</v>
      </c>
      <c r="U2613">
        <f t="shared" si="24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 s="12">
        <f t="shared" si="241"/>
        <v>41982.143171296295</v>
      </c>
      <c r="Q2614" s="12">
        <f t="shared" si="242"/>
        <v>42013.143171296295</v>
      </c>
      <c r="R2614" s="15">
        <f t="shared" si="243"/>
        <v>2014</v>
      </c>
      <c r="S2614" s="21">
        <f t="shared" si="246"/>
        <v>0</v>
      </c>
      <c r="T2614" s="15">
        <f t="shared" si="245"/>
        <v>1.97</v>
      </c>
      <c r="U2614">
        <f t="shared" si="24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 s="12">
        <f t="shared" si="241"/>
        <v>41143.81821759259</v>
      </c>
      <c r="Q2615" s="12">
        <f t="shared" si="242"/>
        <v>41173.81821759259</v>
      </c>
      <c r="R2615" s="15">
        <f t="shared" si="243"/>
        <v>2012</v>
      </c>
      <c r="S2615" s="21">
        <f t="shared" si="246"/>
        <v>0</v>
      </c>
      <c r="T2615" s="15">
        <f t="shared" si="245"/>
        <v>20.57</v>
      </c>
      <c r="U2615">
        <f t="shared" si="244"/>
        <v>2012</v>
      </c>
    </row>
    <row r="2616" spans="1:21" ht="43.5" x14ac:dyDescent="0.35">
      <c r="A2616">
        <v>2616</v>
      </c>
      <c r="B2616" s="3" t="s">
        <v>2616</v>
      </c>
      <c r="C2616" s="3" t="s">
        <v>6726</v>
      </c>
      <c r="D2616" s="6">
        <v>25000</v>
      </c>
      <c r="E2616" s="8">
        <v>570</v>
      </c>
      <c r="F2616" t="s">
        <v>8218</v>
      </c>
      <c r="G2616" t="s">
        <v>8223</v>
      </c>
      <c r="H2616" t="s">
        <v>8245</v>
      </c>
      <c r="I2616">
        <v>1440546729</v>
      </c>
      <c r="J2616">
        <v>1437954729</v>
      </c>
      <c r="K2616" t="b">
        <v>1</v>
      </c>
      <c r="L2616">
        <v>238</v>
      </c>
      <c r="M2616" t="b">
        <v>1</v>
      </c>
      <c r="N2616" s="10" t="s">
        <v>8273</v>
      </c>
      <c r="O2616" t="s">
        <v>8309</v>
      </c>
      <c r="P2616" s="12">
        <f t="shared" si="241"/>
        <v>42211.99454861111</v>
      </c>
      <c r="Q2616" s="12">
        <f t="shared" si="242"/>
        <v>42241.99454861111</v>
      </c>
      <c r="R2616" s="15">
        <f t="shared" si="243"/>
        <v>2015</v>
      </c>
      <c r="S2616" s="21">
        <f t="shared" si="246"/>
        <v>0</v>
      </c>
      <c r="T2616" s="15">
        <f t="shared" si="245"/>
        <v>2.39</v>
      </c>
      <c r="U2616">
        <f t="shared" si="244"/>
        <v>2015</v>
      </c>
    </row>
    <row r="2617" spans="1:21" ht="29" x14ac:dyDescent="0.35">
      <c r="A2617">
        <v>2618</v>
      </c>
      <c r="B2617" s="3" t="s">
        <v>2618</v>
      </c>
      <c r="C2617" s="3" t="s">
        <v>6728</v>
      </c>
      <c r="D2617" s="6">
        <v>15000</v>
      </c>
      <c r="E2617" s="8">
        <v>570</v>
      </c>
      <c r="F2617" t="s">
        <v>8218</v>
      </c>
      <c r="G2617" t="s">
        <v>8223</v>
      </c>
      <c r="H2617" t="s">
        <v>8245</v>
      </c>
      <c r="I2617">
        <v>1449000061</v>
      </c>
      <c r="J2617">
        <v>1443812461</v>
      </c>
      <c r="K2617" t="b">
        <v>1</v>
      </c>
      <c r="L2617">
        <v>77</v>
      </c>
      <c r="M2617" t="b">
        <v>1</v>
      </c>
      <c r="N2617" s="10" t="s">
        <v>8273</v>
      </c>
      <c r="O2617" t="s">
        <v>8309</v>
      </c>
      <c r="P2617" s="12">
        <f t="shared" si="241"/>
        <v>42279.792372685188</v>
      </c>
      <c r="Q2617" s="12">
        <f t="shared" si="242"/>
        <v>42339.834039351852</v>
      </c>
      <c r="R2617" s="15">
        <f t="shared" si="243"/>
        <v>2015</v>
      </c>
      <c r="S2617" s="21">
        <f t="shared" si="246"/>
        <v>0</v>
      </c>
      <c r="T2617" s="15">
        <f t="shared" si="245"/>
        <v>7.4</v>
      </c>
      <c r="U2617">
        <f t="shared" si="244"/>
        <v>2015</v>
      </c>
    </row>
    <row r="2618" spans="1:21" ht="43.5" x14ac:dyDescent="0.35">
      <c r="A2618">
        <v>2614</v>
      </c>
      <c r="B2618" s="3" t="s">
        <v>2614</v>
      </c>
      <c r="C2618" s="3" t="s">
        <v>6724</v>
      </c>
      <c r="D2618" s="6">
        <v>10500</v>
      </c>
      <c r="E2618" s="8">
        <v>570</v>
      </c>
      <c r="F2618" t="s">
        <v>8218</v>
      </c>
      <c r="G2618" t="s">
        <v>8223</v>
      </c>
      <c r="H2618" t="s">
        <v>8245</v>
      </c>
      <c r="I2618">
        <v>1398834000</v>
      </c>
      <c r="J2618">
        <v>1396371612</v>
      </c>
      <c r="K2618" t="b">
        <v>1</v>
      </c>
      <c r="L2618">
        <v>100</v>
      </c>
      <c r="M2618" t="b">
        <v>1</v>
      </c>
      <c r="N2618" s="10" t="s">
        <v>8273</v>
      </c>
      <c r="O2618" t="s">
        <v>8309</v>
      </c>
      <c r="P2618" s="12">
        <f t="shared" si="241"/>
        <v>41730.708472222221</v>
      </c>
      <c r="Q2618" s="12">
        <f t="shared" si="242"/>
        <v>41759.208333333336</v>
      </c>
      <c r="R2618" s="15">
        <f t="shared" si="243"/>
        <v>2014</v>
      </c>
      <c r="S2618" s="21">
        <f t="shared" si="246"/>
        <v>0</v>
      </c>
      <c r="T2618" s="15">
        <f t="shared" si="245"/>
        <v>5.7</v>
      </c>
      <c r="U2618">
        <f t="shared" si="244"/>
        <v>2014</v>
      </c>
    </row>
    <row r="2619" spans="1:21" ht="43.5" x14ac:dyDescent="0.35">
      <c r="A2619">
        <v>2615</v>
      </c>
      <c r="B2619" s="3" t="s">
        <v>2615</v>
      </c>
      <c r="C2619" s="3" t="s">
        <v>6725</v>
      </c>
      <c r="D2619" s="6">
        <v>2001</v>
      </c>
      <c r="E2619" s="8">
        <v>570</v>
      </c>
      <c r="F2619" t="s">
        <v>8218</v>
      </c>
      <c r="G2619" t="s">
        <v>8224</v>
      </c>
      <c r="H2619" t="s">
        <v>8246</v>
      </c>
      <c r="I2619">
        <v>1462017600</v>
      </c>
      <c r="J2619">
        <v>1458820564</v>
      </c>
      <c r="K2619" t="b">
        <v>0</v>
      </c>
      <c r="L2619">
        <v>72</v>
      </c>
      <c r="M2619" t="b">
        <v>1</v>
      </c>
      <c r="N2619" s="10" t="s">
        <v>8273</v>
      </c>
      <c r="O2619" t="s">
        <v>8309</v>
      </c>
      <c r="P2619" s="12">
        <f t="shared" si="241"/>
        <v>42453.49726851852</v>
      </c>
      <c r="Q2619" s="12">
        <f t="shared" si="242"/>
        <v>42490.5</v>
      </c>
      <c r="R2619" s="15">
        <f t="shared" si="243"/>
        <v>2016</v>
      </c>
      <c r="S2619" s="21">
        <f t="shared" si="246"/>
        <v>0</v>
      </c>
      <c r="T2619" s="15">
        <f t="shared" si="245"/>
        <v>7.92</v>
      </c>
      <c r="U2619">
        <f t="shared" si="244"/>
        <v>2016</v>
      </c>
    </row>
    <row r="2620" spans="1:21" ht="43.5" x14ac:dyDescent="0.35">
      <c r="A2620">
        <v>2617</v>
      </c>
      <c r="B2620" s="3" t="s">
        <v>2617</v>
      </c>
      <c r="C2620" s="3" t="s">
        <v>6727</v>
      </c>
      <c r="D2620" s="6">
        <v>500</v>
      </c>
      <c r="E2620" s="8">
        <v>570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s="10" t="s">
        <v>8273</v>
      </c>
      <c r="O2620" t="s">
        <v>8309</v>
      </c>
      <c r="P2620" s="12">
        <f t="shared" si="241"/>
        <v>41902.874432870369</v>
      </c>
      <c r="Q2620" s="12">
        <f t="shared" si="242"/>
        <v>41932.874432870369</v>
      </c>
      <c r="R2620" s="15">
        <f t="shared" si="243"/>
        <v>2014</v>
      </c>
      <c r="S2620" s="21">
        <f t="shared" si="246"/>
        <v>1</v>
      </c>
      <c r="T2620" s="15">
        <f t="shared" si="245"/>
        <v>3.58</v>
      </c>
      <c r="U2620">
        <f t="shared" si="244"/>
        <v>2014</v>
      </c>
    </row>
    <row r="2621" spans="1:21" ht="43.5" x14ac:dyDescent="0.35">
      <c r="A2621">
        <v>2620</v>
      </c>
      <c r="B2621" s="3" t="s">
        <v>2620</v>
      </c>
      <c r="C2621" s="3" t="s">
        <v>6730</v>
      </c>
      <c r="D2621" s="6">
        <v>65000</v>
      </c>
      <c r="E2621" s="8">
        <v>565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s="10" t="s">
        <v>8273</v>
      </c>
      <c r="O2621" t="s">
        <v>8309</v>
      </c>
      <c r="P2621" s="12">
        <f t="shared" si="241"/>
        <v>42251.16715277778</v>
      </c>
      <c r="Q2621" s="12">
        <f t="shared" si="242"/>
        <v>42288.041666666672</v>
      </c>
      <c r="R2621" s="15">
        <f t="shared" si="243"/>
        <v>2015</v>
      </c>
      <c r="S2621" s="21">
        <f t="shared" si="246"/>
        <v>0</v>
      </c>
      <c r="T2621" s="15">
        <f t="shared" si="245"/>
        <v>0.45</v>
      </c>
      <c r="U2621">
        <f t="shared" si="244"/>
        <v>2015</v>
      </c>
    </row>
    <row r="2622" spans="1:21" ht="43.5" x14ac:dyDescent="0.35">
      <c r="A2622">
        <v>2619</v>
      </c>
      <c r="B2622" s="3" t="s">
        <v>2619</v>
      </c>
      <c r="C2622" s="3" t="s">
        <v>6729</v>
      </c>
      <c r="D2622" s="6">
        <v>1000</v>
      </c>
      <c r="E2622" s="8">
        <v>565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s="10" t="s">
        <v>8273</v>
      </c>
      <c r="O2622" t="s">
        <v>8309</v>
      </c>
      <c r="P2622" s="12">
        <f t="shared" si="241"/>
        <v>42273.884305555555</v>
      </c>
      <c r="Q2622" s="12">
        <f t="shared" si="242"/>
        <v>42300.458333333328</v>
      </c>
      <c r="R2622" s="15">
        <f t="shared" si="243"/>
        <v>2015</v>
      </c>
      <c r="S2622" s="21">
        <f t="shared" si="246"/>
        <v>1</v>
      </c>
      <c r="T2622" s="15">
        <f t="shared" si="245"/>
        <v>10.66</v>
      </c>
      <c r="U2622">
        <f t="shared" si="24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 s="12">
        <f t="shared" si="241"/>
        <v>42115.74754629629</v>
      </c>
      <c r="Q2623" s="12">
        <f t="shared" si="242"/>
        <v>42145.74754629629</v>
      </c>
      <c r="R2623" s="15">
        <f t="shared" si="243"/>
        <v>2015</v>
      </c>
      <c r="S2623" s="21">
        <f t="shared" si="246"/>
        <v>0</v>
      </c>
      <c r="T2623" s="15">
        <f t="shared" si="245"/>
        <v>1.21</v>
      </c>
      <c r="U2623">
        <f t="shared" si="24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 s="12">
        <f t="shared" si="241"/>
        <v>42689.74324074074</v>
      </c>
      <c r="Q2624" s="12">
        <f t="shared" si="242"/>
        <v>42734.74324074074</v>
      </c>
      <c r="R2624" s="15">
        <f t="shared" si="243"/>
        <v>2016</v>
      </c>
      <c r="S2624" s="21">
        <f t="shared" si="246"/>
        <v>0</v>
      </c>
      <c r="T2624" s="15">
        <f t="shared" si="245"/>
        <v>7.62</v>
      </c>
      <c r="U2624">
        <f t="shared" si="24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 s="12">
        <f t="shared" si="241"/>
        <v>42692.256550925929</v>
      </c>
      <c r="Q2625" s="12">
        <f t="shared" si="242"/>
        <v>42706.256550925929</v>
      </c>
      <c r="R2625" s="15">
        <f t="shared" si="243"/>
        <v>2016</v>
      </c>
      <c r="S2625" s="21">
        <f t="shared" si="246"/>
        <v>0</v>
      </c>
      <c r="T2625" s="15">
        <f t="shared" si="245"/>
        <v>9.0500000000000007</v>
      </c>
      <c r="U2625">
        <f t="shared" si="24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 s="12">
        <f t="shared" ref="P2626:P2689" si="247">(((J2626/60)/60)/24)+DATE(1970,1,1)</f>
        <v>41144.42155092593</v>
      </c>
      <c r="Q2626" s="12">
        <f t="shared" ref="Q2626:Q2689" si="248">(((I2626/60)/60)/24)+DATE(1970,1,1)</f>
        <v>41165.42155092593</v>
      </c>
      <c r="R2626" s="15">
        <f t="shared" ref="R2626:R2689" si="249">YEAR(P2626)</f>
        <v>2012</v>
      </c>
      <c r="S2626" s="21">
        <f t="shared" si="246"/>
        <v>0</v>
      </c>
      <c r="T2626" s="15">
        <f t="shared" si="245"/>
        <v>0.16</v>
      </c>
      <c r="U2626">
        <f t="shared" si="244"/>
        <v>2012</v>
      </c>
    </row>
    <row r="2627" spans="1:21" ht="43.5" x14ac:dyDescent="0.35">
      <c r="A2627">
        <v>2626</v>
      </c>
      <c r="B2627" s="3" t="s">
        <v>2626</v>
      </c>
      <c r="C2627" s="3" t="s">
        <v>6736</v>
      </c>
      <c r="D2627" s="6">
        <v>2500</v>
      </c>
      <c r="E2627" s="8">
        <v>560</v>
      </c>
      <c r="F2627" t="s">
        <v>8218</v>
      </c>
      <c r="G2627" t="s">
        <v>8223</v>
      </c>
      <c r="H2627" t="s">
        <v>8245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s="10" t="s">
        <v>8273</v>
      </c>
      <c r="O2627" t="s">
        <v>8309</v>
      </c>
      <c r="P2627" s="12">
        <f t="shared" si="247"/>
        <v>42128.628113425926</v>
      </c>
      <c r="Q2627" s="12">
        <f t="shared" si="248"/>
        <v>42158.628113425926</v>
      </c>
      <c r="R2627" s="15">
        <f t="shared" si="249"/>
        <v>2015</v>
      </c>
      <c r="S2627" s="21">
        <f t="shared" si="246"/>
        <v>0</v>
      </c>
      <c r="T2627" s="15">
        <f t="shared" si="245"/>
        <v>11.2</v>
      </c>
      <c r="U2627">
        <f t="shared" ref="U2627:U2690" si="250">YEAR(P2627)</f>
        <v>2015</v>
      </c>
    </row>
    <row r="2628" spans="1:21" ht="58" x14ac:dyDescent="0.35">
      <c r="A2628">
        <v>2625</v>
      </c>
      <c r="B2628" s="3" t="s">
        <v>2625</v>
      </c>
      <c r="C2628" s="3" t="s">
        <v>6735</v>
      </c>
      <c r="D2628" s="6">
        <v>150</v>
      </c>
      <c r="E2628" s="8">
        <v>560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s="10" t="s">
        <v>8273</v>
      </c>
      <c r="O2628" t="s">
        <v>8309</v>
      </c>
      <c r="P2628" s="12">
        <f t="shared" si="247"/>
        <v>42658.810277777782</v>
      </c>
      <c r="Q2628" s="12">
        <f t="shared" si="248"/>
        <v>42683.851944444439</v>
      </c>
      <c r="R2628" s="15">
        <f t="shared" si="249"/>
        <v>2016</v>
      </c>
      <c r="S2628" s="21">
        <f t="shared" si="246"/>
        <v>4</v>
      </c>
      <c r="T2628" s="15">
        <f t="shared" ref="T2628:T2691" si="251">IFERROR(ROUND(E2628/L2628,2),0)</f>
        <v>10.77</v>
      </c>
      <c r="U2628">
        <f t="shared" si="250"/>
        <v>2016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 s="12">
        <f t="shared" si="247"/>
        <v>42304.829409722224</v>
      </c>
      <c r="Q2629" s="12">
        <f t="shared" si="248"/>
        <v>42334.871076388896</v>
      </c>
      <c r="R2629" s="15">
        <f t="shared" si="249"/>
        <v>2015</v>
      </c>
      <c r="S2629" s="21">
        <f t="shared" si="246"/>
        <v>4</v>
      </c>
      <c r="T2629" s="15">
        <f t="shared" si="251"/>
        <v>12.42</v>
      </c>
      <c r="U2629">
        <f t="shared" si="250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 s="12">
        <f t="shared" si="247"/>
        <v>41953.966053240743</v>
      </c>
      <c r="Q2630" s="12">
        <f t="shared" si="248"/>
        <v>41973.966053240743</v>
      </c>
      <c r="R2630" s="15">
        <f t="shared" si="249"/>
        <v>2014</v>
      </c>
      <c r="S2630" s="21">
        <f t="shared" si="246"/>
        <v>1</v>
      </c>
      <c r="T2630" s="15">
        <f t="shared" si="251"/>
        <v>26.57</v>
      </c>
      <c r="U2630">
        <f t="shared" si="250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 s="12">
        <f t="shared" si="247"/>
        <v>42108.538449074069</v>
      </c>
      <c r="Q2631" s="12">
        <f t="shared" si="248"/>
        <v>42138.538449074069</v>
      </c>
      <c r="R2631" s="15">
        <f t="shared" si="249"/>
        <v>2015</v>
      </c>
      <c r="S2631" s="21">
        <f t="shared" si="246"/>
        <v>0</v>
      </c>
      <c r="T2631" s="15">
        <f t="shared" si="251"/>
        <v>5.55</v>
      </c>
      <c r="U2631">
        <f t="shared" si="250"/>
        <v>2015</v>
      </c>
    </row>
    <row r="2632" spans="1:21" ht="43.5" x14ac:dyDescent="0.35">
      <c r="A2632">
        <v>2631</v>
      </c>
      <c r="B2632" s="3" t="s">
        <v>2631</v>
      </c>
      <c r="C2632" s="3" t="s">
        <v>6741</v>
      </c>
      <c r="D2632" s="6">
        <v>20000</v>
      </c>
      <c r="E2632" s="8">
        <v>553</v>
      </c>
      <c r="F2632" t="s">
        <v>8218</v>
      </c>
      <c r="G2632" t="s">
        <v>8223</v>
      </c>
      <c r="H2632" t="s">
        <v>8245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s="10" t="s">
        <v>8273</v>
      </c>
      <c r="O2632" t="s">
        <v>8309</v>
      </c>
      <c r="P2632" s="12">
        <f t="shared" si="247"/>
        <v>42218.169293981482</v>
      </c>
      <c r="Q2632" s="12">
        <f t="shared" si="248"/>
        <v>42246.169293981482</v>
      </c>
      <c r="R2632" s="15">
        <f t="shared" si="249"/>
        <v>2015</v>
      </c>
      <c r="S2632" s="21">
        <f t="shared" si="246"/>
        <v>0</v>
      </c>
      <c r="T2632" s="15">
        <f t="shared" si="251"/>
        <v>1.93</v>
      </c>
      <c r="U2632">
        <f t="shared" si="250"/>
        <v>2015</v>
      </c>
    </row>
    <row r="2633" spans="1:21" ht="43.5" x14ac:dyDescent="0.35">
      <c r="A2633">
        <v>2630</v>
      </c>
      <c r="B2633" s="3" t="s">
        <v>2630</v>
      </c>
      <c r="C2633" s="3" t="s">
        <v>6740</v>
      </c>
      <c r="D2633" s="6">
        <v>2000</v>
      </c>
      <c r="E2633" s="8">
        <v>553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s="10" t="s">
        <v>8273</v>
      </c>
      <c r="O2633" t="s">
        <v>8309</v>
      </c>
      <c r="P2633" s="12">
        <f t="shared" si="247"/>
        <v>42524.105462962965</v>
      </c>
      <c r="Q2633" s="12">
        <f t="shared" si="248"/>
        <v>42551.416666666672</v>
      </c>
      <c r="R2633" s="15">
        <f t="shared" si="249"/>
        <v>2016</v>
      </c>
      <c r="S2633" s="21">
        <f t="shared" si="246"/>
        <v>0</v>
      </c>
      <c r="T2633" s="15">
        <f t="shared" si="251"/>
        <v>6.83</v>
      </c>
      <c r="U2633">
        <f t="shared" si="250"/>
        <v>2016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 s="12">
        <f t="shared" si="247"/>
        <v>42494.061793981484</v>
      </c>
      <c r="Q2634" s="12">
        <f t="shared" si="248"/>
        <v>42519.061793981484</v>
      </c>
      <c r="R2634" s="15">
        <f t="shared" si="249"/>
        <v>2016</v>
      </c>
      <c r="S2634" s="21">
        <f t="shared" si="246"/>
        <v>1</v>
      </c>
      <c r="T2634" s="15">
        <f t="shared" si="251"/>
        <v>13.12</v>
      </c>
      <c r="U2634">
        <f t="shared" si="250"/>
        <v>2016</v>
      </c>
    </row>
    <row r="2635" spans="1:21" ht="43.5" x14ac:dyDescent="0.35">
      <c r="A2635">
        <v>2635</v>
      </c>
      <c r="B2635" s="3" t="s">
        <v>2635</v>
      </c>
      <c r="C2635" s="3" t="s">
        <v>6745</v>
      </c>
      <c r="D2635" s="6">
        <v>11500</v>
      </c>
      <c r="E2635" s="8">
        <v>550</v>
      </c>
      <c r="F2635" t="s">
        <v>8218</v>
      </c>
      <c r="G2635" t="s">
        <v>8228</v>
      </c>
      <c r="H2635" t="s">
        <v>8250</v>
      </c>
      <c r="I2635">
        <v>1425937761</v>
      </c>
      <c r="J2635">
        <v>1422917361</v>
      </c>
      <c r="K2635" t="b">
        <v>0</v>
      </c>
      <c r="L2635">
        <v>84</v>
      </c>
      <c r="M2635" t="b">
        <v>1</v>
      </c>
      <c r="N2635" s="10" t="s">
        <v>8273</v>
      </c>
      <c r="O2635" t="s">
        <v>8309</v>
      </c>
      <c r="P2635" s="12">
        <f t="shared" si="247"/>
        <v>42037.950937500005</v>
      </c>
      <c r="Q2635" s="12">
        <f t="shared" si="248"/>
        <v>42072.909270833334</v>
      </c>
      <c r="R2635" s="15">
        <f t="shared" si="249"/>
        <v>2015</v>
      </c>
      <c r="S2635" s="21">
        <f t="shared" si="246"/>
        <v>0</v>
      </c>
      <c r="T2635" s="15">
        <f t="shared" si="251"/>
        <v>6.55</v>
      </c>
      <c r="U2635">
        <f t="shared" si="250"/>
        <v>2015</v>
      </c>
    </row>
    <row r="2636" spans="1:21" ht="43.5" x14ac:dyDescent="0.35">
      <c r="A2636">
        <v>2633</v>
      </c>
      <c r="B2636" s="3" t="s">
        <v>2633</v>
      </c>
      <c r="C2636" s="3" t="s">
        <v>6743</v>
      </c>
      <c r="D2636" s="6">
        <v>5000</v>
      </c>
      <c r="E2636" s="8">
        <v>550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s="10" t="s">
        <v>8273</v>
      </c>
      <c r="O2636" t="s">
        <v>8309</v>
      </c>
      <c r="P2636" s="12">
        <f t="shared" si="247"/>
        <v>41667.823287037041</v>
      </c>
      <c r="Q2636" s="12">
        <f t="shared" si="248"/>
        <v>41697.958333333336</v>
      </c>
      <c r="R2636" s="15">
        <f t="shared" si="249"/>
        <v>2014</v>
      </c>
      <c r="S2636" s="21">
        <f t="shared" si="246"/>
        <v>0</v>
      </c>
      <c r="T2636" s="15">
        <f t="shared" si="251"/>
        <v>2.76</v>
      </c>
      <c r="U2636">
        <f t="shared" si="250"/>
        <v>2014</v>
      </c>
    </row>
    <row r="2637" spans="1:21" ht="58" x14ac:dyDescent="0.35">
      <c r="A2637">
        <v>2636</v>
      </c>
      <c r="B2637" s="3" t="s">
        <v>2636</v>
      </c>
      <c r="C2637" s="3" t="s">
        <v>6746</v>
      </c>
      <c r="D2637" s="6">
        <v>1000</v>
      </c>
      <c r="E2637" s="8">
        <v>550</v>
      </c>
      <c r="F2637" t="s">
        <v>8218</v>
      </c>
      <c r="G2637" t="s">
        <v>8223</v>
      </c>
      <c r="H2637" t="s">
        <v>8245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s="10" t="s">
        <v>8273</v>
      </c>
      <c r="O2637" t="s">
        <v>8309</v>
      </c>
      <c r="P2637" s="12">
        <f t="shared" si="247"/>
        <v>42636.614745370374</v>
      </c>
      <c r="Q2637" s="12">
        <f t="shared" si="248"/>
        <v>42659.041666666672</v>
      </c>
      <c r="R2637" s="15">
        <f t="shared" si="249"/>
        <v>2016</v>
      </c>
      <c r="S2637" s="21">
        <f t="shared" si="246"/>
        <v>1</v>
      </c>
      <c r="T2637" s="15">
        <f t="shared" si="251"/>
        <v>11</v>
      </c>
      <c r="U2637">
        <f t="shared" si="250"/>
        <v>2016</v>
      </c>
    </row>
    <row r="2638" spans="1:21" ht="43.5" x14ac:dyDescent="0.35">
      <c r="A2638">
        <v>2634</v>
      </c>
      <c r="B2638" s="3" t="s">
        <v>2634</v>
      </c>
      <c r="C2638" s="3" t="s">
        <v>6744</v>
      </c>
      <c r="D2638" s="6">
        <v>930</v>
      </c>
      <c r="E2638" s="8">
        <v>550</v>
      </c>
      <c r="F2638" t="s">
        <v>8218</v>
      </c>
      <c r="G2638" t="s">
        <v>8223</v>
      </c>
      <c r="H2638" t="s">
        <v>8245</v>
      </c>
      <c r="I2638">
        <v>1475163921</v>
      </c>
      <c r="J2638">
        <v>1472571921</v>
      </c>
      <c r="K2638" t="b">
        <v>0</v>
      </c>
      <c r="L2638">
        <v>25</v>
      </c>
      <c r="M2638" t="b">
        <v>1</v>
      </c>
      <c r="N2638" s="10" t="s">
        <v>8273</v>
      </c>
      <c r="O2638" t="s">
        <v>8309</v>
      </c>
      <c r="P2638" s="12">
        <f t="shared" si="247"/>
        <v>42612.656493055561</v>
      </c>
      <c r="Q2638" s="12">
        <f t="shared" si="248"/>
        <v>42642.656493055561</v>
      </c>
      <c r="R2638" s="15">
        <f t="shared" si="249"/>
        <v>2016</v>
      </c>
      <c r="S2638" s="21">
        <f t="shared" si="246"/>
        <v>1</v>
      </c>
      <c r="T2638" s="15">
        <f t="shared" si="251"/>
        <v>22</v>
      </c>
      <c r="U2638">
        <f t="shared" si="250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 s="12">
        <f t="shared" si="247"/>
        <v>42639.549479166672</v>
      </c>
      <c r="Q2639" s="12">
        <f t="shared" si="248"/>
        <v>42655.549479166672</v>
      </c>
      <c r="R2639" s="15">
        <f t="shared" si="249"/>
        <v>2016</v>
      </c>
      <c r="S2639" s="21">
        <f t="shared" si="246"/>
        <v>1</v>
      </c>
      <c r="T2639" s="15">
        <f t="shared" si="251"/>
        <v>21.15</v>
      </c>
      <c r="U2639">
        <f t="shared" si="250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 s="12">
        <f t="shared" si="247"/>
        <v>41989.913136574076</v>
      </c>
      <c r="Q2640" s="12">
        <f t="shared" si="248"/>
        <v>42019.913136574076</v>
      </c>
      <c r="R2640" s="15">
        <f t="shared" si="249"/>
        <v>2014</v>
      </c>
      <c r="S2640" s="21">
        <f t="shared" si="246"/>
        <v>2</v>
      </c>
      <c r="T2640" s="15">
        <f t="shared" si="251"/>
        <v>39</v>
      </c>
      <c r="U2640">
        <f t="shared" si="250"/>
        <v>2014</v>
      </c>
    </row>
    <row r="2641" spans="1:21" ht="58" x14ac:dyDescent="0.35">
      <c r="A2641">
        <v>2640</v>
      </c>
      <c r="B2641" s="3" t="s">
        <v>2640</v>
      </c>
      <c r="C2641" s="3" t="s">
        <v>6750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s="10" t="s">
        <v>8273</v>
      </c>
      <c r="O2641" t="s">
        <v>8309</v>
      </c>
      <c r="P2641" s="12">
        <f t="shared" si="247"/>
        <v>42103.160578703704</v>
      </c>
      <c r="Q2641" s="12">
        <f t="shared" si="248"/>
        <v>42163.160578703704</v>
      </c>
      <c r="R2641" s="15">
        <f t="shared" si="249"/>
        <v>2015</v>
      </c>
      <c r="S2641" s="21">
        <f t="shared" si="246"/>
        <v>0</v>
      </c>
      <c r="T2641" s="15">
        <f t="shared" si="251"/>
        <v>7.9</v>
      </c>
      <c r="U2641">
        <f t="shared" si="250"/>
        <v>2015</v>
      </c>
    </row>
    <row r="2642" spans="1:21" ht="29" x14ac:dyDescent="0.35">
      <c r="A2642">
        <v>2641</v>
      </c>
      <c r="B2642" s="3" t="s">
        <v>2641</v>
      </c>
      <c r="C2642" s="3" t="s">
        <v>6751</v>
      </c>
      <c r="D2642" s="6">
        <v>1500</v>
      </c>
      <c r="E2642" s="8">
        <v>545</v>
      </c>
      <c r="F2642" t="s">
        <v>8220</v>
      </c>
      <c r="G2642" t="s">
        <v>8223</v>
      </c>
      <c r="H2642" t="s">
        <v>8245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s="10" t="s">
        <v>8273</v>
      </c>
      <c r="O2642" t="s">
        <v>8309</v>
      </c>
      <c r="P2642" s="12">
        <f t="shared" si="247"/>
        <v>41880.827118055553</v>
      </c>
      <c r="Q2642" s="12">
        <f t="shared" si="248"/>
        <v>41897.839583333334</v>
      </c>
      <c r="R2642" s="15">
        <f t="shared" si="249"/>
        <v>2014</v>
      </c>
      <c r="S2642" s="21">
        <f t="shared" si="246"/>
        <v>0</v>
      </c>
      <c r="T2642" s="15">
        <f t="shared" si="251"/>
        <v>545</v>
      </c>
      <c r="U2642">
        <f t="shared" si="250"/>
        <v>2014</v>
      </c>
    </row>
    <row r="2643" spans="1:21" ht="43.5" x14ac:dyDescent="0.35">
      <c r="A2643">
        <v>2639</v>
      </c>
      <c r="B2643" s="3" t="s">
        <v>2639</v>
      </c>
      <c r="C2643" s="3" t="s">
        <v>6749</v>
      </c>
      <c r="D2643" s="6">
        <v>300</v>
      </c>
      <c r="E2643" s="8">
        <v>545</v>
      </c>
      <c r="F2643" t="s">
        <v>8218</v>
      </c>
      <c r="G2643" t="s">
        <v>8224</v>
      </c>
      <c r="H2643" t="s">
        <v>8246</v>
      </c>
      <c r="I2643">
        <v>1424378748</v>
      </c>
      <c r="J2643">
        <v>1421786748</v>
      </c>
      <c r="K2643" t="b">
        <v>0</v>
      </c>
      <c r="L2643">
        <v>49</v>
      </c>
      <c r="M2643" t="b">
        <v>1</v>
      </c>
      <c r="N2643" s="10" t="s">
        <v>8273</v>
      </c>
      <c r="O2643" t="s">
        <v>8309</v>
      </c>
      <c r="P2643" s="12">
        <f t="shared" si="247"/>
        <v>42024.86513888889</v>
      </c>
      <c r="Q2643" s="12">
        <f t="shared" si="248"/>
        <v>42054.86513888889</v>
      </c>
      <c r="R2643" s="15">
        <f t="shared" si="249"/>
        <v>2015</v>
      </c>
      <c r="S2643" s="21">
        <f t="shared" si="246"/>
        <v>2</v>
      </c>
      <c r="T2643" s="15">
        <f t="shared" si="251"/>
        <v>11.12</v>
      </c>
      <c r="U2643">
        <f t="shared" si="250"/>
        <v>2015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 s="12">
        <f t="shared" si="247"/>
        <v>42536.246620370366</v>
      </c>
      <c r="Q2644" s="12">
        <f t="shared" si="248"/>
        <v>42566.289583333331</v>
      </c>
      <c r="R2644" s="15">
        <f t="shared" si="249"/>
        <v>2016</v>
      </c>
      <c r="S2644" s="21">
        <f t="shared" si="246"/>
        <v>0</v>
      </c>
      <c r="T2644" s="15">
        <f t="shared" si="251"/>
        <v>0</v>
      </c>
      <c r="U2644">
        <f t="shared" si="250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 s="12">
        <f t="shared" si="247"/>
        <v>42689.582349537035</v>
      </c>
      <c r="Q2645" s="12">
        <f t="shared" si="248"/>
        <v>42725.332638888889</v>
      </c>
      <c r="R2645" s="15">
        <f t="shared" si="249"/>
        <v>2016</v>
      </c>
      <c r="S2645" s="21">
        <f t="shared" si="246"/>
        <v>0</v>
      </c>
      <c r="T2645" s="15">
        <f t="shared" si="251"/>
        <v>0.36</v>
      </c>
      <c r="U2645">
        <f t="shared" si="250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 s="12">
        <f t="shared" si="247"/>
        <v>42774.792071759264</v>
      </c>
      <c r="Q2646" s="12">
        <f t="shared" si="248"/>
        <v>42804.792071759264</v>
      </c>
      <c r="R2646" s="15">
        <f t="shared" si="249"/>
        <v>2017</v>
      </c>
      <c r="S2646" s="21">
        <f t="shared" si="246"/>
        <v>0</v>
      </c>
      <c r="T2646" s="15">
        <f t="shared" si="251"/>
        <v>10.38</v>
      </c>
      <c r="U2646">
        <f t="shared" si="250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 s="12">
        <f t="shared" si="247"/>
        <v>41921.842627314814</v>
      </c>
      <c r="Q2647" s="12">
        <f t="shared" si="248"/>
        <v>41951.884293981479</v>
      </c>
      <c r="R2647" s="15">
        <f t="shared" si="249"/>
        <v>2014</v>
      </c>
      <c r="S2647" s="21">
        <f t="shared" si="246"/>
        <v>0</v>
      </c>
      <c r="T2647" s="15">
        <f t="shared" si="251"/>
        <v>23.48</v>
      </c>
      <c r="U2647">
        <f t="shared" si="250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 s="12">
        <f t="shared" si="247"/>
        <v>42226.313298611116</v>
      </c>
      <c r="Q2648" s="12">
        <f t="shared" si="248"/>
        <v>42256.313298611116</v>
      </c>
      <c r="R2648" s="15">
        <f t="shared" si="249"/>
        <v>2015</v>
      </c>
      <c r="S2648" s="21">
        <f t="shared" si="246"/>
        <v>0</v>
      </c>
      <c r="T2648" s="15">
        <f t="shared" si="251"/>
        <v>1</v>
      </c>
      <c r="U2648">
        <f t="shared" si="250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 s="12">
        <f t="shared" si="247"/>
        <v>42200.261793981481</v>
      </c>
      <c r="Q2649" s="12">
        <f t="shared" si="248"/>
        <v>42230.261793981481</v>
      </c>
      <c r="R2649" s="15">
        <f t="shared" si="249"/>
        <v>2015</v>
      </c>
      <c r="S2649" s="21">
        <f t="shared" si="246"/>
        <v>0</v>
      </c>
      <c r="T2649" s="15">
        <f t="shared" si="251"/>
        <v>176.7</v>
      </c>
      <c r="U2649">
        <f t="shared" si="250"/>
        <v>2015</v>
      </c>
    </row>
    <row r="2650" spans="1:21" ht="29" x14ac:dyDescent="0.35">
      <c r="A2650">
        <v>2649</v>
      </c>
      <c r="B2650" s="3" t="s">
        <v>2649</v>
      </c>
      <c r="C2650" s="3" t="s">
        <v>6759</v>
      </c>
      <c r="D2650" s="6">
        <v>125000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s="10" t="s">
        <v>8273</v>
      </c>
      <c r="O2650" t="s">
        <v>8309</v>
      </c>
      <c r="P2650" s="12">
        <f t="shared" si="247"/>
        <v>42341.99700231482</v>
      </c>
      <c r="Q2650" s="12">
        <f t="shared" si="248"/>
        <v>42401.99700231482</v>
      </c>
      <c r="R2650" s="15">
        <f t="shared" si="249"/>
        <v>2015</v>
      </c>
      <c r="S2650" s="21">
        <f t="shared" ref="S2650:S2713" si="252">ROUND(E2650/D2650,0)</f>
        <v>0</v>
      </c>
      <c r="T2650" s="15">
        <f t="shared" si="251"/>
        <v>176.67</v>
      </c>
      <c r="U2650">
        <f t="shared" si="250"/>
        <v>2015</v>
      </c>
    </row>
    <row r="2651" spans="1:21" ht="58" x14ac:dyDescent="0.35">
      <c r="A2651">
        <v>2650</v>
      </c>
      <c r="B2651" s="3" t="s">
        <v>2650</v>
      </c>
      <c r="C2651" s="3" t="s">
        <v>6760</v>
      </c>
      <c r="D2651" s="6">
        <v>60000</v>
      </c>
      <c r="E2651" s="8">
        <v>530</v>
      </c>
      <c r="F2651" t="s">
        <v>8219</v>
      </c>
      <c r="G2651" t="s">
        <v>8223</v>
      </c>
      <c r="H2651" t="s">
        <v>8245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s="10" t="s">
        <v>8273</v>
      </c>
      <c r="O2651" t="s">
        <v>8309</v>
      </c>
      <c r="P2651" s="12">
        <f t="shared" si="247"/>
        <v>42695.624340277776</v>
      </c>
      <c r="Q2651" s="12">
        <f t="shared" si="248"/>
        <v>42725.624340277776</v>
      </c>
      <c r="R2651" s="15">
        <f t="shared" si="249"/>
        <v>2016</v>
      </c>
      <c r="S2651" s="21">
        <f t="shared" si="252"/>
        <v>0</v>
      </c>
      <c r="T2651" s="15">
        <f t="shared" si="251"/>
        <v>106</v>
      </c>
      <c r="U2651">
        <f t="shared" si="250"/>
        <v>2016</v>
      </c>
    </row>
    <row r="2652" spans="1:21" ht="58" x14ac:dyDescent="0.35">
      <c r="A2652">
        <v>2648</v>
      </c>
      <c r="B2652" s="3" t="s">
        <v>2648</v>
      </c>
      <c r="C2652" s="3" t="s">
        <v>6758</v>
      </c>
      <c r="D2652" s="6">
        <v>12000</v>
      </c>
      <c r="E2652" s="8">
        <v>530</v>
      </c>
      <c r="F2652" t="s">
        <v>8219</v>
      </c>
      <c r="G2652" t="s">
        <v>8223</v>
      </c>
      <c r="H2652" t="s">
        <v>8245</v>
      </c>
      <c r="I2652">
        <v>1457543360</v>
      </c>
      <c r="J2652">
        <v>1454951360</v>
      </c>
      <c r="K2652" t="b">
        <v>0</v>
      </c>
      <c r="L2652">
        <v>6</v>
      </c>
      <c r="M2652" t="b">
        <v>0</v>
      </c>
      <c r="N2652" s="10" t="s">
        <v>8273</v>
      </c>
      <c r="O2652" t="s">
        <v>8309</v>
      </c>
      <c r="P2652" s="12">
        <f t="shared" si="247"/>
        <v>42408.714814814812</v>
      </c>
      <c r="Q2652" s="12">
        <f t="shared" si="248"/>
        <v>42438.714814814812</v>
      </c>
      <c r="R2652" s="15">
        <f t="shared" si="249"/>
        <v>2016</v>
      </c>
      <c r="S2652" s="21">
        <f t="shared" si="252"/>
        <v>0</v>
      </c>
      <c r="T2652" s="15">
        <f t="shared" si="251"/>
        <v>88.33</v>
      </c>
      <c r="U2652">
        <f t="shared" si="250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 s="12">
        <f t="shared" si="247"/>
        <v>42327.805659722217</v>
      </c>
      <c r="Q2653" s="12">
        <f t="shared" si="248"/>
        <v>42355.805659722217</v>
      </c>
      <c r="R2653" s="15">
        <f t="shared" si="249"/>
        <v>2015</v>
      </c>
      <c r="S2653" s="21">
        <f t="shared" si="252"/>
        <v>0</v>
      </c>
      <c r="T2653" s="15">
        <f t="shared" si="251"/>
        <v>31.03</v>
      </c>
      <c r="U2653">
        <f t="shared" si="250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 s="12">
        <f t="shared" si="247"/>
        <v>41953.158854166672</v>
      </c>
      <c r="Q2654" s="12">
        <f t="shared" si="248"/>
        <v>41983.158854166672</v>
      </c>
      <c r="R2654" s="15">
        <f t="shared" si="249"/>
        <v>2014</v>
      </c>
      <c r="S2654" s="21">
        <f t="shared" si="252"/>
        <v>0</v>
      </c>
      <c r="T2654" s="15">
        <f t="shared" si="251"/>
        <v>47.91</v>
      </c>
      <c r="U2654">
        <f t="shared" si="250"/>
        <v>2014</v>
      </c>
    </row>
    <row r="2655" spans="1:21" ht="43.5" x14ac:dyDescent="0.35">
      <c r="A2655">
        <v>2654</v>
      </c>
      <c r="B2655" s="3" t="s">
        <v>2654</v>
      </c>
      <c r="C2655" s="3" t="s">
        <v>6764</v>
      </c>
      <c r="D2655" s="6">
        <v>100000</v>
      </c>
      <c r="E2655" s="8">
        <v>525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s="10" t="s">
        <v>8273</v>
      </c>
      <c r="O2655" t="s">
        <v>8309</v>
      </c>
      <c r="P2655" s="12">
        <f t="shared" si="247"/>
        <v>42055.600995370376</v>
      </c>
      <c r="Q2655" s="12">
        <f t="shared" si="248"/>
        <v>42115.559328703705</v>
      </c>
      <c r="R2655" s="15">
        <f t="shared" si="249"/>
        <v>2015</v>
      </c>
      <c r="S2655" s="21">
        <f t="shared" si="252"/>
        <v>0</v>
      </c>
      <c r="T2655" s="15">
        <f t="shared" si="251"/>
        <v>87.5</v>
      </c>
      <c r="U2655">
        <f t="shared" si="250"/>
        <v>2015</v>
      </c>
    </row>
    <row r="2656" spans="1:21" ht="43.5" x14ac:dyDescent="0.35">
      <c r="A2656">
        <v>2653</v>
      </c>
      <c r="B2656" s="3" t="s">
        <v>2653</v>
      </c>
      <c r="C2656" s="3" t="s">
        <v>6763</v>
      </c>
      <c r="D2656" s="6">
        <v>51000</v>
      </c>
      <c r="E2656" s="8">
        <v>525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s="10" t="s">
        <v>8273</v>
      </c>
      <c r="O2656" t="s">
        <v>8309</v>
      </c>
      <c r="P2656" s="12">
        <f t="shared" si="247"/>
        <v>41771.651932870373</v>
      </c>
      <c r="Q2656" s="12">
        <f t="shared" si="248"/>
        <v>41803.166666666664</v>
      </c>
      <c r="R2656" s="15">
        <f t="shared" si="249"/>
        <v>2014</v>
      </c>
      <c r="S2656" s="21">
        <f t="shared" si="252"/>
        <v>0</v>
      </c>
      <c r="T2656" s="15">
        <f t="shared" si="251"/>
        <v>7.5</v>
      </c>
      <c r="U2656">
        <f t="shared" si="250"/>
        <v>2014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 s="12">
        <f t="shared" si="247"/>
        <v>42381.866284722222</v>
      </c>
      <c r="Q2657" s="12">
        <f t="shared" si="248"/>
        <v>42409.833333333328</v>
      </c>
      <c r="R2657" s="15">
        <f t="shared" si="249"/>
        <v>2016</v>
      </c>
      <c r="S2657" s="21">
        <f t="shared" si="252"/>
        <v>0</v>
      </c>
      <c r="T2657" s="15">
        <f t="shared" si="251"/>
        <v>12.21</v>
      </c>
      <c r="U2657">
        <f t="shared" si="250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 s="12">
        <f t="shared" si="247"/>
        <v>42767.688518518517</v>
      </c>
      <c r="Q2658" s="12">
        <f t="shared" si="248"/>
        <v>42806.791666666672</v>
      </c>
      <c r="R2658" s="15">
        <f t="shared" si="249"/>
        <v>2017</v>
      </c>
      <c r="S2658" s="21">
        <f t="shared" si="252"/>
        <v>0</v>
      </c>
      <c r="T2658" s="15">
        <f t="shared" si="251"/>
        <v>3.43</v>
      </c>
      <c r="U2658">
        <f t="shared" si="250"/>
        <v>2017</v>
      </c>
    </row>
    <row r="2659" spans="1:21" ht="43.5" x14ac:dyDescent="0.35">
      <c r="A2659">
        <v>2658</v>
      </c>
      <c r="B2659" s="3" t="s">
        <v>2658</v>
      </c>
      <c r="C2659" s="3" t="s">
        <v>6768</v>
      </c>
      <c r="D2659" s="6">
        <v>98000</v>
      </c>
      <c r="E2659" s="8">
        <v>520</v>
      </c>
      <c r="F2659" t="s">
        <v>8219</v>
      </c>
      <c r="G2659" t="s">
        <v>8223</v>
      </c>
      <c r="H2659" t="s">
        <v>8245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s="10" t="s">
        <v>8273</v>
      </c>
      <c r="O2659" t="s">
        <v>8309</v>
      </c>
      <c r="P2659" s="12">
        <f t="shared" si="247"/>
        <v>42551.884189814817</v>
      </c>
      <c r="Q2659" s="12">
        <f t="shared" si="248"/>
        <v>42581.884189814817</v>
      </c>
      <c r="R2659" s="15">
        <f t="shared" si="249"/>
        <v>2016</v>
      </c>
      <c r="S2659" s="21">
        <f t="shared" si="252"/>
        <v>0</v>
      </c>
      <c r="T2659" s="15">
        <f t="shared" si="251"/>
        <v>130</v>
      </c>
      <c r="U2659">
        <f t="shared" si="250"/>
        <v>2016</v>
      </c>
    </row>
    <row r="2660" spans="1:21" x14ac:dyDescent="0.35">
      <c r="A2660">
        <v>2659</v>
      </c>
      <c r="B2660" s="3" t="s">
        <v>2659</v>
      </c>
      <c r="C2660" s="3" t="s">
        <v>6769</v>
      </c>
      <c r="D2660" s="6">
        <v>49000</v>
      </c>
      <c r="E2660" s="8">
        <v>520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s="10" t="s">
        <v>8273</v>
      </c>
      <c r="O2660" t="s">
        <v>8309</v>
      </c>
      <c r="P2660" s="12">
        <f t="shared" si="247"/>
        <v>42082.069560185191</v>
      </c>
      <c r="Q2660" s="12">
        <f t="shared" si="248"/>
        <v>42112.069560185191</v>
      </c>
      <c r="R2660" s="15">
        <f t="shared" si="249"/>
        <v>2015</v>
      </c>
      <c r="S2660" s="21">
        <f t="shared" si="252"/>
        <v>0</v>
      </c>
      <c r="T2660" s="15">
        <f t="shared" si="251"/>
        <v>52</v>
      </c>
      <c r="U2660">
        <f t="shared" si="250"/>
        <v>2015</v>
      </c>
    </row>
    <row r="2661" spans="1:21" ht="43.5" x14ac:dyDescent="0.35">
      <c r="A2661">
        <v>2657</v>
      </c>
      <c r="B2661" s="3" t="s">
        <v>2657</v>
      </c>
      <c r="C2661" s="3" t="s">
        <v>6767</v>
      </c>
      <c r="D2661" s="6">
        <v>30000</v>
      </c>
      <c r="E2661" s="8">
        <v>520</v>
      </c>
      <c r="F2661" t="s">
        <v>8219</v>
      </c>
      <c r="G2661" t="s">
        <v>8223</v>
      </c>
      <c r="H2661" t="s">
        <v>8245</v>
      </c>
      <c r="I2661">
        <v>1470187800</v>
      </c>
      <c r="J2661">
        <v>1467325053</v>
      </c>
      <c r="K2661" t="b">
        <v>0</v>
      </c>
      <c r="L2661">
        <v>59</v>
      </c>
      <c r="M2661" t="b">
        <v>0</v>
      </c>
      <c r="N2661" s="10" t="s">
        <v>8273</v>
      </c>
      <c r="O2661" t="s">
        <v>8309</v>
      </c>
      <c r="P2661" s="12">
        <f t="shared" si="247"/>
        <v>42551.928854166668</v>
      </c>
      <c r="Q2661" s="12">
        <f t="shared" si="248"/>
        <v>42585.0625</v>
      </c>
      <c r="R2661" s="15">
        <f t="shared" si="249"/>
        <v>2016</v>
      </c>
      <c r="S2661" s="21">
        <f t="shared" si="252"/>
        <v>0</v>
      </c>
      <c r="T2661" s="15">
        <f t="shared" si="251"/>
        <v>8.81</v>
      </c>
      <c r="U2661">
        <f t="shared" si="250"/>
        <v>2016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 s="12">
        <f t="shared" si="247"/>
        <v>42272.713171296295</v>
      </c>
      <c r="Q2662" s="12">
        <f t="shared" si="248"/>
        <v>42332.754837962959</v>
      </c>
      <c r="R2662" s="15">
        <f t="shared" si="249"/>
        <v>2015</v>
      </c>
      <c r="S2662" s="21">
        <f t="shared" si="252"/>
        <v>0</v>
      </c>
      <c r="T2662" s="15">
        <f t="shared" si="251"/>
        <v>104</v>
      </c>
      <c r="U2662">
        <f t="shared" si="250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 s="12">
        <f t="shared" si="247"/>
        <v>41542.958449074074</v>
      </c>
      <c r="Q2663" s="12">
        <f t="shared" si="248"/>
        <v>41572.958449074074</v>
      </c>
      <c r="R2663" s="15">
        <f t="shared" si="249"/>
        <v>2013</v>
      </c>
      <c r="S2663" s="21">
        <f t="shared" si="252"/>
        <v>0</v>
      </c>
      <c r="T2663" s="15">
        <f t="shared" si="251"/>
        <v>8.67</v>
      </c>
      <c r="U2663">
        <f t="shared" si="250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 s="12">
        <f t="shared" si="247"/>
        <v>42207.746678240743</v>
      </c>
      <c r="Q2664" s="12">
        <f t="shared" si="248"/>
        <v>42237.746678240743</v>
      </c>
      <c r="R2664" s="15">
        <f t="shared" si="249"/>
        <v>2015</v>
      </c>
      <c r="S2664" s="21">
        <f t="shared" si="252"/>
        <v>0</v>
      </c>
      <c r="T2664" s="15">
        <f t="shared" si="251"/>
        <v>6.49</v>
      </c>
      <c r="U2664">
        <f t="shared" si="250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 s="12">
        <f t="shared" si="247"/>
        <v>42222.622766203705</v>
      </c>
      <c r="Q2665" s="12">
        <f t="shared" si="248"/>
        <v>42251.625</v>
      </c>
      <c r="R2665" s="15">
        <f t="shared" si="249"/>
        <v>2015</v>
      </c>
      <c r="S2665" s="21">
        <f t="shared" si="252"/>
        <v>0</v>
      </c>
      <c r="T2665" s="15">
        <f t="shared" si="251"/>
        <v>9.2100000000000009</v>
      </c>
      <c r="U2665">
        <f t="shared" si="250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 s="12">
        <f t="shared" si="247"/>
        <v>42313.02542824074</v>
      </c>
      <c r="Q2666" s="12">
        <f t="shared" si="248"/>
        <v>42347.290972222225</v>
      </c>
      <c r="R2666" s="15">
        <f t="shared" si="249"/>
        <v>2015</v>
      </c>
      <c r="S2666" s="21">
        <f t="shared" si="252"/>
        <v>0</v>
      </c>
      <c r="T2666" s="15">
        <f t="shared" si="251"/>
        <v>4.8899999999999997</v>
      </c>
      <c r="U2666">
        <f t="shared" si="250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 s="12">
        <f t="shared" si="247"/>
        <v>42083.895532407405</v>
      </c>
      <c r="Q2667" s="12">
        <f t="shared" si="248"/>
        <v>42128.895532407405</v>
      </c>
      <c r="R2667" s="15">
        <f t="shared" si="249"/>
        <v>2015</v>
      </c>
      <c r="S2667" s="21">
        <f t="shared" si="252"/>
        <v>0</v>
      </c>
      <c r="T2667" s="15">
        <f t="shared" si="251"/>
        <v>11.07</v>
      </c>
      <c r="U2667">
        <f t="shared" si="250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 s="12">
        <f t="shared" si="247"/>
        <v>42235.764340277776</v>
      </c>
      <c r="Q2668" s="12">
        <f t="shared" si="248"/>
        <v>42272.875</v>
      </c>
      <c r="R2668" s="15">
        <f t="shared" si="249"/>
        <v>2015</v>
      </c>
      <c r="S2668" s="21">
        <f t="shared" si="252"/>
        <v>0</v>
      </c>
      <c r="T2668" s="15">
        <f t="shared" si="251"/>
        <v>2.46</v>
      </c>
      <c r="U2668">
        <f t="shared" si="250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 s="12">
        <f t="shared" si="247"/>
        <v>42380.926111111112</v>
      </c>
      <c r="Q2669" s="12">
        <f t="shared" si="248"/>
        <v>42410.926111111112</v>
      </c>
      <c r="R2669" s="15">
        <f t="shared" si="249"/>
        <v>2016</v>
      </c>
      <c r="S2669" s="21">
        <f t="shared" si="252"/>
        <v>0</v>
      </c>
      <c r="T2669" s="15">
        <f t="shared" si="251"/>
        <v>28.06</v>
      </c>
      <c r="U2669">
        <f t="shared" si="250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 s="12">
        <f t="shared" si="247"/>
        <v>42275.588715277772</v>
      </c>
      <c r="Q2670" s="12">
        <f t="shared" si="248"/>
        <v>42317.60555555555</v>
      </c>
      <c r="R2670" s="15">
        <f t="shared" si="249"/>
        <v>2015</v>
      </c>
      <c r="S2670" s="21">
        <f t="shared" si="252"/>
        <v>1</v>
      </c>
      <c r="T2670" s="15">
        <f t="shared" si="251"/>
        <v>18</v>
      </c>
      <c r="U2670">
        <f t="shared" si="250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 s="12">
        <f t="shared" si="247"/>
        <v>42319.035833333335</v>
      </c>
      <c r="Q2671" s="12">
        <f t="shared" si="248"/>
        <v>42379.035833333335</v>
      </c>
      <c r="R2671" s="15">
        <f t="shared" si="249"/>
        <v>2015</v>
      </c>
      <c r="S2671" s="21">
        <f t="shared" si="252"/>
        <v>1</v>
      </c>
      <c r="T2671" s="15">
        <f t="shared" si="251"/>
        <v>45.82</v>
      </c>
      <c r="U2671">
        <f t="shared" si="250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 s="12">
        <f t="shared" si="247"/>
        <v>41821.020601851851</v>
      </c>
      <c r="Q2672" s="12">
        <f t="shared" si="248"/>
        <v>41849.020601851851</v>
      </c>
      <c r="R2672" s="15">
        <f t="shared" si="249"/>
        <v>2014</v>
      </c>
      <c r="S2672" s="21">
        <f t="shared" si="252"/>
        <v>0</v>
      </c>
      <c r="T2672" s="15">
        <f t="shared" si="251"/>
        <v>8.39</v>
      </c>
      <c r="U2672">
        <f t="shared" si="250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 s="12">
        <f t="shared" si="247"/>
        <v>41962.749027777783</v>
      </c>
      <c r="Q2673" s="12">
        <f t="shared" si="248"/>
        <v>41992.818055555559</v>
      </c>
      <c r="R2673" s="15">
        <f t="shared" si="249"/>
        <v>2014</v>
      </c>
      <c r="S2673" s="21">
        <f t="shared" si="252"/>
        <v>0</v>
      </c>
      <c r="T2673" s="15">
        <f t="shared" si="251"/>
        <v>5.99</v>
      </c>
      <c r="U2673">
        <f t="shared" si="250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 s="12">
        <f t="shared" si="247"/>
        <v>42344.884143518517</v>
      </c>
      <c r="Q2674" s="12">
        <f t="shared" si="248"/>
        <v>42366.25</v>
      </c>
      <c r="R2674" s="15">
        <f t="shared" si="249"/>
        <v>2015</v>
      </c>
      <c r="S2674" s="21">
        <f t="shared" si="252"/>
        <v>0</v>
      </c>
      <c r="T2674" s="15">
        <f t="shared" si="251"/>
        <v>10.68</v>
      </c>
      <c r="U2674">
        <f t="shared" si="250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 s="12">
        <f t="shared" si="247"/>
        <v>41912.541655092595</v>
      </c>
      <c r="Q2675" s="12">
        <f t="shared" si="248"/>
        <v>41941.947916666664</v>
      </c>
      <c r="R2675" s="15">
        <f t="shared" si="249"/>
        <v>2014</v>
      </c>
      <c r="S2675" s="21">
        <f t="shared" si="252"/>
        <v>0</v>
      </c>
      <c r="T2675" s="15">
        <f t="shared" si="251"/>
        <v>7.59</v>
      </c>
      <c r="U2675">
        <f t="shared" si="250"/>
        <v>2014</v>
      </c>
    </row>
    <row r="2676" spans="1:21" ht="43.5" x14ac:dyDescent="0.35">
      <c r="A2676">
        <v>2678</v>
      </c>
      <c r="B2676" s="3" t="s">
        <v>2678</v>
      </c>
      <c r="C2676" s="3" t="s">
        <v>6788</v>
      </c>
      <c r="D2676" s="6">
        <v>8000000</v>
      </c>
      <c r="E2676" s="8">
        <v>500</v>
      </c>
      <c r="F2676" t="s">
        <v>8220</v>
      </c>
      <c r="G2676" t="s">
        <v>8226</v>
      </c>
      <c r="H2676" t="s">
        <v>8248</v>
      </c>
      <c r="I2676">
        <v>1443121765</v>
      </c>
      <c r="J2676">
        <v>1440529765</v>
      </c>
      <c r="K2676" t="b">
        <v>0</v>
      </c>
      <c r="L2676">
        <v>2</v>
      </c>
      <c r="M2676" t="b">
        <v>0</v>
      </c>
      <c r="N2676" s="10" t="s">
        <v>8273</v>
      </c>
      <c r="O2676" t="s">
        <v>8310</v>
      </c>
      <c r="P2676" s="12">
        <f t="shared" si="247"/>
        <v>42241.798206018517</v>
      </c>
      <c r="Q2676" s="12">
        <f t="shared" si="248"/>
        <v>42271.798206018517</v>
      </c>
      <c r="R2676" s="15">
        <f t="shared" si="249"/>
        <v>2015</v>
      </c>
      <c r="S2676" s="21">
        <f t="shared" si="252"/>
        <v>0</v>
      </c>
      <c r="T2676" s="15">
        <f t="shared" si="251"/>
        <v>250</v>
      </c>
      <c r="U2676">
        <f t="shared" si="250"/>
        <v>2015</v>
      </c>
    </row>
    <row r="2677" spans="1:21" ht="43.5" x14ac:dyDescent="0.35">
      <c r="A2677">
        <v>2684</v>
      </c>
      <c r="B2677" s="3" t="s">
        <v>2684</v>
      </c>
      <c r="C2677" s="3" t="s">
        <v>6794</v>
      </c>
      <c r="D2677" s="6">
        <v>70000</v>
      </c>
      <c r="E2677" s="8">
        <v>500</v>
      </c>
      <c r="F2677" t="s">
        <v>8220</v>
      </c>
      <c r="G2677" t="s">
        <v>8223</v>
      </c>
      <c r="H2677" t="s">
        <v>8245</v>
      </c>
      <c r="I2677">
        <v>1407621425</v>
      </c>
      <c r="J2677">
        <v>1404165425</v>
      </c>
      <c r="K2677" t="b">
        <v>0</v>
      </c>
      <c r="L2677">
        <v>4</v>
      </c>
      <c r="M2677" t="b">
        <v>0</v>
      </c>
      <c r="N2677" s="10" t="s">
        <v>8290</v>
      </c>
      <c r="O2677" t="s">
        <v>8291</v>
      </c>
      <c r="P2677" s="12">
        <f t="shared" si="247"/>
        <v>41820.914641203701</v>
      </c>
      <c r="Q2677" s="12">
        <f t="shared" si="248"/>
        <v>41860.914641203701</v>
      </c>
      <c r="R2677" s="15">
        <f t="shared" si="249"/>
        <v>2014</v>
      </c>
      <c r="S2677" s="21">
        <f t="shared" si="252"/>
        <v>0</v>
      </c>
      <c r="T2677" s="15">
        <f t="shared" si="251"/>
        <v>125</v>
      </c>
      <c r="U2677">
        <f t="shared" si="250"/>
        <v>2014</v>
      </c>
    </row>
    <row r="2678" spans="1:21" ht="43.5" x14ac:dyDescent="0.35">
      <c r="A2678">
        <v>2685</v>
      </c>
      <c r="B2678" s="3" t="s">
        <v>2685</v>
      </c>
      <c r="C2678" s="3" t="s">
        <v>6795</v>
      </c>
      <c r="D2678" s="6">
        <v>50000</v>
      </c>
      <c r="E2678" s="8">
        <v>500</v>
      </c>
      <c r="F2678" t="s">
        <v>8220</v>
      </c>
      <c r="G2678" t="s">
        <v>8223</v>
      </c>
      <c r="H2678" t="s">
        <v>8245</v>
      </c>
      <c r="I2678">
        <v>1430149330</v>
      </c>
      <c r="J2678">
        <v>1424968930</v>
      </c>
      <c r="K2678" t="b">
        <v>0</v>
      </c>
      <c r="L2678">
        <v>1</v>
      </c>
      <c r="M2678" t="b">
        <v>0</v>
      </c>
      <c r="N2678" s="10" t="s">
        <v>8290</v>
      </c>
      <c r="O2678" t="s">
        <v>8291</v>
      </c>
      <c r="P2678" s="12">
        <f t="shared" si="247"/>
        <v>42061.69594907407</v>
      </c>
      <c r="Q2678" s="12">
        <f t="shared" si="248"/>
        <v>42121.654282407413</v>
      </c>
      <c r="R2678" s="15">
        <f t="shared" si="249"/>
        <v>2015</v>
      </c>
      <c r="S2678" s="21">
        <f t="shared" si="252"/>
        <v>0</v>
      </c>
      <c r="T2678" s="15">
        <f t="shared" si="251"/>
        <v>500</v>
      </c>
      <c r="U2678">
        <f t="shared" si="250"/>
        <v>2015</v>
      </c>
    </row>
    <row r="2679" spans="1:21" ht="58" x14ac:dyDescent="0.35">
      <c r="A2679">
        <v>2679</v>
      </c>
      <c r="B2679" s="3" t="s">
        <v>2679</v>
      </c>
      <c r="C2679" s="3" t="s">
        <v>6789</v>
      </c>
      <c r="D2679" s="6">
        <v>40000</v>
      </c>
      <c r="E2679" s="8">
        <v>500</v>
      </c>
      <c r="F2679" t="s">
        <v>8220</v>
      </c>
      <c r="G2679" t="s">
        <v>8223</v>
      </c>
      <c r="H2679" t="s">
        <v>8245</v>
      </c>
      <c r="I2679">
        <v>1425081694</v>
      </c>
      <c r="J2679">
        <v>1422489694</v>
      </c>
      <c r="K2679" t="b">
        <v>0</v>
      </c>
      <c r="L2679">
        <v>3</v>
      </c>
      <c r="M2679" t="b">
        <v>0</v>
      </c>
      <c r="N2679" s="10" t="s">
        <v>8273</v>
      </c>
      <c r="O2679" t="s">
        <v>8310</v>
      </c>
      <c r="P2679" s="12">
        <f t="shared" si="247"/>
        <v>42033.001087962963</v>
      </c>
      <c r="Q2679" s="12">
        <f t="shared" si="248"/>
        <v>42063.001087962963</v>
      </c>
      <c r="R2679" s="15">
        <f t="shared" si="249"/>
        <v>2015</v>
      </c>
      <c r="S2679" s="21">
        <f t="shared" si="252"/>
        <v>0</v>
      </c>
      <c r="T2679" s="15">
        <f t="shared" si="251"/>
        <v>166.67</v>
      </c>
      <c r="U2679">
        <f t="shared" si="250"/>
        <v>2015</v>
      </c>
    </row>
    <row r="2680" spans="1:21" ht="58" x14ac:dyDescent="0.35">
      <c r="A2680">
        <v>2674</v>
      </c>
      <c r="B2680" s="3" t="s">
        <v>2674</v>
      </c>
      <c r="C2680" s="3" t="s">
        <v>6784</v>
      </c>
      <c r="D2680" s="6">
        <v>35000</v>
      </c>
      <c r="E2680" s="8">
        <v>500</v>
      </c>
      <c r="F2680" t="s">
        <v>8220</v>
      </c>
      <c r="G2680" t="s">
        <v>8223</v>
      </c>
      <c r="H2680" t="s">
        <v>8245</v>
      </c>
      <c r="I2680">
        <v>1467694740</v>
      </c>
      <c r="J2680">
        <v>1465398670</v>
      </c>
      <c r="K2680" t="b">
        <v>1</v>
      </c>
      <c r="L2680">
        <v>171</v>
      </c>
      <c r="M2680" t="b">
        <v>0</v>
      </c>
      <c r="N2680" s="10" t="s">
        <v>8273</v>
      </c>
      <c r="O2680" t="s">
        <v>8310</v>
      </c>
      <c r="P2680" s="12">
        <f t="shared" si="247"/>
        <v>42529.632754629631</v>
      </c>
      <c r="Q2680" s="12">
        <f t="shared" si="248"/>
        <v>42556.207638888889</v>
      </c>
      <c r="R2680" s="15">
        <f t="shared" si="249"/>
        <v>2016</v>
      </c>
      <c r="S2680" s="21">
        <f t="shared" si="252"/>
        <v>0</v>
      </c>
      <c r="T2680" s="15">
        <f t="shared" si="251"/>
        <v>2.92</v>
      </c>
      <c r="U2680">
        <f t="shared" si="250"/>
        <v>2016</v>
      </c>
    </row>
    <row r="2681" spans="1:21" x14ac:dyDescent="0.35">
      <c r="A2681">
        <v>2680</v>
      </c>
      <c r="B2681" s="3" t="s">
        <v>2680</v>
      </c>
      <c r="C2681" s="3" t="s">
        <v>6790</v>
      </c>
      <c r="D2681" s="6">
        <v>32000</v>
      </c>
      <c r="E2681" s="8">
        <v>500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s="10" t="s">
        <v>8273</v>
      </c>
      <c r="O2681" t="s">
        <v>8310</v>
      </c>
      <c r="P2681" s="12">
        <f t="shared" si="247"/>
        <v>42436.211701388893</v>
      </c>
      <c r="Q2681" s="12">
        <f t="shared" si="248"/>
        <v>42466.170034722221</v>
      </c>
      <c r="R2681" s="15">
        <f t="shared" si="249"/>
        <v>2016</v>
      </c>
      <c r="S2681" s="21">
        <f t="shared" si="252"/>
        <v>0</v>
      </c>
      <c r="T2681" s="15">
        <f t="shared" si="251"/>
        <v>125</v>
      </c>
      <c r="U2681">
        <f t="shared" si="250"/>
        <v>2016</v>
      </c>
    </row>
    <row r="2682" spans="1:21" ht="58" x14ac:dyDescent="0.35">
      <c r="A2682">
        <v>2675</v>
      </c>
      <c r="B2682" s="3" t="s">
        <v>2675</v>
      </c>
      <c r="C2682" s="3" t="s">
        <v>6785</v>
      </c>
      <c r="D2682" s="6">
        <v>25000</v>
      </c>
      <c r="E2682" s="8">
        <v>500</v>
      </c>
      <c r="F2682" t="s">
        <v>8220</v>
      </c>
      <c r="G2682" t="s">
        <v>8223</v>
      </c>
      <c r="H2682" t="s">
        <v>8245</v>
      </c>
      <c r="I2682">
        <v>1415655289</v>
      </c>
      <c r="J2682">
        <v>1413059689</v>
      </c>
      <c r="K2682" t="b">
        <v>1</v>
      </c>
      <c r="L2682">
        <v>29</v>
      </c>
      <c r="M2682" t="b">
        <v>0</v>
      </c>
      <c r="N2682" s="10" t="s">
        <v>8273</v>
      </c>
      <c r="O2682" t="s">
        <v>8310</v>
      </c>
      <c r="P2682" s="12">
        <f t="shared" si="247"/>
        <v>41923.857511574075</v>
      </c>
      <c r="Q2682" s="12">
        <f t="shared" si="248"/>
        <v>41953.899178240739</v>
      </c>
      <c r="R2682" s="15">
        <f t="shared" si="249"/>
        <v>2014</v>
      </c>
      <c r="S2682" s="21">
        <f t="shared" si="252"/>
        <v>0</v>
      </c>
      <c r="T2682" s="15">
        <f t="shared" si="251"/>
        <v>17.239999999999998</v>
      </c>
      <c r="U2682">
        <f t="shared" si="250"/>
        <v>2014</v>
      </c>
    </row>
    <row r="2683" spans="1:21" ht="43.5" x14ac:dyDescent="0.35">
      <c r="A2683">
        <v>2677</v>
      </c>
      <c r="B2683" s="3" t="s">
        <v>2677</v>
      </c>
      <c r="C2683" s="3" t="s">
        <v>6787</v>
      </c>
      <c r="D2683" s="6">
        <v>19500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1404348143</v>
      </c>
      <c r="J2683">
        <v>1401756143</v>
      </c>
      <c r="K2683" t="b">
        <v>0</v>
      </c>
      <c r="L2683">
        <v>27</v>
      </c>
      <c r="M2683" t="b">
        <v>0</v>
      </c>
      <c r="N2683" s="10" t="s">
        <v>8273</v>
      </c>
      <c r="O2683" t="s">
        <v>8310</v>
      </c>
      <c r="P2683" s="12">
        <f t="shared" si="247"/>
        <v>41793.029432870368</v>
      </c>
      <c r="Q2683" s="12">
        <f t="shared" si="248"/>
        <v>41823.029432870368</v>
      </c>
      <c r="R2683" s="15">
        <f t="shared" si="249"/>
        <v>2014</v>
      </c>
      <c r="S2683" s="21">
        <f t="shared" si="252"/>
        <v>0</v>
      </c>
      <c r="T2683" s="15">
        <f t="shared" si="251"/>
        <v>18.52</v>
      </c>
      <c r="U2683">
        <f t="shared" si="250"/>
        <v>2014</v>
      </c>
    </row>
    <row r="2684" spans="1:21" ht="43.5" x14ac:dyDescent="0.35">
      <c r="A2684">
        <v>2683</v>
      </c>
      <c r="B2684" s="3" t="s">
        <v>2683</v>
      </c>
      <c r="C2684" s="3" t="s">
        <v>6793</v>
      </c>
      <c r="D2684" s="6">
        <v>15000</v>
      </c>
      <c r="E2684" s="8">
        <v>500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s="10" t="s">
        <v>8290</v>
      </c>
      <c r="O2684" t="s">
        <v>8291</v>
      </c>
      <c r="P2684" s="12">
        <f t="shared" si="247"/>
        <v>42034.75509259259</v>
      </c>
      <c r="Q2684" s="12">
        <f t="shared" si="248"/>
        <v>42064.75509259259</v>
      </c>
      <c r="R2684" s="15">
        <f t="shared" si="249"/>
        <v>2015</v>
      </c>
      <c r="S2684" s="21">
        <f t="shared" si="252"/>
        <v>0</v>
      </c>
      <c r="T2684" s="15">
        <f t="shared" si="251"/>
        <v>166.67</v>
      </c>
      <c r="U2684">
        <f t="shared" si="250"/>
        <v>2015</v>
      </c>
    </row>
    <row r="2685" spans="1:21" ht="43.5" x14ac:dyDescent="0.35">
      <c r="A2685">
        <v>2681</v>
      </c>
      <c r="B2685" s="3" t="s">
        <v>2681</v>
      </c>
      <c r="C2685" s="3" t="s">
        <v>6791</v>
      </c>
      <c r="D2685" s="6">
        <v>8000</v>
      </c>
      <c r="E2685" s="8">
        <v>500</v>
      </c>
      <c r="F2685" t="s">
        <v>8220</v>
      </c>
      <c r="G2685" t="s">
        <v>8223</v>
      </c>
      <c r="H2685" t="s">
        <v>8245</v>
      </c>
      <c r="I2685">
        <v>1405027750</v>
      </c>
      <c r="J2685">
        <v>1402867750</v>
      </c>
      <c r="K2685" t="b">
        <v>0</v>
      </c>
      <c r="L2685">
        <v>2</v>
      </c>
      <c r="M2685" t="b">
        <v>0</v>
      </c>
      <c r="N2685" s="10" t="s">
        <v>8290</v>
      </c>
      <c r="O2685" t="s">
        <v>8291</v>
      </c>
      <c r="P2685" s="12">
        <f t="shared" si="247"/>
        <v>41805.895254629628</v>
      </c>
      <c r="Q2685" s="12">
        <f t="shared" si="248"/>
        <v>41830.895254629628</v>
      </c>
      <c r="R2685" s="15">
        <f t="shared" si="249"/>
        <v>2014</v>
      </c>
      <c r="S2685" s="21">
        <f t="shared" si="252"/>
        <v>0</v>
      </c>
      <c r="T2685" s="15">
        <f t="shared" si="251"/>
        <v>250</v>
      </c>
      <c r="U2685">
        <f t="shared" si="250"/>
        <v>2014</v>
      </c>
    </row>
    <row r="2686" spans="1:21" ht="43.5" x14ac:dyDescent="0.35">
      <c r="A2686">
        <v>2682</v>
      </c>
      <c r="B2686" s="3" t="s">
        <v>2682</v>
      </c>
      <c r="C2686" s="3" t="s">
        <v>6792</v>
      </c>
      <c r="D2686" s="6">
        <v>6000</v>
      </c>
      <c r="E2686" s="8">
        <v>500</v>
      </c>
      <c r="F2686" t="s">
        <v>8220</v>
      </c>
      <c r="G2686" t="s">
        <v>8223</v>
      </c>
      <c r="H2686" t="s">
        <v>8245</v>
      </c>
      <c r="I2686">
        <v>1416635940</v>
      </c>
      <c r="J2686">
        <v>1413838540</v>
      </c>
      <c r="K2686" t="b">
        <v>0</v>
      </c>
      <c r="L2686">
        <v>20</v>
      </c>
      <c r="M2686" t="b">
        <v>0</v>
      </c>
      <c r="N2686" s="10" t="s">
        <v>8290</v>
      </c>
      <c r="O2686" t="s">
        <v>8291</v>
      </c>
      <c r="P2686" s="12">
        <f t="shared" si="247"/>
        <v>41932.871990740743</v>
      </c>
      <c r="Q2686" s="12">
        <f t="shared" si="248"/>
        <v>41965.249305555553</v>
      </c>
      <c r="R2686" s="15">
        <f t="shared" si="249"/>
        <v>2014</v>
      </c>
      <c r="S2686" s="21">
        <f t="shared" si="252"/>
        <v>0</v>
      </c>
      <c r="T2686" s="15">
        <f t="shared" si="251"/>
        <v>25</v>
      </c>
      <c r="U2686">
        <f t="shared" si="250"/>
        <v>2014</v>
      </c>
    </row>
    <row r="2687" spans="1:21" ht="43.5" x14ac:dyDescent="0.35">
      <c r="A2687">
        <v>2676</v>
      </c>
      <c r="B2687" s="3" t="s">
        <v>2676</v>
      </c>
      <c r="C2687" s="3" t="s">
        <v>6786</v>
      </c>
      <c r="D2687" s="6">
        <v>2100</v>
      </c>
      <c r="E2687" s="8">
        <v>500</v>
      </c>
      <c r="F2687" t="s">
        <v>8220</v>
      </c>
      <c r="G2687" t="s">
        <v>8228</v>
      </c>
      <c r="H2687" t="s">
        <v>8250</v>
      </c>
      <c r="I2687">
        <v>1463929174</v>
      </c>
      <c r="J2687">
        <v>1461337174</v>
      </c>
      <c r="K2687" t="b">
        <v>0</v>
      </c>
      <c r="L2687">
        <v>9</v>
      </c>
      <c r="M2687" t="b">
        <v>0</v>
      </c>
      <c r="N2687" s="10" t="s">
        <v>8273</v>
      </c>
      <c r="O2687" t="s">
        <v>8310</v>
      </c>
      <c r="P2687" s="12">
        <f t="shared" si="247"/>
        <v>42482.624699074076</v>
      </c>
      <c r="Q2687" s="12">
        <f t="shared" si="248"/>
        <v>42512.624699074076</v>
      </c>
      <c r="R2687" s="15">
        <f t="shared" si="249"/>
        <v>2016</v>
      </c>
      <c r="S2687" s="21">
        <f t="shared" si="252"/>
        <v>0</v>
      </c>
      <c r="T2687" s="15">
        <f t="shared" si="251"/>
        <v>55.56</v>
      </c>
      <c r="U2687">
        <f t="shared" si="250"/>
        <v>2016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 s="12">
        <f t="shared" si="247"/>
        <v>41892.974803240737</v>
      </c>
      <c r="Q2688" s="12">
        <f t="shared" si="248"/>
        <v>41912.974803240737</v>
      </c>
      <c r="R2688" s="15">
        <f t="shared" si="249"/>
        <v>2014</v>
      </c>
      <c r="S2688" s="21">
        <f t="shared" si="252"/>
        <v>0</v>
      </c>
      <c r="T2688" s="15">
        <f t="shared" si="251"/>
        <v>0</v>
      </c>
      <c r="U2688">
        <f t="shared" si="250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 s="12">
        <f t="shared" si="247"/>
        <v>42154.64025462963</v>
      </c>
      <c r="Q2689" s="12">
        <f t="shared" si="248"/>
        <v>42184.64025462963</v>
      </c>
      <c r="R2689" s="15">
        <f t="shared" si="249"/>
        <v>2015</v>
      </c>
      <c r="S2689" s="21">
        <f t="shared" si="252"/>
        <v>0</v>
      </c>
      <c r="T2689" s="15">
        <f t="shared" si="251"/>
        <v>0</v>
      </c>
      <c r="U2689">
        <f t="shared" si="250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 s="12">
        <f t="shared" ref="P2690:P2753" si="253">(((J2690/60)/60)/24)+DATE(1970,1,1)</f>
        <v>42028.118865740747</v>
      </c>
      <c r="Q2690" s="12">
        <f t="shared" ref="Q2690:Q2753" si="254">(((I2690/60)/60)/24)+DATE(1970,1,1)</f>
        <v>42059.125</v>
      </c>
      <c r="R2690" s="15">
        <f t="shared" ref="R2690:R2753" si="255">YEAR(P2690)</f>
        <v>2015</v>
      </c>
      <c r="S2690" s="21">
        <f t="shared" si="252"/>
        <v>0</v>
      </c>
      <c r="T2690" s="15">
        <f t="shared" si="251"/>
        <v>35</v>
      </c>
      <c r="U2690">
        <f t="shared" si="250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 s="12">
        <f t="shared" si="253"/>
        <v>42551.961689814809</v>
      </c>
      <c r="Q2691" s="12">
        <f t="shared" si="254"/>
        <v>42581.961689814809</v>
      </c>
      <c r="R2691" s="15">
        <f t="shared" si="255"/>
        <v>2016</v>
      </c>
      <c r="S2691" s="21">
        <f t="shared" si="252"/>
        <v>0</v>
      </c>
      <c r="T2691" s="15">
        <f t="shared" si="251"/>
        <v>488</v>
      </c>
      <c r="U2691">
        <f t="shared" ref="U2691:U2754" si="256">YEAR(P2691)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 s="12">
        <f t="shared" si="253"/>
        <v>42113.105046296296</v>
      </c>
      <c r="Q2692" s="12">
        <f t="shared" si="254"/>
        <v>42158.105046296296</v>
      </c>
      <c r="R2692" s="15">
        <f t="shared" si="255"/>
        <v>2015</v>
      </c>
      <c r="S2692" s="21">
        <f t="shared" si="252"/>
        <v>0</v>
      </c>
      <c r="T2692" s="15">
        <f t="shared" ref="T2692:T2755" si="257">IFERROR(ROUND(E2692/L2692,2),0)</f>
        <v>4.13</v>
      </c>
      <c r="U2692">
        <f t="shared" si="256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 s="12">
        <f t="shared" si="253"/>
        <v>42089.724039351851</v>
      </c>
      <c r="Q2693" s="12">
        <f t="shared" si="254"/>
        <v>42134.724039351851</v>
      </c>
      <c r="R2693" s="15">
        <f t="shared" si="255"/>
        <v>2015</v>
      </c>
      <c r="S2693" s="21">
        <f t="shared" si="252"/>
        <v>0</v>
      </c>
      <c r="T2693" s="15">
        <f t="shared" si="257"/>
        <v>243</v>
      </c>
      <c r="U2693">
        <f t="shared" si="256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 s="12">
        <f t="shared" si="253"/>
        <v>42058.334027777775</v>
      </c>
      <c r="Q2694" s="12">
        <f t="shared" si="254"/>
        <v>42088.292361111111</v>
      </c>
      <c r="R2694" s="15">
        <f t="shared" si="255"/>
        <v>2015</v>
      </c>
      <c r="S2694" s="21">
        <f t="shared" si="252"/>
        <v>0</v>
      </c>
      <c r="T2694" s="15">
        <f t="shared" si="257"/>
        <v>485</v>
      </c>
      <c r="U2694">
        <f t="shared" si="256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 s="12">
        <f t="shared" si="253"/>
        <v>41834.138495370367</v>
      </c>
      <c r="Q2695" s="12">
        <f t="shared" si="254"/>
        <v>41864.138495370367</v>
      </c>
      <c r="R2695" s="15">
        <f t="shared" si="255"/>
        <v>2014</v>
      </c>
      <c r="S2695" s="21">
        <f t="shared" si="252"/>
        <v>0</v>
      </c>
      <c r="T2695" s="15">
        <f t="shared" si="257"/>
        <v>160.5</v>
      </c>
      <c r="U2695">
        <f t="shared" si="256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 s="12">
        <f t="shared" si="253"/>
        <v>41878.140497685185</v>
      </c>
      <c r="Q2696" s="12">
        <f t="shared" si="254"/>
        <v>41908.140497685185</v>
      </c>
      <c r="R2696" s="15">
        <f t="shared" si="255"/>
        <v>2014</v>
      </c>
      <c r="S2696" s="21">
        <f t="shared" si="252"/>
        <v>0</v>
      </c>
      <c r="T2696" s="15">
        <f t="shared" si="257"/>
        <v>481</v>
      </c>
      <c r="U2696">
        <f t="shared" si="256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 s="12">
        <f t="shared" si="253"/>
        <v>42048.181921296295</v>
      </c>
      <c r="Q2697" s="12">
        <f t="shared" si="254"/>
        <v>42108.14025462963</v>
      </c>
      <c r="R2697" s="15">
        <f t="shared" si="255"/>
        <v>2015</v>
      </c>
      <c r="S2697" s="21">
        <f t="shared" si="252"/>
        <v>0</v>
      </c>
      <c r="T2697" s="15">
        <f t="shared" si="257"/>
        <v>160.33000000000001</v>
      </c>
      <c r="U2697">
        <f t="shared" si="256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 s="12">
        <f t="shared" si="253"/>
        <v>41964.844444444447</v>
      </c>
      <c r="Q2698" s="12">
        <f t="shared" si="254"/>
        <v>41998.844444444447</v>
      </c>
      <c r="R2698" s="15">
        <f t="shared" si="255"/>
        <v>2014</v>
      </c>
      <c r="S2698" s="21">
        <f t="shared" si="252"/>
        <v>0</v>
      </c>
      <c r="T2698" s="15">
        <f t="shared" si="257"/>
        <v>12.63</v>
      </c>
      <c r="U2698">
        <f t="shared" si="256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 s="12">
        <f t="shared" si="253"/>
        <v>42187.940081018518</v>
      </c>
      <c r="Q2699" s="12">
        <f t="shared" si="254"/>
        <v>42218.916666666672</v>
      </c>
      <c r="R2699" s="15">
        <f t="shared" si="255"/>
        <v>2015</v>
      </c>
      <c r="S2699" s="21">
        <f t="shared" si="252"/>
        <v>0</v>
      </c>
      <c r="T2699" s="15">
        <f t="shared" si="257"/>
        <v>9.23</v>
      </c>
      <c r="U2699">
        <f t="shared" si="256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 s="12">
        <f t="shared" si="253"/>
        <v>41787.898240740738</v>
      </c>
      <c r="Q2700" s="12">
        <f t="shared" si="254"/>
        <v>41817.898240740738</v>
      </c>
      <c r="R2700" s="15">
        <f t="shared" si="255"/>
        <v>2014</v>
      </c>
      <c r="S2700" s="21">
        <f t="shared" si="252"/>
        <v>0</v>
      </c>
      <c r="T2700" s="15">
        <f t="shared" si="257"/>
        <v>239</v>
      </c>
      <c r="U2700">
        <f t="shared" si="256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 s="12">
        <f t="shared" si="253"/>
        <v>41829.896562499998</v>
      </c>
      <c r="Q2701" s="12">
        <f t="shared" si="254"/>
        <v>41859.896562499998</v>
      </c>
      <c r="R2701" s="15">
        <f t="shared" si="255"/>
        <v>2014</v>
      </c>
      <c r="S2701" s="21">
        <f t="shared" si="252"/>
        <v>235</v>
      </c>
      <c r="T2701" s="15">
        <f t="shared" si="257"/>
        <v>0</v>
      </c>
      <c r="U2701">
        <f t="shared" si="256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 s="12">
        <f t="shared" si="253"/>
        <v>41870.87467592593</v>
      </c>
      <c r="Q2702" s="12">
        <f t="shared" si="254"/>
        <v>41900.87467592593</v>
      </c>
      <c r="R2702" s="15">
        <f t="shared" si="255"/>
        <v>2014</v>
      </c>
      <c r="S2702" s="21">
        <f t="shared" si="252"/>
        <v>0</v>
      </c>
      <c r="T2702" s="15">
        <f t="shared" si="257"/>
        <v>117.25</v>
      </c>
      <c r="U2702">
        <f t="shared" si="256"/>
        <v>2014</v>
      </c>
    </row>
    <row r="2703" spans="1:21" ht="43.5" x14ac:dyDescent="0.35">
      <c r="A2703">
        <v>2702</v>
      </c>
      <c r="B2703" s="3" t="s">
        <v>2702</v>
      </c>
      <c r="C2703" s="3" t="s">
        <v>6812</v>
      </c>
      <c r="D2703" s="6">
        <v>10000</v>
      </c>
      <c r="E2703" s="8">
        <v>467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s="10" t="s">
        <v>8271</v>
      </c>
      <c r="O2703" t="s">
        <v>8311</v>
      </c>
      <c r="P2703" s="12">
        <f t="shared" si="253"/>
        <v>42800.801817129628</v>
      </c>
      <c r="Q2703" s="12">
        <f t="shared" si="254"/>
        <v>42830.760150462964</v>
      </c>
      <c r="R2703" s="15">
        <f t="shared" si="255"/>
        <v>2017</v>
      </c>
      <c r="S2703" s="21">
        <f t="shared" si="252"/>
        <v>0</v>
      </c>
      <c r="T2703" s="15">
        <f t="shared" si="257"/>
        <v>17.96</v>
      </c>
      <c r="U2703">
        <f t="shared" si="256"/>
        <v>2017</v>
      </c>
    </row>
    <row r="2704" spans="1:21" ht="43.5" x14ac:dyDescent="0.35">
      <c r="A2704">
        <v>2701</v>
      </c>
      <c r="B2704" s="3" t="s">
        <v>2701</v>
      </c>
      <c r="C2704" s="3" t="s">
        <v>6811</v>
      </c>
      <c r="D2704" s="6">
        <v>3400</v>
      </c>
      <c r="E2704" s="8">
        <v>467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s="10" t="s">
        <v>8271</v>
      </c>
      <c r="O2704" t="s">
        <v>8311</v>
      </c>
      <c r="P2704" s="12">
        <f t="shared" si="253"/>
        <v>42801.774699074071</v>
      </c>
      <c r="Q2704" s="12">
        <f t="shared" si="254"/>
        <v>42832.733032407406</v>
      </c>
      <c r="R2704" s="15">
        <f t="shared" si="255"/>
        <v>2017</v>
      </c>
      <c r="S2704" s="21">
        <f t="shared" si="252"/>
        <v>0</v>
      </c>
      <c r="T2704" s="15">
        <f t="shared" si="257"/>
        <v>10.15</v>
      </c>
      <c r="U2704">
        <f t="shared" si="256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 s="12">
        <f t="shared" si="253"/>
        <v>42756.690162037034</v>
      </c>
      <c r="Q2705" s="12">
        <f t="shared" si="254"/>
        <v>42816.648495370369</v>
      </c>
      <c r="R2705" s="15">
        <f t="shared" si="255"/>
        <v>2017</v>
      </c>
      <c r="S2705" s="21">
        <f t="shared" si="252"/>
        <v>0</v>
      </c>
      <c r="T2705" s="15">
        <f t="shared" si="257"/>
        <v>10.29</v>
      </c>
      <c r="U2705">
        <f t="shared" si="256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 s="12">
        <f t="shared" si="253"/>
        <v>42787.862430555557</v>
      </c>
      <c r="Q2706" s="12">
        <f t="shared" si="254"/>
        <v>42830.820763888885</v>
      </c>
      <c r="R2706" s="15">
        <f t="shared" si="255"/>
        <v>2017</v>
      </c>
      <c r="S2706" s="21">
        <f t="shared" si="252"/>
        <v>0</v>
      </c>
      <c r="T2706" s="15">
        <f t="shared" si="257"/>
        <v>66.14</v>
      </c>
      <c r="U2706">
        <f t="shared" si="256"/>
        <v>2017</v>
      </c>
    </row>
    <row r="2707" spans="1:21" ht="29" x14ac:dyDescent="0.35">
      <c r="A2707">
        <v>2710</v>
      </c>
      <c r="B2707" s="3" t="s">
        <v>2710</v>
      </c>
      <c r="C2707" s="3" t="s">
        <v>6820</v>
      </c>
      <c r="D2707" s="6">
        <v>60000</v>
      </c>
      <c r="E2707" s="8">
        <v>460</v>
      </c>
      <c r="F2707" t="s">
        <v>8218</v>
      </c>
      <c r="G2707" t="s">
        <v>8223</v>
      </c>
      <c r="H2707" t="s">
        <v>8245</v>
      </c>
      <c r="I2707">
        <v>1407549600</v>
      </c>
      <c r="J2707">
        <v>1404797428</v>
      </c>
      <c r="K2707" t="b">
        <v>1</v>
      </c>
      <c r="L2707">
        <v>1088</v>
      </c>
      <c r="M2707" t="b">
        <v>1</v>
      </c>
      <c r="N2707" s="10" t="s">
        <v>8271</v>
      </c>
      <c r="O2707" t="s">
        <v>8311</v>
      </c>
      <c r="P2707" s="12">
        <f t="shared" si="253"/>
        <v>41828.229490740741</v>
      </c>
      <c r="Q2707" s="12">
        <f t="shared" si="254"/>
        <v>41860.083333333336</v>
      </c>
      <c r="R2707" s="15">
        <f t="shared" si="255"/>
        <v>2014</v>
      </c>
      <c r="S2707" s="21">
        <f t="shared" si="252"/>
        <v>0</v>
      </c>
      <c r="T2707" s="15">
        <f t="shared" si="257"/>
        <v>0.42</v>
      </c>
      <c r="U2707">
        <f t="shared" si="256"/>
        <v>2014</v>
      </c>
    </row>
    <row r="2708" spans="1:21" ht="43.5" x14ac:dyDescent="0.35">
      <c r="A2708">
        <v>2709</v>
      </c>
      <c r="B2708" s="3" t="s">
        <v>2709</v>
      </c>
      <c r="C2708" s="3" t="s">
        <v>6819</v>
      </c>
      <c r="D2708" s="6">
        <v>50000</v>
      </c>
      <c r="E2708" s="8">
        <v>460</v>
      </c>
      <c r="F2708" t="s">
        <v>8218</v>
      </c>
      <c r="G2708" t="s">
        <v>8223</v>
      </c>
      <c r="H2708" t="s">
        <v>8245</v>
      </c>
      <c r="I2708">
        <v>1475553540</v>
      </c>
      <c r="J2708">
        <v>1472528141</v>
      </c>
      <c r="K2708" t="b">
        <v>1</v>
      </c>
      <c r="L2708">
        <v>308</v>
      </c>
      <c r="M2708" t="b">
        <v>1</v>
      </c>
      <c r="N2708" s="10" t="s">
        <v>8271</v>
      </c>
      <c r="O2708" t="s">
        <v>8311</v>
      </c>
      <c r="P2708" s="12">
        <f t="shared" si="253"/>
        <v>42612.149780092594</v>
      </c>
      <c r="Q2708" s="12">
        <f t="shared" si="254"/>
        <v>42647.165972222225</v>
      </c>
      <c r="R2708" s="15">
        <f t="shared" si="255"/>
        <v>2016</v>
      </c>
      <c r="S2708" s="21">
        <f t="shared" si="252"/>
        <v>0</v>
      </c>
      <c r="T2708" s="15">
        <f t="shared" si="257"/>
        <v>1.49</v>
      </c>
      <c r="U2708">
        <f t="shared" si="256"/>
        <v>2016</v>
      </c>
    </row>
    <row r="2709" spans="1:21" ht="43.5" x14ac:dyDescent="0.35">
      <c r="A2709">
        <v>2706</v>
      </c>
      <c r="B2709" s="3" t="s">
        <v>2706</v>
      </c>
      <c r="C2709" s="3" t="s">
        <v>6816</v>
      </c>
      <c r="D2709" s="6">
        <v>35000</v>
      </c>
      <c r="E2709" s="8">
        <v>460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s="10" t="s">
        <v>8271</v>
      </c>
      <c r="O2709" t="s">
        <v>8311</v>
      </c>
      <c r="P2709" s="12">
        <f t="shared" si="253"/>
        <v>41899.294942129629</v>
      </c>
      <c r="Q2709" s="12">
        <f t="shared" si="254"/>
        <v>41928.290972222225</v>
      </c>
      <c r="R2709" s="15">
        <f t="shared" si="255"/>
        <v>2014</v>
      </c>
      <c r="S2709" s="21">
        <f t="shared" si="252"/>
        <v>0</v>
      </c>
      <c r="T2709" s="15">
        <f t="shared" si="257"/>
        <v>1.75</v>
      </c>
      <c r="U2709">
        <f t="shared" si="256"/>
        <v>2014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 s="12">
        <f t="shared" si="253"/>
        <v>42512.698217592595</v>
      </c>
      <c r="Q2710" s="12">
        <f t="shared" si="254"/>
        <v>42572.698217592595</v>
      </c>
      <c r="R2710" s="15">
        <f t="shared" si="255"/>
        <v>2016</v>
      </c>
      <c r="S2710" s="21">
        <f t="shared" si="252"/>
        <v>0</v>
      </c>
      <c r="T2710" s="15">
        <f t="shared" si="257"/>
        <v>0.44</v>
      </c>
      <c r="U2710">
        <f t="shared" si="256"/>
        <v>2016</v>
      </c>
    </row>
    <row r="2711" spans="1:21" ht="29" x14ac:dyDescent="0.35">
      <c r="A2711">
        <v>2705</v>
      </c>
      <c r="B2711" s="3" t="s">
        <v>2705</v>
      </c>
      <c r="C2711" s="3" t="s">
        <v>6815</v>
      </c>
      <c r="D2711" s="6">
        <v>16500</v>
      </c>
      <c r="E2711" s="8">
        <v>460</v>
      </c>
      <c r="F2711" t="s">
        <v>8221</v>
      </c>
      <c r="G2711" t="s">
        <v>8223</v>
      </c>
      <c r="H2711" t="s">
        <v>8245</v>
      </c>
      <c r="I2711">
        <v>1490389158</v>
      </c>
      <c r="J2711">
        <v>1486504758</v>
      </c>
      <c r="K2711" t="b">
        <v>0</v>
      </c>
      <c r="L2711">
        <v>8</v>
      </c>
      <c r="M2711" t="b">
        <v>0</v>
      </c>
      <c r="N2711" s="10" t="s">
        <v>8271</v>
      </c>
      <c r="O2711" t="s">
        <v>8311</v>
      </c>
      <c r="P2711" s="12">
        <f t="shared" si="253"/>
        <v>42773.916180555556</v>
      </c>
      <c r="Q2711" s="12">
        <f t="shared" si="254"/>
        <v>42818.874513888892</v>
      </c>
      <c r="R2711" s="15">
        <f t="shared" si="255"/>
        <v>2017</v>
      </c>
      <c r="S2711" s="21">
        <f t="shared" si="252"/>
        <v>0</v>
      </c>
      <c r="T2711" s="15">
        <f t="shared" si="257"/>
        <v>57.5</v>
      </c>
      <c r="U2711">
        <f t="shared" si="256"/>
        <v>2017</v>
      </c>
    </row>
    <row r="2712" spans="1:21" ht="43.5" x14ac:dyDescent="0.35">
      <c r="A2712">
        <v>2707</v>
      </c>
      <c r="B2712" s="3" t="s">
        <v>2707</v>
      </c>
      <c r="C2712" s="3" t="s">
        <v>6817</v>
      </c>
      <c r="D2712" s="6">
        <v>8000</v>
      </c>
      <c r="E2712" s="8">
        <v>460</v>
      </c>
      <c r="F2712" t="s">
        <v>8218</v>
      </c>
      <c r="G2712" t="s">
        <v>8223</v>
      </c>
      <c r="H2712" t="s">
        <v>8245</v>
      </c>
      <c r="I2712">
        <v>1369637940</v>
      </c>
      <c r="J2712">
        <v>1367088443</v>
      </c>
      <c r="K2712" t="b">
        <v>1</v>
      </c>
      <c r="L2712">
        <v>394</v>
      </c>
      <c r="M2712" t="b">
        <v>1</v>
      </c>
      <c r="N2712" s="10" t="s">
        <v>8271</v>
      </c>
      <c r="O2712" t="s">
        <v>8311</v>
      </c>
      <c r="P2712" s="12">
        <f t="shared" si="253"/>
        <v>41391.782905092594</v>
      </c>
      <c r="Q2712" s="12">
        <f t="shared" si="254"/>
        <v>41421.290972222225</v>
      </c>
      <c r="R2712" s="15">
        <f t="shared" si="255"/>
        <v>2013</v>
      </c>
      <c r="S2712" s="21">
        <f t="shared" si="252"/>
        <v>0</v>
      </c>
      <c r="T2712" s="15">
        <f t="shared" si="257"/>
        <v>1.17</v>
      </c>
      <c r="U2712">
        <f t="shared" si="256"/>
        <v>2013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 s="12">
        <f t="shared" si="253"/>
        <v>41780.745254629634</v>
      </c>
      <c r="Q2713" s="12">
        <f t="shared" si="254"/>
        <v>41810.917361111111</v>
      </c>
      <c r="R2713" s="15">
        <f t="shared" si="255"/>
        <v>2014</v>
      </c>
      <c r="S2713" s="21">
        <f t="shared" si="252"/>
        <v>0</v>
      </c>
      <c r="T2713" s="15">
        <f t="shared" si="257"/>
        <v>6.23</v>
      </c>
      <c r="U2713">
        <f t="shared" si="256"/>
        <v>2014</v>
      </c>
    </row>
    <row r="2714" spans="1:21" ht="58" x14ac:dyDescent="0.35">
      <c r="A2714">
        <v>2713</v>
      </c>
      <c r="B2714" s="3" t="s">
        <v>2713</v>
      </c>
      <c r="C2714" s="3" t="s">
        <v>6823</v>
      </c>
      <c r="D2714" s="6">
        <v>150000</v>
      </c>
      <c r="E2714" s="8">
        <v>453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s="10" t="s">
        <v>8271</v>
      </c>
      <c r="O2714" t="s">
        <v>8311</v>
      </c>
      <c r="P2714" s="12">
        <f t="shared" si="253"/>
        <v>42322.653749999998</v>
      </c>
      <c r="Q2714" s="12">
        <f t="shared" si="254"/>
        <v>42362.653749999998</v>
      </c>
      <c r="R2714" s="15">
        <f t="shared" si="255"/>
        <v>2015</v>
      </c>
      <c r="S2714" s="21">
        <f t="shared" ref="S2714:S2777" si="258">ROUND(E2714/D2714,0)</f>
        <v>0</v>
      </c>
      <c r="T2714" s="15">
        <f t="shared" si="257"/>
        <v>0.32</v>
      </c>
      <c r="U2714">
        <f t="shared" si="256"/>
        <v>2015</v>
      </c>
    </row>
    <row r="2715" spans="1:21" ht="43.5" x14ac:dyDescent="0.35">
      <c r="A2715">
        <v>2712</v>
      </c>
      <c r="B2715" s="3" t="s">
        <v>2712</v>
      </c>
      <c r="C2715" s="3" t="s">
        <v>6822</v>
      </c>
      <c r="D2715" s="6">
        <v>5500</v>
      </c>
      <c r="E2715" s="8">
        <v>453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s="10" t="s">
        <v>8271</v>
      </c>
      <c r="O2715" t="s">
        <v>8311</v>
      </c>
      <c r="P2715" s="12">
        <f t="shared" si="253"/>
        <v>41432.062037037038</v>
      </c>
      <c r="Q2715" s="12">
        <f t="shared" si="254"/>
        <v>41468.75</v>
      </c>
      <c r="R2715" s="15">
        <f t="shared" si="255"/>
        <v>2013</v>
      </c>
      <c r="S2715" s="21">
        <f t="shared" si="258"/>
        <v>0</v>
      </c>
      <c r="T2715" s="15">
        <f t="shared" si="257"/>
        <v>3.17</v>
      </c>
      <c r="U2715">
        <f t="shared" si="256"/>
        <v>2013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 s="12">
        <f t="shared" si="253"/>
        <v>42629.655046296291</v>
      </c>
      <c r="Q2716" s="12">
        <f t="shared" si="254"/>
        <v>42657.958333333328</v>
      </c>
      <c r="R2716" s="15">
        <f t="shared" si="255"/>
        <v>2016</v>
      </c>
      <c r="S2716" s="21">
        <f t="shared" si="258"/>
        <v>0</v>
      </c>
      <c r="T2716" s="15">
        <f t="shared" si="257"/>
        <v>1.48</v>
      </c>
      <c r="U2716">
        <f t="shared" si="256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 s="12">
        <f t="shared" si="253"/>
        <v>42387.398472222223</v>
      </c>
      <c r="Q2717" s="12">
        <f t="shared" si="254"/>
        <v>42421.398472222223</v>
      </c>
      <c r="R2717" s="15">
        <f t="shared" si="255"/>
        <v>2016</v>
      </c>
      <c r="S2717" s="21">
        <f t="shared" si="258"/>
        <v>0</v>
      </c>
      <c r="T2717" s="15">
        <f t="shared" si="257"/>
        <v>0.82</v>
      </c>
      <c r="U2717">
        <f t="shared" si="256"/>
        <v>2016</v>
      </c>
    </row>
    <row r="2718" spans="1:21" ht="43.5" x14ac:dyDescent="0.35">
      <c r="A2718">
        <v>2717</v>
      </c>
      <c r="B2718" s="3" t="s">
        <v>2717</v>
      </c>
      <c r="C2718" s="3" t="s">
        <v>6827</v>
      </c>
      <c r="D2718" s="6">
        <v>25000</v>
      </c>
      <c r="E2718" s="8">
        <v>450</v>
      </c>
      <c r="F2718" t="s">
        <v>8218</v>
      </c>
      <c r="G2718" t="s">
        <v>8223</v>
      </c>
      <c r="H2718" t="s">
        <v>8245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s="10" t="s">
        <v>8271</v>
      </c>
      <c r="O2718" t="s">
        <v>8311</v>
      </c>
      <c r="P2718" s="12">
        <f t="shared" si="253"/>
        <v>41934.914918981485</v>
      </c>
      <c r="Q2718" s="12">
        <f t="shared" si="254"/>
        <v>41979.956585648149</v>
      </c>
      <c r="R2718" s="15">
        <f t="shared" si="255"/>
        <v>2014</v>
      </c>
      <c r="S2718" s="21">
        <f t="shared" si="258"/>
        <v>0</v>
      </c>
      <c r="T2718" s="15">
        <f t="shared" si="257"/>
        <v>1.38</v>
      </c>
      <c r="U2718">
        <f t="shared" si="256"/>
        <v>2014</v>
      </c>
    </row>
    <row r="2719" spans="1:21" ht="72.5" x14ac:dyDescent="0.35">
      <c r="A2719">
        <v>2716</v>
      </c>
      <c r="B2719" s="3" t="s">
        <v>2716</v>
      </c>
      <c r="C2719" s="3" t="s">
        <v>6826</v>
      </c>
      <c r="D2719" s="6">
        <v>10000</v>
      </c>
      <c r="E2719" s="8">
        <v>450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s="10" t="s">
        <v>8271</v>
      </c>
      <c r="O2719" t="s">
        <v>8311</v>
      </c>
      <c r="P2719" s="12">
        <f t="shared" si="253"/>
        <v>42255.333252314813</v>
      </c>
      <c r="Q2719" s="12">
        <f t="shared" si="254"/>
        <v>42285.333252314813</v>
      </c>
      <c r="R2719" s="15">
        <f t="shared" si="255"/>
        <v>2015</v>
      </c>
      <c r="S2719" s="21">
        <f t="shared" si="258"/>
        <v>0</v>
      </c>
      <c r="T2719" s="15">
        <f t="shared" si="257"/>
        <v>2.41</v>
      </c>
      <c r="U2719">
        <f t="shared" si="256"/>
        <v>2015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 s="12">
        <f t="shared" si="253"/>
        <v>42465.596585648149</v>
      </c>
      <c r="Q2720" s="12">
        <f t="shared" si="254"/>
        <v>42493.958333333328</v>
      </c>
      <c r="R2720" s="15">
        <f t="shared" si="255"/>
        <v>2016</v>
      </c>
      <c r="S2720" s="21">
        <f t="shared" si="258"/>
        <v>0</v>
      </c>
      <c r="T2720" s="15">
        <f t="shared" si="257"/>
        <v>3.01</v>
      </c>
      <c r="U2720">
        <f t="shared" si="256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 s="12">
        <f t="shared" si="253"/>
        <v>42418.031180555554</v>
      </c>
      <c r="Q2721" s="12">
        <f t="shared" si="254"/>
        <v>42477.989513888882</v>
      </c>
      <c r="R2721" s="15">
        <f t="shared" si="255"/>
        <v>2016</v>
      </c>
      <c r="S2721" s="21">
        <f t="shared" si="258"/>
        <v>0</v>
      </c>
      <c r="T2721" s="15">
        <f t="shared" si="257"/>
        <v>6.45</v>
      </c>
      <c r="U2721">
        <f t="shared" si="256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 s="12">
        <f t="shared" si="253"/>
        <v>42655.465891203698</v>
      </c>
      <c r="Q2722" s="12">
        <f t="shared" si="254"/>
        <v>42685.507557870369</v>
      </c>
      <c r="R2722" s="15">
        <f t="shared" si="255"/>
        <v>2016</v>
      </c>
      <c r="S2722" s="21">
        <f t="shared" si="258"/>
        <v>0</v>
      </c>
      <c r="T2722" s="15">
        <f t="shared" si="257"/>
        <v>2.54</v>
      </c>
      <c r="U2722">
        <f t="shared" si="256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 s="12">
        <f t="shared" si="253"/>
        <v>41493.543958333335</v>
      </c>
      <c r="Q2723" s="12">
        <f t="shared" si="254"/>
        <v>41523.791666666664</v>
      </c>
      <c r="R2723" s="15">
        <f t="shared" si="255"/>
        <v>2013</v>
      </c>
      <c r="S2723" s="21">
        <f t="shared" si="258"/>
        <v>1</v>
      </c>
      <c r="T2723" s="15">
        <f t="shared" si="257"/>
        <v>1.64</v>
      </c>
      <c r="U2723">
        <f t="shared" si="256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 s="12">
        <f t="shared" si="253"/>
        <v>42704.857094907406</v>
      </c>
      <c r="Q2724" s="12">
        <f t="shared" si="254"/>
        <v>42764.857094907406</v>
      </c>
      <c r="R2724" s="15">
        <f t="shared" si="255"/>
        <v>2016</v>
      </c>
      <c r="S2724" s="21">
        <f t="shared" si="258"/>
        <v>0</v>
      </c>
      <c r="T2724" s="15">
        <f t="shared" si="257"/>
        <v>2.36</v>
      </c>
      <c r="U2724">
        <f t="shared" si="256"/>
        <v>2016</v>
      </c>
    </row>
    <row r="2725" spans="1:21" ht="43.5" x14ac:dyDescent="0.35">
      <c r="A2725">
        <v>2725</v>
      </c>
      <c r="B2725" s="3" t="s">
        <v>2725</v>
      </c>
      <c r="C2725" s="3" t="s">
        <v>6835</v>
      </c>
      <c r="D2725" s="6">
        <v>40000</v>
      </c>
      <c r="E2725" s="8">
        <v>435</v>
      </c>
      <c r="F2725" t="s">
        <v>8218</v>
      </c>
      <c r="G2725" t="s">
        <v>8228</v>
      </c>
      <c r="H2725" t="s">
        <v>8250</v>
      </c>
      <c r="I2725">
        <v>1488390735</v>
      </c>
      <c r="J2725">
        <v>1484070735</v>
      </c>
      <c r="K2725" t="b">
        <v>0</v>
      </c>
      <c r="L2725">
        <v>113</v>
      </c>
      <c r="M2725" t="b">
        <v>1</v>
      </c>
      <c r="N2725" s="10" t="s">
        <v>8273</v>
      </c>
      <c r="O2725" t="s">
        <v>8303</v>
      </c>
      <c r="P2725" s="12">
        <f t="shared" si="253"/>
        <v>42745.744618055556</v>
      </c>
      <c r="Q2725" s="12">
        <f t="shared" si="254"/>
        <v>42795.744618055556</v>
      </c>
      <c r="R2725" s="15">
        <f t="shared" si="255"/>
        <v>2017</v>
      </c>
      <c r="S2725" s="21">
        <f t="shared" si="258"/>
        <v>0</v>
      </c>
      <c r="T2725" s="15">
        <f t="shared" si="257"/>
        <v>3.85</v>
      </c>
      <c r="U2725">
        <f t="shared" si="256"/>
        <v>2017</v>
      </c>
    </row>
    <row r="2726" spans="1:21" ht="58" x14ac:dyDescent="0.35">
      <c r="A2726">
        <v>2723</v>
      </c>
      <c r="B2726" s="3" t="s">
        <v>2723</v>
      </c>
      <c r="C2726" s="3" t="s">
        <v>6833</v>
      </c>
      <c r="D2726" s="6">
        <v>12000</v>
      </c>
      <c r="E2726" s="8">
        <v>435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s="10" t="s">
        <v>8273</v>
      </c>
      <c r="O2726" t="s">
        <v>8303</v>
      </c>
      <c r="P2726" s="12">
        <f t="shared" si="253"/>
        <v>41944.83898148148</v>
      </c>
      <c r="Q2726" s="12">
        <f t="shared" si="254"/>
        <v>42004.880648148144</v>
      </c>
      <c r="R2726" s="15">
        <f t="shared" si="255"/>
        <v>2014</v>
      </c>
      <c r="S2726" s="21">
        <f t="shared" si="258"/>
        <v>0</v>
      </c>
      <c r="T2726" s="15">
        <f t="shared" si="257"/>
        <v>2.4700000000000002</v>
      </c>
      <c r="U2726">
        <f t="shared" si="256"/>
        <v>2014</v>
      </c>
    </row>
    <row r="2727" spans="1:21" ht="43.5" x14ac:dyDescent="0.35">
      <c r="A2727">
        <v>2724</v>
      </c>
      <c r="B2727" s="3" t="s">
        <v>2724</v>
      </c>
      <c r="C2727" s="3" t="s">
        <v>6834</v>
      </c>
      <c r="D2727" s="6">
        <v>2468</v>
      </c>
      <c r="E2727" s="8">
        <v>435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s="10" t="s">
        <v>8273</v>
      </c>
      <c r="O2727" t="s">
        <v>8303</v>
      </c>
      <c r="P2727" s="12">
        <f t="shared" si="253"/>
        <v>42199.32707175926</v>
      </c>
      <c r="Q2727" s="12">
        <f t="shared" si="254"/>
        <v>42231.32707175926</v>
      </c>
      <c r="R2727" s="15">
        <f t="shared" si="255"/>
        <v>2015</v>
      </c>
      <c r="S2727" s="21">
        <f t="shared" si="258"/>
        <v>0</v>
      </c>
      <c r="T2727" s="15">
        <f t="shared" si="257"/>
        <v>0.43</v>
      </c>
      <c r="U2727">
        <f t="shared" si="256"/>
        <v>2015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 s="12">
        <f t="shared" si="253"/>
        <v>42452.579988425925</v>
      </c>
      <c r="Q2728" s="12">
        <f t="shared" si="254"/>
        <v>42482.579988425925</v>
      </c>
      <c r="R2728" s="15">
        <f t="shared" si="255"/>
        <v>2016</v>
      </c>
      <c r="S2728" s="21">
        <f t="shared" si="258"/>
        <v>0</v>
      </c>
      <c r="T2728" s="15">
        <f t="shared" si="257"/>
        <v>1.07</v>
      </c>
      <c r="U2728">
        <f t="shared" si="256"/>
        <v>2016</v>
      </c>
    </row>
    <row r="2729" spans="1:21" ht="58" x14ac:dyDescent="0.35">
      <c r="A2729">
        <v>2731</v>
      </c>
      <c r="B2729" s="3" t="s">
        <v>2731</v>
      </c>
      <c r="C2729" s="3" t="s">
        <v>6841</v>
      </c>
      <c r="D2729" s="6">
        <v>30000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1413604800</v>
      </c>
      <c r="J2729">
        <v>1408624622</v>
      </c>
      <c r="K2729" t="b">
        <v>0</v>
      </c>
      <c r="L2729">
        <v>37</v>
      </c>
      <c r="M2729" t="b">
        <v>1</v>
      </c>
      <c r="N2729" s="10" t="s">
        <v>8273</v>
      </c>
      <c r="O2729" t="s">
        <v>8303</v>
      </c>
      <c r="P2729" s="12">
        <f t="shared" si="253"/>
        <v>41872.525717592594</v>
      </c>
      <c r="Q2729" s="12">
        <f t="shared" si="254"/>
        <v>41930.166666666664</v>
      </c>
      <c r="R2729" s="15">
        <f t="shared" si="255"/>
        <v>2014</v>
      </c>
      <c r="S2729" s="21">
        <f t="shared" si="258"/>
        <v>0</v>
      </c>
      <c r="T2729" s="15">
        <f t="shared" si="257"/>
        <v>11.62</v>
      </c>
      <c r="U2729">
        <f t="shared" si="256"/>
        <v>2014</v>
      </c>
    </row>
    <row r="2730" spans="1:21" ht="43.5" x14ac:dyDescent="0.35">
      <c r="A2730">
        <v>2730</v>
      </c>
      <c r="B2730" s="3" t="s">
        <v>2730</v>
      </c>
      <c r="C2730" s="3" t="s">
        <v>6840</v>
      </c>
      <c r="D2730" s="6">
        <v>27000</v>
      </c>
      <c r="E2730" s="8">
        <v>430</v>
      </c>
      <c r="F2730" t="s">
        <v>8218</v>
      </c>
      <c r="G2730" t="s">
        <v>8223</v>
      </c>
      <c r="H2730" t="s">
        <v>8245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s="10" t="s">
        <v>8273</v>
      </c>
      <c r="O2730" t="s">
        <v>8303</v>
      </c>
      <c r="P2730" s="12">
        <f t="shared" si="253"/>
        <v>41351.541377314818</v>
      </c>
      <c r="Q2730" s="12">
        <f t="shared" si="254"/>
        <v>41386.541377314818</v>
      </c>
      <c r="R2730" s="15">
        <f t="shared" si="255"/>
        <v>2013</v>
      </c>
      <c r="S2730" s="21">
        <f t="shared" si="258"/>
        <v>0</v>
      </c>
      <c r="T2730" s="15">
        <f t="shared" si="257"/>
        <v>0.63</v>
      </c>
      <c r="U2730">
        <f t="shared" si="256"/>
        <v>2013</v>
      </c>
    </row>
    <row r="2731" spans="1:21" ht="29" x14ac:dyDescent="0.35">
      <c r="A2731">
        <v>2728</v>
      </c>
      <c r="B2731" s="3" t="s">
        <v>2728</v>
      </c>
      <c r="C2731" s="3" t="s">
        <v>6838</v>
      </c>
      <c r="D2731" s="6">
        <v>15000</v>
      </c>
      <c r="E2731" s="8">
        <v>430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s="10" t="s">
        <v>8273</v>
      </c>
      <c r="O2731" t="s">
        <v>8303</v>
      </c>
      <c r="P2731" s="12">
        <f t="shared" si="253"/>
        <v>42333.59993055556</v>
      </c>
      <c r="Q2731" s="12">
        <f t="shared" si="254"/>
        <v>42368.59993055556</v>
      </c>
      <c r="R2731" s="15">
        <f t="shared" si="255"/>
        <v>2015</v>
      </c>
      <c r="S2731" s="21">
        <f t="shared" si="258"/>
        <v>0</v>
      </c>
      <c r="T2731" s="15">
        <f t="shared" si="257"/>
        <v>1.1000000000000001</v>
      </c>
      <c r="U2731">
        <f t="shared" si="256"/>
        <v>2015</v>
      </c>
    </row>
    <row r="2732" spans="1:21" ht="43.5" x14ac:dyDescent="0.35">
      <c r="A2732">
        <v>2732</v>
      </c>
      <c r="B2732" s="3" t="s">
        <v>2732</v>
      </c>
      <c r="C2732" s="3" t="s">
        <v>6842</v>
      </c>
      <c r="D2732" s="6">
        <v>12000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1369699200</v>
      </c>
      <c r="J2732">
        <v>1366917828</v>
      </c>
      <c r="K2732" t="b">
        <v>0</v>
      </c>
      <c r="L2732">
        <v>146</v>
      </c>
      <c r="M2732" t="b">
        <v>1</v>
      </c>
      <c r="N2732" s="10" t="s">
        <v>8273</v>
      </c>
      <c r="O2732" t="s">
        <v>8303</v>
      </c>
      <c r="P2732" s="12">
        <f t="shared" si="253"/>
        <v>41389.808194444442</v>
      </c>
      <c r="Q2732" s="12">
        <f t="shared" si="254"/>
        <v>41422</v>
      </c>
      <c r="R2732" s="15">
        <f t="shared" si="255"/>
        <v>2013</v>
      </c>
      <c r="S2732" s="21">
        <f t="shared" si="258"/>
        <v>0</v>
      </c>
      <c r="T2732" s="15">
        <f t="shared" si="257"/>
        <v>2.95</v>
      </c>
      <c r="U2732">
        <f t="shared" si="256"/>
        <v>2013</v>
      </c>
    </row>
    <row r="2733" spans="1:21" ht="43.5" x14ac:dyDescent="0.35">
      <c r="A2733">
        <v>2727</v>
      </c>
      <c r="B2733" s="3" t="s">
        <v>2727</v>
      </c>
      <c r="C2733" s="3" t="s">
        <v>6837</v>
      </c>
      <c r="D2733" s="6">
        <v>10000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1438964063</v>
      </c>
      <c r="J2733">
        <v>1436804063</v>
      </c>
      <c r="K2733" t="b">
        <v>0</v>
      </c>
      <c r="L2733">
        <v>707</v>
      </c>
      <c r="M2733" t="b">
        <v>1</v>
      </c>
      <c r="N2733" s="10" t="s">
        <v>8273</v>
      </c>
      <c r="O2733" t="s">
        <v>8303</v>
      </c>
      <c r="P2733" s="12">
        <f t="shared" si="253"/>
        <v>42198.676655092597</v>
      </c>
      <c r="Q2733" s="12">
        <f t="shared" si="254"/>
        <v>42223.676655092597</v>
      </c>
      <c r="R2733" s="15">
        <f t="shared" si="255"/>
        <v>2015</v>
      </c>
      <c r="S2733" s="21">
        <f t="shared" si="258"/>
        <v>0</v>
      </c>
      <c r="T2733" s="15">
        <f t="shared" si="257"/>
        <v>0.61</v>
      </c>
      <c r="U2733">
        <f t="shared" si="256"/>
        <v>2015</v>
      </c>
    </row>
    <row r="2734" spans="1:21" ht="29" x14ac:dyDescent="0.35">
      <c r="A2734">
        <v>2729</v>
      </c>
      <c r="B2734" s="3" t="s">
        <v>2729</v>
      </c>
      <c r="C2734" s="3" t="s">
        <v>6839</v>
      </c>
      <c r="D2734" s="6">
        <v>7500</v>
      </c>
      <c r="E2734" s="8">
        <v>430</v>
      </c>
      <c r="F2734" t="s">
        <v>8218</v>
      </c>
      <c r="G2734" t="s">
        <v>8223</v>
      </c>
      <c r="H2734" t="s">
        <v>8245</v>
      </c>
      <c r="I2734">
        <v>1430459197</v>
      </c>
      <c r="J2734">
        <v>1427867197</v>
      </c>
      <c r="K2734" t="b">
        <v>0</v>
      </c>
      <c r="L2734">
        <v>23</v>
      </c>
      <c r="M2734" t="b">
        <v>1</v>
      </c>
      <c r="N2734" s="10" t="s">
        <v>8273</v>
      </c>
      <c r="O2734" t="s">
        <v>8303</v>
      </c>
      <c r="P2734" s="12">
        <f t="shared" si="253"/>
        <v>42095.240706018521</v>
      </c>
      <c r="Q2734" s="12">
        <f t="shared" si="254"/>
        <v>42125.240706018521</v>
      </c>
      <c r="R2734" s="15">
        <f t="shared" si="255"/>
        <v>2015</v>
      </c>
      <c r="S2734" s="21">
        <f t="shared" si="258"/>
        <v>0</v>
      </c>
      <c r="T2734" s="15">
        <f t="shared" si="257"/>
        <v>18.7</v>
      </c>
      <c r="U2734">
        <f t="shared" si="256"/>
        <v>2015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 s="12">
        <f t="shared" si="253"/>
        <v>42044.272847222222</v>
      </c>
      <c r="Q2735" s="12">
        <f t="shared" si="254"/>
        <v>42104.231180555551</v>
      </c>
      <c r="R2735" s="15">
        <f t="shared" si="255"/>
        <v>2015</v>
      </c>
      <c r="S2735" s="21">
        <f t="shared" si="258"/>
        <v>0</v>
      </c>
      <c r="T2735" s="15">
        <f t="shared" si="257"/>
        <v>3.59</v>
      </c>
      <c r="U2735">
        <f t="shared" si="256"/>
        <v>2015</v>
      </c>
    </row>
    <row r="2736" spans="1:21" ht="43.5" x14ac:dyDescent="0.35">
      <c r="A2736">
        <v>2735</v>
      </c>
      <c r="B2736" s="3" t="s">
        <v>2735</v>
      </c>
      <c r="C2736" s="3" t="s">
        <v>6845</v>
      </c>
      <c r="D2736" s="6">
        <v>750</v>
      </c>
      <c r="E2736" s="8">
        <v>426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s="10" t="s">
        <v>8273</v>
      </c>
      <c r="O2736" t="s">
        <v>8303</v>
      </c>
      <c r="P2736" s="12">
        <f t="shared" si="253"/>
        <v>41316.120949074073</v>
      </c>
      <c r="Q2736" s="12">
        <f t="shared" si="254"/>
        <v>41346.833333333336</v>
      </c>
      <c r="R2736" s="15">
        <f t="shared" si="255"/>
        <v>2013</v>
      </c>
      <c r="S2736" s="21">
        <f t="shared" si="258"/>
        <v>1</v>
      </c>
      <c r="T2736" s="15">
        <f t="shared" si="257"/>
        <v>1.26</v>
      </c>
      <c r="U2736">
        <f t="shared" si="256"/>
        <v>2013</v>
      </c>
    </row>
    <row r="2737" spans="1:21" ht="43.5" x14ac:dyDescent="0.35">
      <c r="A2737">
        <v>2734</v>
      </c>
      <c r="B2737" s="3" t="s">
        <v>2734</v>
      </c>
      <c r="C2737" s="3" t="s">
        <v>6844</v>
      </c>
      <c r="D2737" s="6">
        <v>1</v>
      </c>
      <c r="E2737" s="8">
        <v>426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s="10" t="s">
        <v>8273</v>
      </c>
      <c r="O2737" t="s">
        <v>8303</v>
      </c>
      <c r="P2737" s="12">
        <f t="shared" si="253"/>
        <v>42626.668888888889</v>
      </c>
      <c r="Q2737" s="12">
        <f t="shared" si="254"/>
        <v>42656.915972222225</v>
      </c>
      <c r="R2737" s="15">
        <f t="shared" si="255"/>
        <v>2016</v>
      </c>
      <c r="S2737" s="21">
        <f t="shared" si="258"/>
        <v>426</v>
      </c>
      <c r="T2737" s="15">
        <f t="shared" si="257"/>
        <v>2.61</v>
      </c>
      <c r="U2737">
        <f t="shared" si="256"/>
        <v>2016</v>
      </c>
    </row>
    <row r="2738" spans="1:21" ht="43.5" x14ac:dyDescent="0.35">
      <c r="A2738">
        <v>2737</v>
      </c>
      <c r="B2738" s="3" t="s">
        <v>2737</v>
      </c>
      <c r="C2738" s="3" t="s">
        <v>6847</v>
      </c>
      <c r="D2738" s="6">
        <v>30000</v>
      </c>
      <c r="E2738" s="8">
        <v>425</v>
      </c>
      <c r="F2738" t="s">
        <v>8218</v>
      </c>
      <c r="G2738" t="s">
        <v>8223</v>
      </c>
      <c r="H2738" t="s">
        <v>8245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s="10" t="s">
        <v>8273</v>
      </c>
      <c r="O2738" t="s">
        <v>8303</v>
      </c>
      <c r="P2738" s="12">
        <f t="shared" si="253"/>
        <v>41611.917673611111</v>
      </c>
      <c r="Q2738" s="12">
        <f t="shared" si="254"/>
        <v>41654.791666666664</v>
      </c>
      <c r="R2738" s="15">
        <f t="shared" si="255"/>
        <v>2013</v>
      </c>
      <c r="S2738" s="21">
        <f t="shared" si="258"/>
        <v>0</v>
      </c>
      <c r="T2738" s="15">
        <f t="shared" si="257"/>
        <v>0.93</v>
      </c>
      <c r="U2738">
        <f t="shared" si="256"/>
        <v>2013</v>
      </c>
    </row>
    <row r="2739" spans="1:21" ht="72.5" x14ac:dyDescent="0.35">
      <c r="A2739">
        <v>2736</v>
      </c>
      <c r="B2739" s="3" t="s">
        <v>2736</v>
      </c>
      <c r="C2739" s="3" t="s">
        <v>6846</v>
      </c>
      <c r="D2739" s="6">
        <v>8000</v>
      </c>
      <c r="E2739" s="8">
        <v>425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s="10" t="s">
        <v>8273</v>
      </c>
      <c r="O2739" t="s">
        <v>8303</v>
      </c>
      <c r="P2739" s="12">
        <f t="shared" si="253"/>
        <v>41722.666354166664</v>
      </c>
      <c r="Q2739" s="12">
        <f t="shared" si="254"/>
        <v>41752.666354166664</v>
      </c>
      <c r="R2739" s="15">
        <f t="shared" si="255"/>
        <v>2014</v>
      </c>
      <c r="S2739" s="21">
        <f t="shared" si="258"/>
        <v>0</v>
      </c>
      <c r="T2739" s="15">
        <f t="shared" si="257"/>
        <v>7.33</v>
      </c>
      <c r="U2739">
        <f t="shared" si="256"/>
        <v>2014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 s="12">
        <f t="shared" si="253"/>
        <v>42620.143564814818</v>
      </c>
      <c r="Q2740" s="12">
        <f t="shared" si="254"/>
        <v>42680.143564814818</v>
      </c>
      <c r="R2740" s="15">
        <f t="shared" si="255"/>
        <v>2016</v>
      </c>
      <c r="S2740" s="21">
        <f t="shared" si="258"/>
        <v>0</v>
      </c>
      <c r="T2740" s="15">
        <f t="shared" si="257"/>
        <v>28.33</v>
      </c>
      <c r="U2740">
        <f t="shared" si="256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 s="12">
        <f t="shared" si="253"/>
        <v>41719.887928240743</v>
      </c>
      <c r="Q2741" s="12">
        <f t="shared" si="254"/>
        <v>41764.887928240743</v>
      </c>
      <c r="R2741" s="15">
        <f t="shared" si="255"/>
        <v>2014</v>
      </c>
      <c r="S2741" s="21">
        <f t="shared" si="258"/>
        <v>0</v>
      </c>
      <c r="T2741" s="15">
        <f t="shared" si="257"/>
        <v>2.23</v>
      </c>
      <c r="U2741">
        <f t="shared" si="256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 s="12">
        <f t="shared" si="253"/>
        <v>42045.031851851847</v>
      </c>
      <c r="Q2742" s="12">
        <f t="shared" si="254"/>
        <v>42074.99018518519</v>
      </c>
      <c r="R2742" s="15">
        <f t="shared" si="255"/>
        <v>2015</v>
      </c>
      <c r="S2742" s="21">
        <f t="shared" si="258"/>
        <v>1</v>
      </c>
      <c r="T2742" s="15">
        <f t="shared" si="257"/>
        <v>25</v>
      </c>
      <c r="U2742">
        <f t="shared" si="256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 s="12">
        <f t="shared" si="253"/>
        <v>41911.657430555555</v>
      </c>
      <c r="Q2743" s="12">
        <f t="shared" si="254"/>
        <v>41932.088194444441</v>
      </c>
      <c r="R2743" s="15">
        <f t="shared" si="255"/>
        <v>2014</v>
      </c>
      <c r="S2743" s="21">
        <f t="shared" si="258"/>
        <v>0</v>
      </c>
      <c r="T2743" s="15">
        <f t="shared" si="257"/>
        <v>105.25</v>
      </c>
      <c r="U2743">
        <f t="shared" si="256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 s="12">
        <f t="shared" si="253"/>
        <v>41030.719756944447</v>
      </c>
      <c r="Q2744" s="12">
        <f t="shared" si="254"/>
        <v>41044.719756944447</v>
      </c>
      <c r="R2744" s="15">
        <f t="shared" si="255"/>
        <v>2012</v>
      </c>
      <c r="S2744" s="21">
        <f t="shared" si="258"/>
        <v>0</v>
      </c>
      <c r="T2744" s="15">
        <f t="shared" si="257"/>
        <v>23.33</v>
      </c>
      <c r="U2744">
        <f t="shared" si="256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 s="12">
        <f t="shared" si="253"/>
        <v>42632.328784722224</v>
      </c>
      <c r="Q2745" s="12">
        <f t="shared" si="254"/>
        <v>42662.328784722224</v>
      </c>
      <c r="R2745" s="15">
        <f t="shared" si="255"/>
        <v>2016</v>
      </c>
      <c r="S2745" s="21">
        <f t="shared" si="258"/>
        <v>0</v>
      </c>
      <c r="T2745" s="15">
        <f t="shared" si="257"/>
        <v>0</v>
      </c>
      <c r="U2745">
        <f t="shared" si="256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 s="12">
        <f t="shared" si="253"/>
        <v>40938.062476851854</v>
      </c>
      <c r="Q2746" s="12">
        <f t="shared" si="254"/>
        <v>40968.062476851854</v>
      </c>
      <c r="R2746" s="15">
        <f t="shared" si="255"/>
        <v>2012</v>
      </c>
      <c r="S2746" s="21">
        <f t="shared" si="258"/>
        <v>0</v>
      </c>
      <c r="T2746" s="15">
        <f t="shared" si="257"/>
        <v>18.95</v>
      </c>
      <c r="U2746">
        <f t="shared" si="256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 s="12">
        <f t="shared" si="253"/>
        <v>41044.988055555557</v>
      </c>
      <c r="Q2747" s="12">
        <f t="shared" si="254"/>
        <v>41104.988055555557</v>
      </c>
      <c r="R2747" s="15">
        <f t="shared" si="255"/>
        <v>2012</v>
      </c>
      <c r="S2747" s="21">
        <f t="shared" si="258"/>
        <v>0</v>
      </c>
      <c r="T2747" s="15">
        <f t="shared" si="257"/>
        <v>8.49</v>
      </c>
      <c r="U2747">
        <f t="shared" si="256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 s="12">
        <f t="shared" si="253"/>
        <v>41850.781377314815</v>
      </c>
      <c r="Q2748" s="12">
        <f t="shared" si="254"/>
        <v>41880.781377314815</v>
      </c>
      <c r="R2748" s="15">
        <f t="shared" si="255"/>
        <v>2014</v>
      </c>
      <c r="S2748" s="21">
        <f t="shared" si="258"/>
        <v>0</v>
      </c>
      <c r="T2748" s="15">
        <f t="shared" si="257"/>
        <v>21.84</v>
      </c>
      <c r="U2748">
        <f t="shared" si="256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 s="12">
        <f t="shared" si="253"/>
        <v>41044.64811342593</v>
      </c>
      <c r="Q2749" s="12">
        <f t="shared" si="254"/>
        <v>41076.131944444445</v>
      </c>
      <c r="R2749" s="15">
        <f t="shared" si="255"/>
        <v>2012</v>
      </c>
      <c r="S2749" s="21">
        <f t="shared" si="258"/>
        <v>1</v>
      </c>
      <c r="T2749" s="15">
        <f t="shared" si="257"/>
        <v>103.25</v>
      </c>
      <c r="U2749">
        <f t="shared" si="256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 s="12">
        <f t="shared" si="253"/>
        <v>42585.7106712963</v>
      </c>
      <c r="Q2750" s="12">
        <f t="shared" si="254"/>
        <v>42615.7106712963</v>
      </c>
      <c r="R2750" s="15">
        <f t="shared" si="255"/>
        <v>2016</v>
      </c>
      <c r="S2750" s="21">
        <f t="shared" si="258"/>
        <v>0</v>
      </c>
      <c r="T2750" s="15">
        <f t="shared" si="257"/>
        <v>102.75</v>
      </c>
      <c r="U2750">
        <f t="shared" si="256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 s="12">
        <f t="shared" si="253"/>
        <v>42068.799039351856</v>
      </c>
      <c r="Q2751" s="12">
        <f t="shared" si="254"/>
        <v>42098.757372685184</v>
      </c>
      <c r="R2751" s="15">
        <f t="shared" si="255"/>
        <v>2015</v>
      </c>
      <c r="S2751" s="21">
        <f t="shared" si="258"/>
        <v>0</v>
      </c>
      <c r="T2751" s="15">
        <f t="shared" si="257"/>
        <v>205</v>
      </c>
      <c r="U2751">
        <f t="shared" si="256"/>
        <v>2015</v>
      </c>
    </row>
    <row r="2752" spans="1:21" ht="43.5" x14ac:dyDescent="0.35">
      <c r="A2752">
        <v>2751</v>
      </c>
      <c r="B2752" s="3" t="s">
        <v>2751</v>
      </c>
      <c r="C2752" s="3" t="s">
        <v>6861</v>
      </c>
      <c r="D2752" s="6">
        <v>3274</v>
      </c>
      <c r="E2752" s="8">
        <v>410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 s="12">
        <f t="shared" si="253"/>
        <v>41747.887060185189</v>
      </c>
      <c r="Q2752" s="12">
        <f t="shared" si="254"/>
        <v>41807.887060185189</v>
      </c>
      <c r="R2752" s="15">
        <f t="shared" si="255"/>
        <v>2014</v>
      </c>
      <c r="S2752" s="21">
        <f t="shared" si="258"/>
        <v>0</v>
      </c>
      <c r="T2752" s="15">
        <f t="shared" si="257"/>
        <v>0</v>
      </c>
      <c r="U2752">
        <f t="shared" si="256"/>
        <v>2014</v>
      </c>
    </row>
    <row r="2753" spans="1:21" ht="43.5" x14ac:dyDescent="0.35">
      <c r="A2753">
        <v>2750</v>
      </c>
      <c r="B2753" s="3" t="s">
        <v>2750</v>
      </c>
      <c r="C2753" s="3" t="s">
        <v>6860</v>
      </c>
      <c r="D2753" s="6">
        <v>1999</v>
      </c>
      <c r="E2753" s="8">
        <v>410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 s="12">
        <f t="shared" si="253"/>
        <v>41078.899826388886</v>
      </c>
      <c r="Q2753" s="12">
        <f t="shared" si="254"/>
        <v>41090.833333333336</v>
      </c>
      <c r="R2753" s="15">
        <f t="shared" si="255"/>
        <v>2012</v>
      </c>
      <c r="S2753" s="21">
        <f t="shared" si="258"/>
        <v>0</v>
      </c>
      <c r="T2753" s="15">
        <f t="shared" si="257"/>
        <v>0</v>
      </c>
      <c r="U2753">
        <f t="shared" si="256"/>
        <v>2012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 s="12">
        <f t="shared" ref="P2754:P2817" si="259">(((J2754/60)/60)/24)+DATE(1970,1,1)</f>
        <v>40855.765092592592</v>
      </c>
      <c r="Q2754" s="12">
        <f t="shared" ref="Q2754:Q2817" si="260">(((I2754/60)/60)/24)+DATE(1970,1,1)</f>
        <v>40895.765092592592</v>
      </c>
      <c r="R2754" s="15">
        <f t="shared" ref="R2754:R2817" si="261">YEAR(P2754)</f>
        <v>2011</v>
      </c>
      <c r="S2754" s="21">
        <f t="shared" si="258"/>
        <v>0</v>
      </c>
      <c r="T2754" s="15">
        <f t="shared" si="257"/>
        <v>29.22</v>
      </c>
      <c r="U2754">
        <f t="shared" si="256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 s="12">
        <f t="shared" si="259"/>
        <v>41117.900729166664</v>
      </c>
      <c r="Q2755" s="12">
        <f t="shared" si="260"/>
        <v>41147.900729166664</v>
      </c>
      <c r="R2755" s="15">
        <f t="shared" si="261"/>
        <v>2012</v>
      </c>
      <c r="S2755" s="21">
        <f t="shared" si="258"/>
        <v>0</v>
      </c>
      <c r="T2755" s="15">
        <f t="shared" si="257"/>
        <v>51</v>
      </c>
      <c r="U2755">
        <f t="shared" ref="U2755:U2818" si="262">YEAR(P2755)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 s="12">
        <f t="shared" si="259"/>
        <v>41863.636006944449</v>
      </c>
      <c r="Q2756" s="12">
        <f t="shared" si="260"/>
        <v>41893.636006944449</v>
      </c>
      <c r="R2756" s="15">
        <f t="shared" si="261"/>
        <v>2014</v>
      </c>
      <c r="S2756" s="21">
        <f t="shared" si="258"/>
        <v>0</v>
      </c>
      <c r="T2756" s="15">
        <f t="shared" ref="T2756:T2819" si="263">IFERROR(ROUND(E2756/L2756,2),0)</f>
        <v>0</v>
      </c>
      <c r="U2756">
        <f t="shared" si="262"/>
        <v>2014</v>
      </c>
    </row>
    <row r="2757" spans="1:21" ht="43.5" x14ac:dyDescent="0.35">
      <c r="A2757">
        <v>2756</v>
      </c>
      <c r="B2757" s="3" t="s">
        <v>2756</v>
      </c>
      <c r="C2757" s="3" t="s">
        <v>6866</v>
      </c>
      <c r="D2757" s="6">
        <v>10000</v>
      </c>
      <c r="E2757" s="8">
        <v>403</v>
      </c>
      <c r="F2757" t="s">
        <v>8220</v>
      </c>
      <c r="G2757" t="s">
        <v>8223</v>
      </c>
      <c r="H2757" t="s">
        <v>8245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s="10" t="s">
        <v>8276</v>
      </c>
      <c r="O2757" t="s">
        <v>8312</v>
      </c>
      <c r="P2757" s="12">
        <f t="shared" si="259"/>
        <v>41620.90047453704</v>
      </c>
      <c r="Q2757" s="12">
        <f t="shared" si="260"/>
        <v>41650.90047453704</v>
      </c>
      <c r="R2757" s="15">
        <f t="shared" si="261"/>
        <v>2013</v>
      </c>
      <c r="S2757" s="21">
        <f t="shared" si="258"/>
        <v>0</v>
      </c>
      <c r="T2757" s="15">
        <f t="shared" si="263"/>
        <v>12.21</v>
      </c>
      <c r="U2757">
        <f t="shared" si="262"/>
        <v>2013</v>
      </c>
    </row>
    <row r="2758" spans="1:21" ht="29" x14ac:dyDescent="0.35">
      <c r="A2758">
        <v>2757</v>
      </c>
      <c r="B2758" s="3" t="s">
        <v>2757</v>
      </c>
      <c r="C2758" s="3" t="s">
        <v>6867</v>
      </c>
      <c r="D2758" s="6">
        <v>1500</v>
      </c>
      <c r="E2758" s="8">
        <v>403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s="10" t="s">
        <v>8276</v>
      </c>
      <c r="O2758" t="s">
        <v>8312</v>
      </c>
      <c r="P2758" s="12">
        <f t="shared" si="259"/>
        <v>42573.65662037037</v>
      </c>
      <c r="Q2758" s="12">
        <f t="shared" si="260"/>
        <v>42588.65662037037</v>
      </c>
      <c r="R2758" s="15">
        <f t="shared" si="261"/>
        <v>2016</v>
      </c>
      <c r="S2758" s="21">
        <f t="shared" si="258"/>
        <v>0</v>
      </c>
      <c r="T2758" s="15">
        <f t="shared" si="263"/>
        <v>201.5</v>
      </c>
      <c r="U2758">
        <f t="shared" si="262"/>
        <v>2016</v>
      </c>
    </row>
    <row r="2759" spans="1:21" ht="43.5" x14ac:dyDescent="0.35">
      <c r="A2759">
        <v>2755</v>
      </c>
      <c r="B2759" s="3" t="s">
        <v>2755</v>
      </c>
      <c r="C2759" s="3" t="s">
        <v>6865</v>
      </c>
      <c r="D2759" s="6">
        <v>500</v>
      </c>
      <c r="E2759" s="8">
        <v>403</v>
      </c>
      <c r="F2759" t="s">
        <v>8220</v>
      </c>
      <c r="G2759" t="s">
        <v>8240</v>
      </c>
      <c r="H2759" t="s">
        <v>8248</v>
      </c>
      <c r="I2759">
        <v>1428519527</v>
      </c>
      <c r="J2759">
        <v>1425927527</v>
      </c>
      <c r="K2759" t="b">
        <v>0</v>
      </c>
      <c r="L2759">
        <v>15</v>
      </c>
      <c r="M2759" t="b">
        <v>0</v>
      </c>
      <c r="N2759" s="10" t="s">
        <v>8276</v>
      </c>
      <c r="O2759" t="s">
        <v>8312</v>
      </c>
      <c r="P2759" s="12">
        <f t="shared" si="259"/>
        <v>42072.790821759263</v>
      </c>
      <c r="Q2759" s="12">
        <f t="shared" si="260"/>
        <v>42102.790821759263</v>
      </c>
      <c r="R2759" s="15">
        <f t="shared" si="261"/>
        <v>2015</v>
      </c>
      <c r="S2759" s="21">
        <f t="shared" si="258"/>
        <v>1</v>
      </c>
      <c r="T2759" s="15">
        <f t="shared" si="263"/>
        <v>26.87</v>
      </c>
      <c r="U2759">
        <f t="shared" si="262"/>
        <v>2015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 s="12">
        <f t="shared" si="259"/>
        <v>42639.441932870366</v>
      </c>
      <c r="Q2760" s="12">
        <f t="shared" si="260"/>
        <v>42653.441932870366</v>
      </c>
      <c r="R2760" s="15">
        <f t="shared" si="261"/>
        <v>2016</v>
      </c>
      <c r="S2760" s="21">
        <f t="shared" si="258"/>
        <v>0</v>
      </c>
      <c r="T2760" s="15">
        <f t="shared" si="263"/>
        <v>67</v>
      </c>
      <c r="U2760">
        <f t="shared" si="262"/>
        <v>2016</v>
      </c>
    </row>
    <row r="2761" spans="1:21" ht="58" x14ac:dyDescent="0.35">
      <c r="A2761">
        <v>2760</v>
      </c>
      <c r="B2761" s="3" t="s">
        <v>2760</v>
      </c>
      <c r="C2761" s="3" t="s">
        <v>6870</v>
      </c>
      <c r="D2761" s="6">
        <v>5000</v>
      </c>
      <c r="E2761" s="8">
        <v>401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s="10" t="s">
        <v>8276</v>
      </c>
      <c r="O2761" t="s">
        <v>8312</v>
      </c>
      <c r="P2761" s="12">
        <f t="shared" si="259"/>
        <v>41415.461319444446</v>
      </c>
      <c r="Q2761" s="12">
        <f t="shared" si="260"/>
        <v>41445.461319444446</v>
      </c>
      <c r="R2761" s="15">
        <f t="shared" si="261"/>
        <v>2013</v>
      </c>
      <c r="S2761" s="21">
        <f t="shared" si="258"/>
        <v>0</v>
      </c>
      <c r="T2761" s="15">
        <f t="shared" si="263"/>
        <v>0</v>
      </c>
      <c r="U2761">
        <f t="shared" si="262"/>
        <v>2013</v>
      </c>
    </row>
    <row r="2762" spans="1:21" ht="43.5" x14ac:dyDescent="0.35">
      <c r="A2762">
        <v>2759</v>
      </c>
      <c r="B2762" s="3" t="s">
        <v>2759</v>
      </c>
      <c r="C2762" s="3" t="s">
        <v>6869</v>
      </c>
      <c r="D2762" s="6">
        <v>1000</v>
      </c>
      <c r="E2762" s="8">
        <v>401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s="10" t="s">
        <v>8276</v>
      </c>
      <c r="O2762" t="s">
        <v>8312</v>
      </c>
      <c r="P2762" s="12">
        <f t="shared" si="259"/>
        <v>42524.36650462963</v>
      </c>
      <c r="Q2762" s="12">
        <f t="shared" si="260"/>
        <v>42567.36650462963</v>
      </c>
      <c r="R2762" s="15">
        <f t="shared" si="261"/>
        <v>2016</v>
      </c>
      <c r="S2762" s="21">
        <f t="shared" si="258"/>
        <v>0</v>
      </c>
      <c r="T2762" s="15">
        <f t="shared" si="263"/>
        <v>200.5</v>
      </c>
      <c r="U2762">
        <f t="shared" si="262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 s="12">
        <f t="shared" si="259"/>
        <v>41247.063576388886</v>
      </c>
      <c r="Q2763" s="12">
        <f t="shared" si="260"/>
        <v>41277.063576388886</v>
      </c>
      <c r="R2763" s="15">
        <f t="shared" si="261"/>
        <v>2012</v>
      </c>
      <c r="S2763" s="21">
        <f t="shared" si="258"/>
        <v>0</v>
      </c>
      <c r="T2763" s="15">
        <f t="shared" si="263"/>
        <v>100.08</v>
      </c>
      <c r="U2763">
        <f t="shared" si="262"/>
        <v>2012</v>
      </c>
    </row>
    <row r="2764" spans="1:21" ht="29" x14ac:dyDescent="0.35">
      <c r="A2764">
        <v>2763</v>
      </c>
      <c r="B2764" s="3" t="s">
        <v>2763</v>
      </c>
      <c r="C2764" s="3" t="s">
        <v>6873</v>
      </c>
      <c r="D2764" s="6">
        <v>39400</v>
      </c>
      <c r="E2764" s="8">
        <v>400</v>
      </c>
      <c r="F2764" t="s">
        <v>8220</v>
      </c>
      <c r="G2764" t="s">
        <v>8223</v>
      </c>
      <c r="H2764" t="s">
        <v>8245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s="10" t="s">
        <v>8276</v>
      </c>
      <c r="O2764" t="s">
        <v>8312</v>
      </c>
      <c r="P2764" s="12">
        <f t="shared" si="259"/>
        <v>41373.579675925925</v>
      </c>
      <c r="Q2764" s="12">
        <f t="shared" si="260"/>
        <v>41418.579675925925</v>
      </c>
      <c r="R2764" s="15">
        <f t="shared" si="261"/>
        <v>2013</v>
      </c>
      <c r="S2764" s="21">
        <f t="shared" si="258"/>
        <v>0</v>
      </c>
      <c r="T2764" s="15">
        <f t="shared" si="263"/>
        <v>133.33000000000001</v>
      </c>
      <c r="U2764">
        <f t="shared" si="262"/>
        <v>2013</v>
      </c>
    </row>
    <row r="2765" spans="1:21" ht="43.5" x14ac:dyDescent="0.35">
      <c r="A2765">
        <v>2766</v>
      </c>
      <c r="B2765" s="3" t="s">
        <v>2766</v>
      </c>
      <c r="C2765" s="3" t="s">
        <v>6876</v>
      </c>
      <c r="D2765" s="6">
        <v>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1313078518</v>
      </c>
      <c r="J2765">
        <v>1310486518</v>
      </c>
      <c r="K2765" t="b">
        <v>0</v>
      </c>
      <c r="L2765">
        <v>4</v>
      </c>
      <c r="M2765" t="b">
        <v>0</v>
      </c>
      <c r="N2765" s="10" t="s">
        <v>8276</v>
      </c>
      <c r="O2765" t="s">
        <v>8312</v>
      </c>
      <c r="P2765" s="12">
        <f t="shared" si="259"/>
        <v>40736.668032407404</v>
      </c>
      <c r="Q2765" s="12">
        <f t="shared" si="260"/>
        <v>40766.668032407404</v>
      </c>
      <c r="R2765" s="15">
        <f t="shared" si="261"/>
        <v>2011</v>
      </c>
      <c r="S2765" s="21">
        <f t="shared" si="258"/>
        <v>0</v>
      </c>
      <c r="T2765" s="15">
        <f t="shared" si="263"/>
        <v>100</v>
      </c>
      <c r="U2765">
        <f t="shared" si="262"/>
        <v>2011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 s="12">
        <f t="shared" si="259"/>
        <v>41030.292025462964</v>
      </c>
      <c r="Q2766" s="12">
        <f t="shared" si="260"/>
        <v>41059.791666666664</v>
      </c>
      <c r="R2766" s="15">
        <f t="shared" si="261"/>
        <v>2012</v>
      </c>
      <c r="S2766" s="21">
        <f t="shared" si="258"/>
        <v>0</v>
      </c>
      <c r="T2766" s="15">
        <f t="shared" si="263"/>
        <v>100</v>
      </c>
      <c r="U2766">
        <f t="shared" si="262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 s="12">
        <f t="shared" si="259"/>
        <v>41194.579027777778</v>
      </c>
      <c r="Q2767" s="12">
        <f t="shared" si="260"/>
        <v>41210.579027777778</v>
      </c>
      <c r="R2767" s="15">
        <f t="shared" si="261"/>
        <v>2012</v>
      </c>
      <c r="S2767" s="21">
        <f t="shared" si="258"/>
        <v>0</v>
      </c>
      <c r="T2767" s="15">
        <f t="shared" si="263"/>
        <v>0</v>
      </c>
      <c r="U2767">
        <f t="shared" si="262"/>
        <v>2012</v>
      </c>
    </row>
    <row r="2768" spans="1:21" ht="43.5" x14ac:dyDescent="0.35">
      <c r="A2768">
        <v>2762</v>
      </c>
      <c r="B2768" s="3" t="s">
        <v>2762</v>
      </c>
      <c r="C2768" s="3" t="s">
        <v>6872</v>
      </c>
      <c r="D2768" s="6">
        <v>3250</v>
      </c>
      <c r="E2768" s="8">
        <v>400</v>
      </c>
      <c r="F2768" t="s">
        <v>8220</v>
      </c>
      <c r="G2768" t="s">
        <v>8223</v>
      </c>
      <c r="H2768" t="s">
        <v>8245</v>
      </c>
      <c r="I2768">
        <v>1332114795</v>
      </c>
      <c r="J2768">
        <v>1326934395</v>
      </c>
      <c r="K2768" t="b">
        <v>0</v>
      </c>
      <c r="L2768">
        <v>1</v>
      </c>
      <c r="M2768" t="b">
        <v>0</v>
      </c>
      <c r="N2768" s="10" t="s">
        <v>8276</v>
      </c>
      <c r="O2768" t="s">
        <v>8312</v>
      </c>
      <c r="P2768" s="12">
        <f t="shared" si="259"/>
        <v>40927.036979166667</v>
      </c>
      <c r="Q2768" s="12">
        <f t="shared" si="260"/>
        <v>40986.995312500003</v>
      </c>
      <c r="R2768" s="15">
        <f t="shared" si="261"/>
        <v>2012</v>
      </c>
      <c r="S2768" s="21">
        <f t="shared" si="258"/>
        <v>0</v>
      </c>
      <c r="T2768" s="15">
        <f t="shared" si="263"/>
        <v>400</v>
      </c>
      <c r="U2768">
        <f t="shared" si="262"/>
        <v>2012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 s="12">
        <f t="shared" si="259"/>
        <v>42172.958912037036</v>
      </c>
      <c r="Q2769" s="12">
        <f t="shared" si="260"/>
        <v>42232.958912037036</v>
      </c>
      <c r="R2769" s="15">
        <f t="shared" si="261"/>
        <v>2015</v>
      </c>
      <c r="S2769" s="21">
        <f t="shared" si="258"/>
        <v>0</v>
      </c>
      <c r="T2769" s="15">
        <f t="shared" si="263"/>
        <v>132.33000000000001</v>
      </c>
      <c r="U2769">
        <f t="shared" si="262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 s="12">
        <f t="shared" si="259"/>
        <v>40967.614849537036</v>
      </c>
      <c r="Q2770" s="12">
        <f t="shared" si="260"/>
        <v>40997.573182870372</v>
      </c>
      <c r="R2770" s="15">
        <f t="shared" si="261"/>
        <v>2012</v>
      </c>
      <c r="S2770" s="21">
        <f t="shared" si="258"/>
        <v>0</v>
      </c>
      <c r="T2770" s="15">
        <f t="shared" si="263"/>
        <v>11.65</v>
      </c>
      <c r="U2770">
        <f t="shared" si="262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 s="12">
        <f t="shared" si="259"/>
        <v>41745.826273148145</v>
      </c>
      <c r="Q2771" s="12">
        <f t="shared" si="260"/>
        <v>41795.826273148145</v>
      </c>
      <c r="R2771" s="15">
        <f t="shared" si="261"/>
        <v>2014</v>
      </c>
      <c r="S2771" s="21">
        <f t="shared" si="258"/>
        <v>0</v>
      </c>
      <c r="T2771" s="15">
        <f t="shared" si="263"/>
        <v>195.5</v>
      </c>
      <c r="U2771">
        <f t="shared" si="262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 s="12">
        <f t="shared" si="259"/>
        <v>41686.705208333333</v>
      </c>
      <c r="Q2772" s="12">
        <f t="shared" si="260"/>
        <v>41716.663541666669</v>
      </c>
      <c r="R2772" s="15">
        <f t="shared" si="261"/>
        <v>2014</v>
      </c>
      <c r="S2772" s="21">
        <f t="shared" si="258"/>
        <v>0</v>
      </c>
      <c r="T2772" s="15">
        <f t="shared" si="263"/>
        <v>11.67</v>
      </c>
      <c r="U2772">
        <f t="shared" si="262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 s="12">
        <f t="shared" si="259"/>
        <v>41257.531712962962</v>
      </c>
      <c r="Q2773" s="12">
        <f t="shared" si="260"/>
        <v>41306.708333333336</v>
      </c>
      <c r="R2773" s="15">
        <f t="shared" si="261"/>
        <v>2012</v>
      </c>
      <c r="S2773" s="21">
        <f t="shared" si="258"/>
        <v>0</v>
      </c>
      <c r="T2773" s="15">
        <f t="shared" si="263"/>
        <v>0</v>
      </c>
      <c r="U2773">
        <f t="shared" si="262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 s="12">
        <f t="shared" si="259"/>
        <v>41537.869143518517</v>
      </c>
      <c r="Q2774" s="12">
        <f t="shared" si="260"/>
        <v>41552.869143518517</v>
      </c>
      <c r="R2774" s="15">
        <f t="shared" si="261"/>
        <v>2013</v>
      </c>
      <c r="S2774" s="21">
        <f t="shared" si="258"/>
        <v>0</v>
      </c>
      <c r="T2774" s="15">
        <f t="shared" si="263"/>
        <v>0</v>
      </c>
      <c r="U2774">
        <f t="shared" si="262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 s="12">
        <f t="shared" si="259"/>
        <v>42474.86482638889</v>
      </c>
      <c r="Q2775" s="12">
        <f t="shared" si="260"/>
        <v>42484.86482638889</v>
      </c>
      <c r="R2775" s="15">
        <f t="shared" si="261"/>
        <v>2016</v>
      </c>
      <c r="S2775" s="21">
        <f t="shared" si="258"/>
        <v>1</v>
      </c>
      <c r="T2775" s="15">
        <f t="shared" si="263"/>
        <v>381</v>
      </c>
      <c r="U2775">
        <f t="shared" si="262"/>
        <v>2016</v>
      </c>
    </row>
    <row r="2776" spans="1:21" ht="58" x14ac:dyDescent="0.35">
      <c r="A2776">
        <v>2776</v>
      </c>
      <c r="B2776" s="3" t="s">
        <v>2776</v>
      </c>
      <c r="C2776" s="3" t="s">
        <v>6886</v>
      </c>
      <c r="D2776" s="6">
        <v>21000</v>
      </c>
      <c r="E2776" s="8">
        <v>380</v>
      </c>
      <c r="F2776" t="s">
        <v>8220</v>
      </c>
      <c r="G2776" t="s">
        <v>8223</v>
      </c>
      <c r="H2776" t="s">
        <v>8245</v>
      </c>
      <c r="I2776">
        <v>1434092876</v>
      </c>
      <c r="J2776">
        <v>1431414476</v>
      </c>
      <c r="K2776" t="b">
        <v>0</v>
      </c>
      <c r="L2776">
        <v>36</v>
      </c>
      <c r="M2776" t="b">
        <v>0</v>
      </c>
      <c r="N2776" s="10" t="s">
        <v>8276</v>
      </c>
      <c r="O2776" t="s">
        <v>8312</v>
      </c>
      <c r="P2776" s="12">
        <f t="shared" si="259"/>
        <v>42136.297175925924</v>
      </c>
      <c r="Q2776" s="12">
        <f t="shared" si="260"/>
        <v>42167.297175925924</v>
      </c>
      <c r="R2776" s="15">
        <f t="shared" si="261"/>
        <v>2015</v>
      </c>
      <c r="S2776" s="21">
        <f t="shared" si="258"/>
        <v>0</v>
      </c>
      <c r="T2776" s="15">
        <f t="shared" si="263"/>
        <v>10.56</v>
      </c>
      <c r="U2776">
        <f t="shared" si="262"/>
        <v>2015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 s="12">
        <f t="shared" si="259"/>
        <v>40863.013356481482</v>
      </c>
      <c r="Q2777" s="12">
        <f t="shared" si="260"/>
        <v>40893.013356481482</v>
      </c>
      <c r="R2777" s="15">
        <f t="shared" si="261"/>
        <v>2011</v>
      </c>
      <c r="S2777" s="21">
        <f t="shared" si="258"/>
        <v>0</v>
      </c>
      <c r="T2777" s="15">
        <f t="shared" si="263"/>
        <v>190</v>
      </c>
      <c r="U2777">
        <f t="shared" si="262"/>
        <v>2011</v>
      </c>
    </row>
    <row r="2778" spans="1:21" ht="43.5" x14ac:dyDescent="0.35">
      <c r="A2778">
        <v>2774</v>
      </c>
      <c r="B2778" s="3" t="s">
        <v>2774</v>
      </c>
      <c r="C2778" s="3" t="s">
        <v>6884</v>
      </c>
      <c r="D2778" s="6">
        <v>4000</v>
      </c>
      <c r="E2778" s="8">
        <v>380</v>
      </c>
      <c r="F2778" t="s">
        <v>8220</v>
      </c>
      <c r="G2778" t="s">
        <v>8223</v>
      </c>
      <c r="H2778" t="s">
        <v>8245</v>
      </c>
      <c r="I2778">
        <v>1362711728</v>
      </c>
      <c r="J2778">
        <v>1360119728</v>
      </c>
      <c r="K2778" t="b">
        <v>0</v>
      </c>
      <c r="L2778">
        <v>13</v>
      </c>
      <c r="M2778" t="b">
        <v>0</v>
      </c>
      <c r="N2778" s="10" t="s">
        <v>8276</v>
      </c>
      <c r="O2778" t="s">
        <v>8312</v>
      </c>
      <c r="P2778" s="12">
        <f t="shared" si="259"/>
        <v>41311.126481481479</v>
      </c>
      <c r="Q2778" s="12">
        <f t="shared" si="260"/>
        <v>41341.126481481479</v>
      </c>
      <c r="R2778" s="15">
        <f t="shared" si="261"/>
        <v>2013</v>
      </c>
      <c r="S2778" s="21">
        <f t="shared" ref="S2778:S2841" si="264">ROUND(E2778/D2778,0)</f>
        <v>0</v>
      </c>
      <c r="T2778" s="15">
        <f t="shared" si="263"/>
        <v>29.23</v>
      </c>
      <c r="U2778">
        <f t="shared" si="262"/>
        <v>2013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 s="12">
        <f t="shared" si="259"/>
        <v>42172.669027777782</v>
      </c>
      <c r="Q2779" s="12">
        <f t="shared" si="260"/>
        <v>42202.669027777782</v>
      </c>
      <c r="R2779" s="15">
        <f t="shared" si="261"/>
        <v>2015</v>
      </c>
      <c r="S2779" s="21">
        <f t="shared" si="264"/>
        <v>0</v>
      </c>
      <c r="T2779" s="15">
        <f t="shared" si="263"/>
        <v>377</v>
      </c>
      <c r="U2779">
        <f t="shared" si="262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 s="12">
        <f t="shared" si="259"/>
        <v>41846.978078703702</v>
      </c>
      <c r="Q2780" s="12">
        <f t="shared" si="260"/>
        <v>41876.978078703702</v>
      </c>
      <c r="R2780" s="15">
        <f t="shared" si="261"/>
        <v>2014</v>
      </c>
      <c r="S2780" s="21">
        <f t="shared" si="264"/>
        <v>0</v>
      </c>
      <c r="T2780" s="15">
        <f t="shared" si="263"/>
        <v>25.07</v>
      </c>
      <c r="U2780">
        <f t="shared" si="262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 s="12">
        <f t="shared" si="259"/>
        <v>42300.585891203707</v>
      </c>
      <c r="Q2781" s="12">
        <f t="shared" si="260"/>
        <v>42330.627557870372</v>
      </c>
      <c r="R2781" s="15">
        <f t="shared" si="261"/>
        <v>2015</v>
      </c>
      <c r="S2781" s="21">
        <f t="shared" si="264"/>
        <v>0</v>
      </c>
      <c r="T2781" s="15">
        <f t="shared" si="263"/>
        <v>376</v>
      </c>
      <c r="U2781">
        <f t="shared" si="262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 s="12">
        <f t="shared" si="259"/>
        <v>42774.447777777779</v>
      </c>
      <c r="Q2782" s="12">
        <f t="shared" si="260"/>
        <v>42804.447777777779</v>
      </c>
      <c r="R2782" s="15">
        <f t="shared" si="261"/>
        <v>2017</v>
      </c>
      <c r="S2782" s="21">
        <f t="shared" si="264"/>
        <v>0</v>
      </c>
      <c r="T2782" s="15">
        <f t="shared" si="263"/>
        <v>0</v>
      </c>
      <c r="U2782">
        <f t="shared" si="262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 s="12">
        <f t="shared" si="259"/>
        <v>42018.94159722222</v>
      </c>
      <c r="Q2783" s="12">
        <f t="shared" si="260"/>
        <v>42047.291666666672</v>
      </c>
      <c r="R2783" s="15">
        <f t="shared" si="261"/>
        <v>2015</v>
      </c>
      <c r="S2783" s="21">
        <f t="shared" si="264"/>
        <v>0</v>
      </c>
      <c r="T2783" s="15">
        <f t="shared" si="263"/>
        <v>13.39</v>
      </c>
      <c r="U2783">
        <f t="shared" si="262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 s="12">
        <f t="shared" si="259"/>
        <v>42026.924976851849</v>
      </c>
      <c r="Q2784" s="12">
        <f t="shared" si="260"/>
        <v>42052.207638888889</v>
      </c>
      <c r="R2784" s="15">
        <f t="shared" si="261"/>
        <v>2015</v>
      </c>
      <c r="S2784" s="21">
        <f t="shared" si="264"/>
        <v>0</v>
      </c>
      <c r="T2784" s="15">
        <f t="shared" si="263"/>
        <v>20.83</v>
      </c>
      <c r="U2784">
        <f t="shared" si="262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 s="12">
        <f t="shared" si="259"/>
        <v>42103.535254629634</v>
      </c>
      <c r="Q2785" s="12">
        <f t="shared" si="260"/>
        <v>42117.535254629634</v>
      </c>
      <c r="R2785" s="15">
        <f t="shared" si="261"/>
        <v>2015</v>
      </c>
      <c r="S2785" s="21">
        <f t="shared" si="264"/>
        <v>0</v>
      </c>
      <c r="T2785" s="15">
        <f t="shared" si="263"/>
        <v>6.15</v>
      </c>
      <c r="U2785">
        <f t="shared" si="262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 s="12">
        <f t="shared" si="259"/>
        <v>41920.787534722222</v>
      </c>
      <c r="Q2786" s="12">
        <f t="shared" si="260"/>
        <v>41941.787534722222</v>
      </c>
      <c r="R2786" s="15">
        <f t="shared" si="261"/>
        <v>2014</v>
      </c>
      <c r="S2786" s="21">
        <f t="shared" si="264"/>
        <v>0</v>
      </c>
      <c r="T2786" s="15">
        <f t="shared" si="263"/>
        <v>3.44</v>
      </c>
      <c r="U2786">
        <f t="shared" si="262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 s="12">
        <f t="shared" si="259"/>
        <v>42558.189432870371</v>
      </c>
      <c r="Q2787" s="12">
        <f t="shared" si="260"/>
        <v>42587.875</v>
      </c>
      <c r="R2787" s="15">
        <f t="shared" si="261"/>
        <v>2016</v>
      </c>
      <c r="S2787" s="21">
        <f t="shared" si="264"/>
        <v>0</v>
      </c>
      <c r="T2787" s="15">
        <f t="shared" si="263"/>
        <v>2.6</v>
      </c>
      <c r="U2787">
        <f t="shared" si="262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 s="12">
        <f t="shared" si="259"/>
        <v>41815.569212962961</v>
      </c>
      <c r="Q2788" s="12">
        <f t="shared" si="260"/>
        <v>41829.569212962961</v>
      </c>
      <c r="R2788" s="15">
        <f t="shared" si="261"/>
        <v>2014</v>
      </c>
      <c r="S2788" s="21">
        <f t="shared" si="264"/>
        <v>0</v>
      </c>
      <c r="T2788" s="15">
        <f t="shared" si="263"/>
        <v>4.96</v>
      </c>
      <c r="U2788">
        <f t="shared" si="262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 s="12">
        <f t="shared" si="259"/>
        <v>41808.198518518519</v>
      </c>
      <c r="Q2789" s="12">
        <f t="shared" si="260"/>
        <v>41838.198518518519</v>
      </c>
      <c r="R2789" s="15">
        <f t="shared" si="261"/>
        <v>2014</v>
      </c>
      <c r="S2789" s="21">
        <f t="shared" si="264"/>
        <v>0</v>
      </c>
      <c r="T2789" s="15">
        <f t="shared" si="263"/>
        <v>9.5299999999999994</v>
      </c>
      <c r="U2789">
        <f t="shared" si="262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 s="12">
        <f t="shared" si="259"/>
        <v>42550.701886574068</v>
      </c>
      <c r="Q2790" s="12">
        <f t="shared" si="260"/>
        <v>42580.701886574068</v>
      </c>
      <c r="R2790" s="15">
        <f t="shared" si="261"/>
        <v>2016</v>
      </c>
      <c r="S2790" s="21">
        <f t="shared" si="264"/>
        <v>0</v>
      </c>
      <c r="T2790" s="15">
        <f t="shared" si="263"/>
        <v>18.05</v>
      </c>
      <c r="U2790">
        <f t="shared" si="262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 s="12">
        <f t="shared" si="259"/>
        <v>42056.013124999998</v>
      </c>
      <c r="Q2791" s="12">
        <f t="shared" si="260"/>
        <v>42075.166666666672</v>
      </c>
      <c r="R2791" s="15">
        <f t="shared" si="261"/>
        <v>2015</v>
      </c>
      <c r="S2791" s="21">
        <f t="shared" si="264"/>
        <v>0</v>
      </c>
      <c r="T2791" s="15">
        <f t="shared" si="263"/>
        <v>15</v>
      </c>
      <c r="U2791">
        <f t="shared" si="262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 s="12">
        <f t="shared" si="259"/>
        <v>42016.938692129625</v>
      </c>
      <c r="Q2792" s="12">
        <f t="shared" si="260"/>
        <v>42046.938692129625</v>
      </c>
      <c r="R2792" s="15">
        <f t="shared" si="261"/>
        <v>2015</v>
      </c>
      <c r="S2792" s="21">
        <f t="shared" si="264"/>
        <v>0</v>
      </c>
      <c r="T2792" s="15">
        <f t="shared" si="263"/>
        <v>5.45</v>
      </c>
      <c r="U2792">
        <f t="shared" si="262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 s="12">
        <f t="shared" si="259"/>
        <v>42591.899988425925</v>
      </c>
      <c r="Q2793" s="12">
        <f t="shared" si="260"/>
        <v>42622.166666666672</v>
      </c>
      <c r="R2793" s="15">
        <f t="shared" si="261"/>
        <v>2016</v>
      </c>
      <c r="S2793" s="21">
        <f t="shared" si="264"/>
        <v>0</v>
      </c>
      <c r="T2793" s="15">
        <f t="shared" si="263"/>
        <v>12.86</v>
      </c>
      <c r="U2793">
        <f t="shared" si="262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 s="12">
        <f t="shared" si="259"/>
        <v>42183.231006944443</v>
      </c>
      <c r="Q2794" s="12">
        <f t="shared" si="260"/>
        <v>42228.231006944443</v>
      </c>
      <c r="R2794" s="15">
        <f t="shared" si="261"/>
        <v>2015</v>
      </c>
      <c r="S2794" s="21">
        <f t="shared" si="264"/>
        <v>0</v>
      </c>
      <c r="T2794" s="15">
        <f t="shared" si="263"/>
        <v>14.96</v>
      </c>
      <c r="U2794">
        <f t="shared" si="262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 s="12">
        <f t="shared" si="259"/>
        <v>42176.419039351851</v>
      </c>
      <c r="Q2795" s="12">
        <f t="shared" si="260"/>
        <v>42206.419039351851</v>
      </c>
      <c r="R2795" s="15">
        <f t="shared" si="261"/>
        <v>2015</v>
      </c>
      <c r="S2795" s="21">
        <f t="shared" si="264"/>
        <v>0</v>
      </c>
      <c r="T2795" s="15">
        <f t="shared" si="263"/>
        <v>4.9000000000000004</v>
      </c>
      <c r="U2795">
        <f t="shared" si="262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 s="12">
        <f t="shared" si="259"/>
        <v>42416.691655092596</v>
      </c>
      <c r="Q2796" s="12">
        <f t="shared" si="260"/>
        <v>42432.791666666672</v>
      </c>
      <c r="R2796" s="15">
        <f t="shared" si="261"/>
        <v>2016</v>
      </c>
      <c r="S2796" s="21">
        <f t="shared" si="264"/>
        <v>7</v>
      </c>
      <c r="T2796" s="15">
        <f t="shared" si="263"/>
        <v>119.33</v>
      </c>
      <c r="U2796">
        <f t="shared" si="262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 s="12">
        <f t="shared" si="259"/>
        <v>41780.525937500002</v>
      </c>
      <c r="Q2797" s="12">
        <f t="shared" si="260"/>
        <v>41796.958333333336</v>
      </c>
      <c r="R2797" s="15">
        <f t="shared" si="261"/>
        <v>2014</v>
      </c>
      <c r="S2797" s="21">
        <f t="shared" si="264"/>
        <v>1</v>
      </c>
      <c r="T2797" s="15">
        <f t="shared" si="263"/>
        <v>17.75</v>
      </c>
      <c r="U2797">
        <f t="shared" si="262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 s="12">
        <f t="shared" si="259"/>
        <v>41795.528101851851</v>
      </c>
      <c r="Q2798" s="12">
        <f t="shared" si="260"/>
        <v>41825.528101851851</v>
      </c>
      <c r="R2798" s="15">
        <f t="shared" si="261"/>
        <v>2014</v>
      </c>
      <c r="S2798" s="21">
        <f t="shared" si="264"/>
        <v>0</v>
      </c>
      <c r="T2798" s="15">
        <f t="shared" si="263"/>
        <v>16.809999999999999</v>
      </c>
      <c r="U2798">
        <f t="shared" si="262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 s="12">
        <f t="shared" si="259"/>
        <v>41798.94027777778</v>
      </c>
      <c r="Q2799" s="12">
        <f t="shared" si="260"/>
        <v>41828.94027777778</v>
      </c>
      <c r="R2799" s="15">
        <f t="shared" si="261"/>
        <v>2014</v>
      </c>
      <c r="S2799" s="21">
        <f t="shared" si="264"/>
        <v>0</v>
      </c>
      <c r="T2799" s="15">
        <f t="shared" si="263"/>
        <v>3.73</v>
      </c>
      <c r="U2799">
        <f t="shared" si="262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 s="12">
        <f t="shared" si="259"/>
        <v>42201.675011574072</v>
      </c>
      <c r="Q2800" s="12">
        <f t="shared" si="260"/>
        <v>42216.666666666672</v>
      </c>
      <c r="R2800" s="15">
        <f t="shared" si="261"/>
        <v>2015</v>
      </c>
      <c r="S2800" s="21">
        <f t="shared" si="264"/>
        <v>0</v>
      </c>
      <c r="T2800" s="15">
        <f t="shared" si="263"/>
        <v>2.5299999999999998</v>
      </c>
      <c r="U2800">
        <f t="shared" si="262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 s="12">
        <f t="shared" si="259"/>
        <v>42507.264699074076</v>
      </c>
      <c r="Q2801" s="12">
        <f t="shared" si="260"/>
        <v>42538.666666666672</v>
      </c>
      <c r="R2801" s="15">
        <f t="shared" si="261"/>
        <v>2016</v>
      </c>
      <c r="S2801" s="21">
        <f t="shared" si="264"/>
        <v>0</v>
      </c>
      <c r="T2801" s="15">
        <f t="shared" si="263"/>
        <v>2.69</v>
      </c>
      <c r="U2801">
        <f t="shared" si="262"/>
        <v>2016</v>
      </c>
    </row>
    <row r="2802" spans="1:21" ht="43.5" x14ac:dyDescent="0.35">
      <c r="A2802">
        <v>2802</v>
      </c>
      <c r="B2802" s="3" t="s">
        <v>2802</v>
      </c>
      <c r="C2802" s="3" t="s">
        <v>6912</v>
      </c>
      <c r="D2802" s="6">
        <v>3000</v>
      </c>
      <c r="E2802" s="8">
        <v>350</v>
      </c>
      <c r="F2802" t="s">
        <v>8218</v>
      </c>
      <c r="G2802" t="s">
        <v>8224</v>
      </c>
      <c r="H2802" t="s">
        <v>8246</v>
      </c>
      <c r="I2802">
        <v>1438875107</v>
      </c>
      <c r="J2802">
        <v>1436283107</v>
      </c>
      <c r="K2802" t="b">
        <v>0</v>
      </c>
      <c r="L2802">
        <v>90</v>
      </c>
      <c r="M2802" t="b">
        <v>1</v>
      </c>
      <c r="N2802" s="10" t="s">
        <v>8271</v>
      </c>
      <c r="O2802" t="s">
        <v>8272</v>
      </c>
      <c r="P2802" s="12">
        <f t="shared" si="259"/>
        <v>42192.64707175926</v>
      </c>
      <c r="Q2802" s="12">
        <f t="shared" si="260"/>
        <v>42222.64707175926</v>
      </c>
      <c r="R2802" s="15">
        <f t="shared" si="261"/>
        <v>2015</v>
      </c>
      <c r="S2802" s="21">
        <f t="shared" si="264"/>
        <v>0</v>
      </c>
      <c r="T2802" s="15">
        <f t="shared" si="263"/>
        <v>3.89</v>
      </c>
      <c r="U2802">
        <f t="shared" si="262"/>
        <v>2015</v>
      </c>
    </row>
    <row r="2803" spans="1:21" ht="43.5" x14ac:dyDescent="0.35">
      <c r="A2803">
        <v>2800</v>
      </c>
      <c r="B2803" s="3" t="s">
        <v>2800</v>
      </c>
      <c r="C2803" s="3" t="s">
        <v>6910</v>
      </c>
      <c r="D2803" s="6">
        <v>1000</v>
      </c>
      <c r="E2803" s="8">
        <v>350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s="10" t="s">
        <v>8271</v>
      </c>
      <c r="O2803" t="s">
        <v>8272</v>
      </c>
      <c r="P2803" s="12">
        <f t="shared" si="259"/>
        <v>41948.552847222221</v>
      </c>
      <c r="Q2803" s="12">
        <f t="shared" si="260"/>
        <v>42008.552847222221</v>
      </c>
      <c r="R2803" s="15">
        <f t="shared" si="261"/>
        <v>2014</v>
      </c>
      <c r="S2803" s="21">
        <f t="shared" si="264"/>
        <v>0</v>
      </c>
      <c r="T2803" s="15">
        <f t="shared" si="263"/>
        <v>11.29</v>
      </c>
      <c r="U2803">
        <f t="shared" si="262"/>
        <v>2014</v>
      </c>
    </row>
    <row r="2804" spans="1:21" ht="43.5" x14ac:dyDescent="0.35">
      <c r="A2804">
        <v>2801</v>
      </c>
      <c r="B2804" s="3" t="s">
        <v>2801</v>
      </c>
      <c r="C2804" s="3" t="s">
        <v>6911</v>
      </c>
      <c r="D2804" s="6">
        <v>500</v>
      </c>
      <c r="E2804" s="8">
        <v>350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s="10" t="s">
        <v>8271</v>
      </c>
      <c r="O2804" t="s">
        <v>8272</v>
      </c>
      <c r="P2804" s="12">
        <f t="shared" si="259"/>
        <v>41900.243159722224</v>
      </c>
      <c r="Q2804" s="12">
        <f t="shared" si="260"/>
        <v>41922.458333333336</v>
      </c>
      <c r="R2804" s="15">
        <f t="shared" si="261"/>
        <v>2014</v>
      </c>
      <c r="S2804" s="21">
        <f t="shared" si="264"/>
        <v>1</v>
      </c>
      <c r="T2804" s="15">
        <f t="shared" si="263"/>
        <v>26.92</v>
      </c>
      <c r="U2804">
        <f t="shared" si="262"/>
        <v>2014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 s="12">
        <f t="shared" si="259"/>
        <v>42158.065694444449</v>
      </c>
      <c r="Q2805" s="12">
        <f t="shared" si="260"/>
        <v>42201</v>
      </c>
      <c r="R2805" s="15">
        <f t="shared" si="261"/>
        <v>2015</v>
      </c>
      <c r="S2805" s="21">
        <f t="shared" si="264"/>
        <v>0</v>
      </c>
      <c r="T2805" s="15">
        <f t="shared" si="263"/>
        <v>2.4500000000000002</v>
      </c>
      <c r="U2805">
        <f t="shared" si="262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 s="12">
        <f t="shared" si="259"/>
        <v>41881.453587962962</v>
      </c>
      <c r="Q2806" s="12">
        <f t="shared" si="260"/>
        <v>41911.453587962962</v>
      </c>
      <c r="R2806" s="15">
        <f t="shared" si="261"/>
        <v>2014</v>
      </c>
      <c r="S2806" s="21">
        <f t="shared" si="264"/>
        <v>0</v>
      </c>
      <c r="T2806" s="15">
        <f t="shared" si="263"/>
        <v>15</v>
      </c>
      <c r="U2806">
        <f t="shared" si="262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 s="12">
        <f t="shared" si="259"/>
        <v>42213.505474537036</v>
      </c>
      <c r="Q2807" s="12">
        <f t="shared" si="260"/>
        <v>42238.505474537036</v>
      </c>
      <c r="R2807" s="15">
        <f t="shared" si="261"/>
        <v>2015</v>
      </c>
      <c r="S2807" s="21">
        <f t="shared" si="264"/>
        <v>1</v>
      </c>
      <c r="T2807" s="15">
        <f t="shared" si="263"/>
        <v>19.170000000000002</v>
      </c>
      <c r="U2807">
        <f t="shared" si="262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 s="12">
        <f t="shared" si="259"/>
        <v>42185.267245370371</v>
      </c>
      <c r="Q2808" s="12">
        <f t="shared" si="260"/>
        <v>42221.458333333328</v>
      </c>
      <c r="R2808" s="15">
        <f t="shared" si="261"/>
        <v>2015</v>
      </c>
      <c r="S2808" s="21">
        <f t="shared" si="264"/>
        <v>0</v>
      </c>
      <c r="T2808" s="15">
        <f t="shared" si="263"/>
        <v>4.49</v>
      </c>
      <c r="U2808">
        <f t="shared" si="262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 s="12">
        <f t="shared" si="259"/>
        <v>42154.873124999998</v>
      </c>
      <c r="Q2809" s="12">
        <f t="shared" si="260"/>
        <v>42184.873124999998</v>
      </c>
      <c r="R2809" s="15">
        <f t="shared" si="261"/>
        <v>2015</v>
      </c>
      <c r="S2809" s="21">
        <f t="shared" si="264"/>
        <v>0</v>
      </c>
      <c r="T2809" s="15">
        <f t="shared" si="263"/>
        <v>3.66</v>
      </c>
      <c r="U2809">
        <f t="shared" si="262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 s="12">
        <f t="shared" si="259"/>
        <v>42208.84646990741</v>
      </c>
      <c r="Q2810" s="12">
        <f t="shared" si="260"/>
        <v>42238.84646990741</v>
      </c>
      <c r="R2810" s="15">
        <f t="shared" si="261"/>
        <v>2015</v>
      </c>
      <c r="S2810" s="21">
        <f t="shared" si="264"/>
        <v>0</v>
      </c>
      <c r="T2810" s="15">
        <f t="shared" si="263"/>
        <v>4.9000000000000004</v>
      </c>
      <c r="U2810">
        <f t="shared" si="262"/>
        <v>2015</v>
      </c>
    </row>
    <row r="2811" spans="1:21" ht="43.5" x14ac:dyDescent="0.35">
      <c r="A2811">
        <v>2811</v>
      </c>
      <c r="B2811" s="3" t="s">
        <v>2811</v>
      </c>
      <c r="C2811" s="3" t="s">
        <v>6921</v>
      </c>
      <c r="D2811" s="6">
        <v>10000</v>
      </c>
      <c r="E2811" s="8">
        <v>335</v>
      </c>
      <c r="F2811" t="s">
        <v>8218</v>
      </c>
      <c r="G2811" t="s">
        <v>8224</v>
      </c>
      <c r="H2811" t="s">
        <v>8246</v>
      </c>
      <c r="I2811">
        <v>1424692503</v>
      </c>
      <c r="J2811">
        <v>1422100503</v>
      </c>
      <c r="K2811" t="b">
        <v>0</v>
      </c>
      <c r="L2811">
        <v>108</v>
      </c>
      <c r="M2811" t="b">
        <v>1</v>
      </c>
      <c r="N2811" s="10" t="s">
        <v>8271</v>
      </c>
      <c r="O2811" t="s">
        <v>8272</v>
      </c>
      <c r="P2811" s="12">
        <f t="shared" si="259"/>
        <v>42028.496562500004</v>
      </c>
      <c r="Q2811" s="12">
        <f t="shared" si="260"/>
        <v>42058.496562500004</v>
      </c>
      <c r="R2811" s="15">
        <f t="shared" si="261"/>
        <v>2015</v>
      </c>
      <c r="S2811" s="21">
        <f t="shared" si="264"/>
        <v>0</v>
      </c>
      <c r="T2811" s="15">
        <f t="shared" si="263"/>
        <v>3.1</v>
      </c>
      <c r="U2811">
        <f t="shared" si="262"/>
        <v>2015</v>
      </c>
    </row>
    <row r="2812" spans="1:21" ht="43.5" x14ac:dyDescent="0.35">
      <c r="A2812">
        <v>2812</v>
      </c>
      <c r="B2812" s="3" t="s">
        <v>2812</v>
      </c>
      <c r="C2812" s="3" t="s">
        <v>6922</v>
      </c>
      <c r="D2812" s="6">
        <v>5000</v>
      </c>
      <c r="E2812" s="8">
        <v>335</v>
      </c>
      <c r="F2812" t="s">
        <v>8218</v>
      </c>
      <c r="G2812" t="s">
        <v>8228</v>
      </c>
      <c r="H2812" t="s">
        <v>8250</v>
      </c>
      <c r="I2812">
        <v>1428292800</v>
      </c>
      <c r="J2812">
        <v>1424368298</v>
      </c>
      <c r="K2812" t="b">
        <v>0</v>
      </c>
      <c r="L2812">
        <v>83</v>
      </c>
      <c r="M2812" t="b">
        <v>1</v>
      </c>
      <c r="N2812" s="10" t="s">
        <v>8271</v>
      </c>
      <c r="O2812" t="s">
        <v>8272</v>
      </c>
      <c r="P2812" s="12">
        <f t="shared" si="259"/>
        <v>42054.74418981481</v>
      </c>
      <c r="Q2812" s="12">
        <f t="shared" si="260"/>
        <v>42100.166666666672</v>
      </c>
      <c r="R2812" s="15">
        <f t="shared" si="261"/>
        <v>2015</v>
      </c>
      <c r="S2812" s="21">
        <f t="shared" si="264"/>
        <v>0</v>
      </c>
      <c r="T2812" s="15">
        <f t="shared" si="263"/>
        <v>4.04</v>
      </c>
      <c r="U2812">
        <f t="shared" si="262"/>
        <v>2015</v>
      </c>
    </row>
    <row r="2813" spans="1:21" ht="43.5" x14ac:dyDescent="0.35">
      <c r="A2813">
        <v>2809</v>
      </c>
      <c r="B2813" s="3" t="s">
        <v>2809</v>
      </c>
      <c r="C2813" s="3" t="s">
        <v>6919</v>
      </c>
      <c r="D2813" s="6">
        <v>2500</v>
      </c>
      <c r="E2813" s="8">
        <v>335</v>
      </c>
      <c r="F2813" t="s">
        <v>8218</v>
      </c>
      <c r="G2813" t="s">
        <v>8223</v>
      </c>
      <c r="H2813" t="s">
        <v>8245</v>
      </c>
      <c r="I2813">
        <v>1459348740</v>
      </c>
      <c r="J2813">
        <v>1458647725</v>
      </c>
      <c r="K2813" t="b">
        <v>0</v>
      </c>
      <c r="L2813">
        <v>21</v>
      </c>
      <c r="M2813" t="b">
        <v>1</v>
      </c>
      <c r="N2813" s="10" t="s">
        <v>8271</v>
      </c>
      <c r="O2813" t="s">
        <v>8272</v>
      </c>
      <c r="P2813" s="12">
        <f t="shared" si="259"/>
        <v>42451.496817129635</v>
      </c>
      <c r="Q2813" s="12">
        <f t="shared" si="260"/>
        <v>42459.610416666663</v>
      </c>
      <c r="R2813" s="15">
        <f t="shared" si="261"/>
        <v>2016</v>
      </c>
      <c r="S2813" s="21">
        <f t="shared" si="264"/>
        <v>0</v>
      </c>
      <c r="T2813" s="15">
        <f t="shared" si="263"/>
        <v>15.95</v>
      </c>
      <c r="U2813">
        <f t="shared" si="262"/>
        <v>2016</v>
      </c>
    </row>
    <row r="2814" spans="1:21" ht="43.5" x14ac:dyDescent="0.35">
      <c r="A2814">
        <v>2810</v>
      </c>
      <c r="B2814" s="3" t="s">
        <v>2810</v>
      </c>
      <c r="C2814" s="3" t="s">
        <v>6920</v>
      </c>
      <c r="D2814" s="6">
        <v>2500</v>
      </c>
      <c r="E2814" s="8">
        <v>335</v>
      </c>
      <c r="F2814" t="s">
        <v>8218</v>
      </c>
      <c r="G2814" t="s">
        <v>8223</v>
      </c>
      <c r="H2814" t="s">
        <v>8245</v>
      </c>
      <c r="I2814">
        <v>1401595140</v>
      </c>
      <c r="J2814">
        <v>1398828064</v>
      </c>
      <c r="K2814" t="b">
        <v>0</v>
      </c>
      <c r="L2814">
        <v>57</v>
      </c>
      <c r="M2814" t="b">
        <v>1</v>
      </c>
      <c r="N2814" s="10" t="s">
        <v>8271</v>
      </c>
      <c r="O2814" t="s">
        <v>8272</v>
      </c>
      <c r="P2814" s="12">
        <f t="shared" si="259"/>
        <v>41759.13962962963</v>
      </c>
      <c r="Q2814" s="12">
        <f t="shared" si="260"/>
        <v>41791.165972222225</v>
      </c>
      <c r="R2814" s="15">
        <f t="shared" si="261"/>
        <v>2014</v>
      </c>
      <c r="S2814" s="21">
        <f t="shared" si="264"/>
        <v>0</v>
      </c>
      <c r="T2814" s="15">
        <f t="shared" si="263"/>
        <v>5.88</v>
      </c>
      <c r="U2814">
        <f t="shared" si="262"/>
        <v>2014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 s="12">
        <f t="shared" si="259"/>
        <v>42693.742604166662</v>
      </c>
      <c r="Q2815" s="12">
        <f t="shared" si="260"/>
        <v>42718.742604166662</v>
      </c>
      <c r="R2815" s="15">
        <f t="shared" si="261"/>
        <v>2016</v>
      </c>
      <c r="S2815" s="21">
        <f t="shared" si="264"/>
        <v>0</v>
      </c>
      <c r="T2815" s="15">
        <f t="shared" si="263"/>
        <v>3.48</v>
      </c>
      <c r="U2815">
        <f t="shared" si="262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 s="12">
        <f t="shared" si="259"/>
        <v>42103.399479166663</v>
      </c>
      <c r="Q2816" s="12">
        <f t="shared" si="260"/>
        <v>42133.399479166663</v>
      </c>
      <c r="R2816" s="15">
        <f t="shared" si="261"/>
        <v>2015</v>
      </c>
      <c r="S2816" s="21">
        <f t="shared" si="264"/>
        <v>0</v>
      </c>
      <c r="T2816" s="15">
        <f t="shared" si="263"/>
        <v>5.16</v>
      </c>
      <c r="U2816">
        <f t="shared" si="262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 s="12">
        <f t="shared" si="259"/>
        <v>42559.776724537034</v>
      </c>
      <c r="Q2817" s="12">
        <f t="shared" si="260"/>
        <v>42589.776724537034</v>
      </c>
      <c r="R2817" s="15">
        <f t="shared" si="261"/>
        <v>2016</v>
      </c>
      <c r="S2817" s="21">
        <f t="shared" si="264"/>
        <v>1</v>
      </c>
      <c r="T2817" s="15">
        <f t="shared" si="263"/>
        <v>23.36</v>
      </c>
      <c r="U2817">
        <f t="shared" si="262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 s="12">
        <f t="shared" ref="P2818:P2881" si="265">(((J2818/60)/60)/24)+DATE(1970,1,1)</f>
        <v>42188.467499999999</v>
      </c>
      <c r="Q2818" s="12">
        <f t="shared" ref="Q2818:Q2881" si="266">(((I2818/60)/60)/24)+DATE(1970,1,1)</f>
        <v>42218.666666666672</v>
      </c>
      <c r="R2818" s="15">
        <f t="shared" ref="R2818:R2881" si="267">YEAR(P2818)</f>
        <v>2015</v>
      </c>
      <c r="S2818" s="21">
        <f t="shared" si="264"/>
        <v>0</v>
      </c>
      <c r="T2818" s="15">
        <f t="shared" si="263"/>
        <v>1.93</v>
      </c>
      <c r="U2818">
        <f t="shared" si="262"/>
        <v>2015</v>
      </c>
    </row>
    <row r="2819" spans="1:21" ht="43.5" x14ac:dyDescent="0.35">
      <c r="A2819">
        <v>2818</v>
      </c>
      <c r="B2819" s="3" t="s">
        <v>2818</v>
      </c>
      <c r="C2819" s="3" t="s">
        <v>6928</v>
      </c>
      <c r="D2819" s="6">
        <v>10000</v>
      </c>
      <c r="E2819" s="8">
        <v>325</v>
      </c>
      <c r="F2819" t="s">
        <v>8218</v>
      </c>
      <c r="G2819" t="s">
        <v>8223</v>
      </c>
      <c r="H2819" t="s">
        <v>8245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s="10" t="s">
        <v>8271</v>
      </c>
      <c r="O2819" t="s">
        <v>8272</v>
      </c>
      <c r="P2819" s="12">
        <f t="shared" si="265"/>
        <v>42250.598217592589</v>
      </c>
      <c r="Q2819" s="12">
        <f t="shared" si="266"/>
        <v>42270.598217592589</v>
      </c>
      <c r="R2819" s="15">
        <f t="shared" si="267"/>
        <v>2015</v>
      </c>
      <c r="S2819" s="21">
        <f t="shared" si="264"/>
        <v>0</v>
      </c>
      <c r="T2819" s="15">
        <f t="shared" si="263"/>
        <v>3.19</v>
      </c>
      <c r="U2819">
        <f t="shared" ref="U2819:U2882" si="268">YEAR(P2819)</f>
        <v>2015</v>
      </c>
    </row>
    <row r="2820" spans="1:21" ht="43.5" x14ac:dyDescent="0.35">
      <c r="A2820">
        <v>2819</v>
      </c>
      <c r="B2820" s="3" t="s">
        <v>2819</v>
      </c>
      <c r="C2820" s="3" t="s">
        <v>6929</v>
      </c>
      <c r="D2820" s="6">
        <v>5000</v>
      </c>
      <c r="E2820" s="8">
        <v>325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s="10" t="s">
        <v>8271</v>
      </c>
      <c r="O2820" t="s">
        <v>8272</v>
      </c>
      <c r="P2820" s="12">
        <f t="shared" si="265"/>
        <v>42139.525567129633</v>
      </c>
      <c r="Q2820" s="12">
        <f t="shared" si="266"/>
        <v>42169.525567129633</v>
      </c>
      <c r="R2820" s="15">
        <f t="shared" si="267"/>
        <v>2015</v>
      </c>
      <c r="S2820" s="21">
        <f t="shared" si="264"/>
        <v>0</v>
      </c>
      <c r="T2820" s="15">
        <f t="shared" ref="T2820:T2883" si="269">IFERROR(ROUND(E2820/L2820,2),0)</f>
        <v>3.13</v>
      </c>
      <c r="U2820">
        <f t="shared" si="268"/>
        <v>2015</v>
      </c>
    </row>
    <row r="2821" spans="1:21" ht="58" x14ac:dyDescent="0.35">
      <c r="A2821">
        <v>2817</v>
      </c>
      <c r="B2821" s="3" t="s">
        <v>2817</v>
      </c>
      <c r="C2821" s="3" t="s">
        <v>6927</v>
      </c>
      <c r="D2821" s="6">
        <v>600</v>
      </c>
      <c r="E2821" s="8">
        <v>325</v>
      </c>
      <c r="F2821" t="s">
        <v>8218</v>
      </c>
      <c r="G2821" t="s">
        <v>8224</v>
      </c>
      <c r="H2821" t="s">
        <v>8246</v>
      </c>
      <c r="I2821">
        <v>1425136462</v>
      </c>
      <c r="J2821">
        <v>1421680462</v>
      </c>
      <c r="K2821" t="b">
        <v>0</v>
      </c>
      <c r="L2821">
        <v>33</v>
      </c>
      <c r="M2821" t="b">
        <v>1</v>
      </c>
      <c r="N2821" s="10" t="s">
        <v>8271</v>
      </c>
      <c r="O2821" t="s">
        <v>8272</v>
      </c>
      <c r="P2821" s="12">
        <f t="shared" si="265"/>
        <v>42023.634976851856</v>
      </c>
      <c r="Q2821" s="12">
        <f t="shared" si="266"/>
        <v>42063.634976851856</v>
      </c>
      <c r="R2821" s="15">
        <f t="shared" si="267"/>
        <v>2015</v>
      </c>
      <c r="S2821" s="21">
        <f t="shared" si="264"/>
        <v>1</v>
      </c>
      <c r="T2821" s="15">
        <f t="shared" si="269"/>
        <v>9.85</v>
      </c>
      <c r="U2821">
        <f t="shared" si="268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 s="12">
        <f t="shared" si="265"/>
        <v>42401.610983796301</v>
      </c>
      <c r="Q2822" s="12">
        <f t="shared" si="266"/>
        <v>42426</v>
      </c>
      <c r="R2822" s="15">
        <f t="shared" si="267"/>
        <v>2016</v>
      </c>
      <c r="S2822" s="21">
        <f t="shared" si="264"/>
        <v>2</v>
      </c>
      <c r="T2822" s="15">
        <f t="shared" si="269"/>
        <v>16.25</v>
      </c>
      <c r="U2822">
        <f t="shared" si="268"/>
        <v>2016</v>
      </c>
    </row>
    <row r="2823" spans="1:21" ht="58" x14ac:dyDescent="0.35">
      <c r="A2823">
        <v>2822</v>
      </c>
      <c r="B2823" s="3" t="s">
        <v>2822</v>
      </c>
      <c r="C2823" s="3" t="s">
        <v>6932</v>
      </c>
      <c r="D2823" s="6">
        <v>6000</v>
      </c>
      <c r="E2823" s="8">
        <v>320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s="10" t="s">
        <v>8271</v>
      </c>
      <c r="O2823" t="s">
        <v>8272</v>
      </c>
      <c r="P2823" s="12">
        <f t="shared" si="265"/>
        <v>42060.683935185181</v>
      </c>
      <c r="Q2823" s="12">
        <f t="shared" si="266"/>
        <v>42090.642268518524</v>
      </c>
      <c r="R2823" s="15">
        <f t="shared" si="267"/>
        <v>2015</v>
      </c>
      <c r="S2823" s="21">
        <f t="shared" si="264"/>
        <v>0</v>
      </c>
      <c r="T2823" s="15">
        <f t="shared" si="269"/>
        <v>3.4</v>
      </c>
      <c r="U2823">
        <f t="shared" si="268"/>
        <v>2015</v>
      </c>
    </row>
    <row r="2824" spans="1:21" ht="58" x14ac:dyDescent="0.35">
      <c r="A2824">
        <v>2821</v>
      </c>
      <c r="B2824" s="3" t="s">
        <v>2821</v>
      </c>
      <c r="C2824" s="3" t="s">
        <v>6931</v>
      </c>
      <c r="D2824" s="6">
        <v>1000</v>
      </c>
      <c r="E2824" s="8">
        <v>320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s="10" t="s">
        <v>8271</v>
      </c>
      <c r="O2824" t="s">
        <v>8272</v>
      </c>
      <c r="P2824" s="12">
        <f t="shared" si="265"/>
        <v>41875.922858796301</v>
      </c>
      <c r="Q2824" s="12">
        <f t="shared" si="266"/>
        <v>41905.922858796301</v>
      </c>
      <c r="R2824" s="15">
        <f t="shared" si="267"/>
        <v>2014</v>
      </c>
      <c r="S2824" s="21">
        <f t="shared" si="264"/>
        <v>0</v>
      </c>
      <c r="T2824" s="15">
        <f t="shared" si="269"/>
        <v>9.14</v>
      </c>
      <c r="U2824">
        <f t="shared" si="268"/>
        <v>2014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 s="12">
        <f t="shared" si="265"/>
        <v>42067.011643518519</v>
      </c>
      <c r="Q2825" s="12">
        <f t="shared" si="266"/>
        <v>42094.957638888889</v>
      </c>
      <c r="R2825" s="15">
        <f t="shared" si="267"/>
        <v>2015</v>
      </c>
      <c r="S2825" s="21">
        <f t="shared" si="264"/>
        <v>3</v>
      </c>
      <c r="T2825" s="15">
        <f t="shared" si="269"/>
        <v>22.86</v>
      </c>
      <c r="U2825">
        <f t="shared" si="268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 s="12">
        <f t="shared" si="265"/>
        <v>42136.270787037036</v>
      </c>
      <c r="Q2826" s="12">
        <f t="shared" si="266"/>
        <v>42168.071527777778</v>
      </c>
      <c r="R2826" s="15">
        <f t="shared" si="267"/>
        <v>2015</v>
      </c>
      <c r="S2826" s="21">
        <f t="shared" si="264"/>
        <v>0</v>
      </c>
      <c r="T2826" s="15">
        <f t="shared" si="269"/>
        <v>21.13</v>
      </c>
      <c r="U2826">
        <f t="shared" si="268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 s="12">
        <f t="shared" si="265"/>
        <v>42312.792662037042</v>
      </c>
      <c r="Q2827" s="12">
        <f t="shared" si="266"/>
        <v>42342.792662037042</v>
      </c>
      <c r="R2827" s="15">
        <f t="shared" si="267"/>
        <v>2015</v>
      </c>
      <c r="S2827" s="21">
        <f t="shared" si="264"/>
        <v>0</v>
      </c>
      <c r="T2827" s="15">
        <f t="shared" si="269"/>
        <v>6.2</v>
      </c>
      <c r="U2827">
        <f t="shared" si="268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 s="12">
        <f t="shared" si="265"/>
        <v>42171.034861111111</v>
      </c>
      <c r="Q2828" s="12">
        <f t="shared" si="266"/>
        <v>42195.291666666672</v>
      </c>
      <c r="R2828" s="15">
        <f t="shared" si="267"/>
        <v>2015</v>
      </c>
      <c r="S2828" s="21">
        <f t="shared" si="264"/>
        <v>0</v>
      </c>
      <c r="T2828" s="15">
        <f t="shared" si="269"/>
        <v>16.420000000000002</v>
      </c>
      <c r="U2828">
        <f t="shared" si="268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 s="12">
        <f t="shared" si="265"/>
        <v>42494.683634259258</v>
      </c>
      <c r="Q2829" s="12">
        <f t="shared" si="266"/>
        <v>42524.6875</v>
      </c>
      <c r="R2829" s="15">
        <f t="shared" si="267"/>
        <v>2016</v>
      </c>
      <c r="S2829" s="21">
        <f t="shared" si="264"/>
        <v>0</v>
      </c>
      <c r="T2829" s="15">
        <f t="shared" si="269"/>
        <v>13.52</v>
      </c>
      <c r="U2829">
        <f t="shared" si="268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 s="12">
        <f t="shared" si="265"/>
        <v>42254.264687499999</v>
      </c>
      <c r="Q2830" s="12">
        <f t="shared" si="266"/>
        <v>42279.958333333328</v>
      </c>
      <c r="R2830" s="15">
        <f t="shared" si="267"/>
        <v>2015</v>
      </c>
      <c r="S2830" s="21">
        <f t="shared" si="264"/>
        <v>0</v>
      </c>
      <c r="T2830" s="15">
        <f t="shared" si="269"/>
        <v>3.2</v>
      </c>
      <c r="U2830">
        <f t="shared" si="268"/>
        <v>2015</v>
      </c>
    </row>
    <row r="2831" spans="1:21" ht="29" x14ac:dyDescent="0.35">
      <c r="A2831">
        <v>2830</v>
      </c>
      <c r="B2831" s="3" t="s">
        <v>2830</v>
      </c>
      <c r="C2831" s="3" t="s">
        <v>6940</v>
      </c>
      <c r="D2831" s="6">
        <v>3000</v>
      </c>
      <c r="E2831" s="8">
        <v>310</v>
      </c>
      <c r="F2831" t="s">
        <v>8218</v>
      </c>
      <c r="G2831" t="s">
        <v>8223</v>
      </c>
      <c r="H2831" t="s">
        <v>8245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s="10" t="s">
        <v>8271</v>
      </c>
      <c r="O2831" t="s">
        <v>8272</v>
      </c>
      <c r="P2831" s="12">
        <f t="shared" si="265"/>
        <v>41758.839675925927</v>
      </c>
      <c r="Q2831" s="12">
        <f t="shared" si="266"/>
        <v>41771.165972222225</v>
      </c>
      <c r="R2831" s="15">
        <f t="shared" si="267"/>
        <v>2014</v>
      </c>
      <c r="S2831" s="21">
        <f t="shared" si="264"/>
        <v>0</v>
      </c>
      <c r="T2831" s="15">
        <f t="shared" si="269"/>
        <v>28.18</v>
      </c>
      <c r="U2831">
        <f t="shared" si="268"/>
        <v>2014</v>
      </c>
    </row>
    <row r="2832" spans="1:21" ht="43.5" x14ac:dyDescent="0.35">
      <c r="A2832">
        <v>2831</v>
      </c>
      <c r="B2832" s="3" t="s">
        <v>2831</v>
      </c>
      <c r="C2832" s="3" t="s">
        <v>6941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s="10" t="s">
        <v>8271</v>
      </c>
      <c r="O2832" t="s">
        <v>8272</v>
      </c>
      <c r="P2832" s="12">
        <f t="shared" si="265"/>
        <v>42171.824884259258</v>
      </c>
      <c r="Q2832" s="12">
        <f t="shared" si="266"/>
        <v>42201.824884259258</v>
      </c>
      <c r="R2832" s="15">
        <f t="shared" si="267"/>
        <v>2015</v>
      </c>
      <c r="S2832" s="21">
        <f t="shared" si="264"/>
        <v>0</v>
      </c>
      <c r="T2832" s="15">
        <f t="shared" si="269"/>
        <v>5.96</v>
      </c>
      <c r="U2832">
        <f t="shared" si="268"/>
        <v>2015</v>
      </c>
    </row>
    <row r="2833" spans="1:21" ht="43.5" x14ac:dyDescent="0.35">
      <c r="A2833">
        <v>2829</v>
      </c>
      <c r="B2833" s="3" t="s">
        <v>2829</v>
      </c>
      <c r="C2833" s="3" t="s">
        <v>6939</v>
      </c>
      <c r="D2833" s="6">
        <v>2500</v>
      </c>
      <c r="E2833" s="8">
        <v>310</v>
      </c>
      <c r="F2833" t="s">
        <v>8218</v>
      </c>
      <c r="G2833" t="s">
        <v>8224</v>
      </c>
      <c r="H2833" t="s">
        <v>8246</v>
      </c>
      <c r="I2833">
        <v>1464863118</v>
      </c>
      <c r="J2833">
        <v>1462443918</v>
      </c>
      <c r="K2833" t="b">
        <v>0</v>
      </c>
      <c r="L2833">
        <v>76</v>
      </c>
      <c r="M2833" t="b">
        <v>1</v>
      </c>
      <c r="N2833" s="10" t="s">
        <v>8271</v>
      </c>
      <c r="O2833" t="s">
        <v>8272</v>
      </c>
      <c r="P2833" s="12">
        <f t="shared" si="265"/>
        <v>42495.434236111112</v>
      </c>
      <c r="Q2833" s="12">
        <f t="shared" si="266"/>
        <v>42523.434236111112</v>
      </c>
      <c r="R2833" s="15">
        <f t="shared" si="267"/>
        <v>2016</v>
      </c>
      <c r="S2833" s="21">
        <f t="shared" si="264"/>
        <v>0</v>
      </c>
      <c r="T2833" s="15">
        <f t="shared" si="269"/>
        <v>4.08</v>
      </c>
      <c r="U2833">
        <f t="shared" si="268"/>
        <v>2016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 s="12">
        <f t="shared" si="265"/>
        <v>41938.709421296298</v>
      </c>
      <c r="Q2834" s="12">
        <f t="shared" si="266"/>
        <v>41966.916666666672</v>
      </c>
      <c r="R2834" s="15">
        <f t="shared" si="267"/>
        <v>2014</v>
      </c>
      <c r="S2834" s="21">
        <f t="shared" si="264"/>
        <v>0</v>
      </c>
      <c r="T2834" s="15">
        <f t="shared" si="269"/>
        <v>3.21</v>
      </c>
      <c r="U2834">
        <f t="shared" si="268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 s="12">
        <f t="shared" si="265"/>
        <v>42268.127696759257</v>
      </c>
      <c r="Q2835" s="12">
        <f t="shared" si="266"/>
        <v>42288.083333333328</v>
      </c>
      <c r="R2835" s="15">
        <f t="shared" si="267"/>
        <v>2015</v>
      </c>
      <c r="S2835" s="21">
        <f t="shared" si="264"/>
        <v>0</v>
      </c>
      <c r="T2835" s="15">
        <f t="shared" si="269"/>
        <v>8.6300000000000008</v>
      </c>
      <c r="U2835">
        <f t="shared" si="268"/>
        <v>2015</v>
      </c>
    </row>
    <row r="2836" spans="1:21" ht="43.5" x14ac:dyDescent="0.35">
      <c r="A2836">
        <v>2838</v>
      </c>
      <c r="B2836" s="3" t="s">
        <v>2838</v>
      </c>
      <c r="C2836" s="3" t="s">
        <v>6948</v>
      </c>
      <c r="D2836" s="6">
        <v>2000</v>
      </c>
      <c r="E2836" s="8">
        <v>301</v>
      </c>
      <c r="F2836" t="s">
        <v>8218</v>
      </c>
      <c r="G2836" t="s">
        <v>8223</v>
      </c>
      <c r="H2836" t="s">
        <v>8245</v>
      </c>
      <c r="I2836">
        <v>1407967200</v>
      </c>
      <c r="J2836">
        <v>1406039696</v>
      </c>
      <c r="K2836" t="b">
        <v>0</v>
      </c>
      <c r="L2836">
        <v>54</v>
      </c>
      <c r="M2836" t="b">
        <v>1</v>
      </c>
      <c r="N2836" s="10" t="s">
        <v>8271</v>
      </c>
      <c r="O2836" t="s">
        <v>8272</v>
      </c>
      <c r="P2836" s="12">
        <f t="shared" si="265"/>
        <v>41842.607592592591</v>
      </c>
      <c r="Q2836" s="12">
        <f t="shared" si="266"/>
        <v>41864.916666666664</v>
      </c>
      <c r="R2836" s="15">
        <f t="shared" si="267"/>
        <v>2014</v>
      </c>
      <c r="S2836" s="21">
        <f t="shared" si="264"/>
        <v>0</v>
      </c>
      <c r="T2836" s="15">
        <f t="shared" si="269"/>
        <v>5.57</v>
      </c>
      <c r="U2836">
        <f t="shared" si="268"/>
        <v>2014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 s="12">
        <f t="shared" si="265"/>
        <v>42313.703900462962</v>
      </c>
      <c r="Q2837" s="12">
        <f t="shared" si="266"/>
        <v>42343</v>
      </c>
      <c r="R2837" s="15">
        <f t="shared" si="267"/>
        <v>2015</v>
      </c>
      <c r="S2837" s="21">
        <f t="shared" si="264"/>
        <v>0</v>
      </c>
      <c r="T2837" s="15">
        <f t="shared" si="269"/>
        <v>3.24</v>
      </c>
      <c r="U2837">
        <f t="shared" si="268"/>
        <v>2015</v>
      </c>
    </row>
    <row r="2838" spans="1:21" ht="58" x14ac:dyDescent="0.35">
      <c r="A2838">
        <v>2837</v>
      </c>
      <c r="B2838" s="3" t="s">
        <v>2837</v>
      </c>
      <c r="C2838" s="3" t="s">
        <v>6947</v>
      </c>
      <c r="D2838" s="6">
        <v>850</v>
      </c>
      <c r="E2838" s="8">
        <v>301</v>
      </c>
      <c r="F2838" t="s">
        <v>8218</v>
      </c>
      <c r="G2838" t="s">
        <v>8228</v>
      </c>
      <c r="H2838" t="s">
        <v>8250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s="10" t="s">
        <v>8271</v>
      </c>
      <c r="O2838" t="s">
        <v>8272</v>
      </c>
      <c r="P2838" s="12">
        <f t="shared" si="265"/>
        <v>42307.908379629633</v>
      </c>
      <c r="Q2838" s="12">
        <f t="shared" si="266"/>
        <v>42347.950046296297</v>
      </c>
      <c r="R2838" s="15">
        <f t="shared" si="267"/>
        <v>2015</v>
      </c>
      <c r="S2838" s="21">
        <f t="shared" si="264"/>
        <v>0</v>
      </c>
      <c r="T2838" s="15">
        <f t="shared" si="269"/>
        <v>14.33</v>
      </c>
      <c r="U2838">
        <f t="shared" si="268"/>
        <v>2015</v>
      </c>
    </row>
    <row r="2839" spans="1:21" ht="43.5" x14ac:dyDescent="0.35">
      <c r="A2839">
        <v>2834</v>
      </c>
      <c r="B2839" s="3" t="s">
        <v>2834</v>
      </c>
      <c r="C2839" s="3" t="s">
        <v>6944</v>
      </c>
      <c r="D2839" s="6">
        <v>800</v>
      </c>
      <c r="E2839" s="8">
        <v>301</v>
      </c>
      <c r="F2839" t="s">
        <v>8218</v>
      </c>
      <c r="G2839" t="s">
        <v>8224</v>
      </c>
      <c r="H2839" t="s">
        <v>8246</v>
      </c>
      <c r="I2839">
        <v>1422658930</v>
      </c>
      <c r="J2839">
        <v>1421362930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 s="12">
        <f t="shared" si="265"/>
        <v>42019.959837962961</v>
      </c>
      <c r="Q2839" s="12">
        <f t="shared" si="266"/>
        <v>42034.959837962961</v>
      </c>
      <c r="R2839" s="15">
        <f t="shared" si="267"/>
        <v>2015</v>
      </c>
      <c r="S2839" s="21">
        <f t="shared" si="264"/>
        <v>0</v>
      </c>
      <c r="T2839" s="15">
        <f t="shared" si="269"/>
        <v>14.33</v>
      </c>
      <c r="U2839">
        <f t="shared" si="268"/>
        <v>2015</v>
      </c>
    </row>
    <row r="2840" spans="1:21" ht="58" x14ac:dyDescent="0.35">
      <c r="A2840">
        <v>2836</v>
      </c>
      <c r="B2840" s="3" t="s">
        <v>2836</v>
      </c>
      <c r="C2840" s="3" t="s">
        <v>6946</v>
      </c>
      <c r="D2840" s="6">
        <v>450</v>
      </c>
      <c r="E2840" s="8">
        <v>301</v>
      </c>
      <c r="F2840" t="s">
        <v>8218</v>
      </c>
      <c r="G2840" t="s">
        <v>8223</v>
      </c>
      <c r="H2840" t="s">
        <v>8245</v>
      </c>
      <c r="I2840">
        <v>1487393940</v>
      </c>
      <c r="J2840">
        <v>1484115418</v>
      </c>
      <c r="K2840" t="b">
        <v>0</v>
      </c>
      <c r="L2840">
        <v>11</v>
      </c>
      <c r="M2840" t="b">
        <v>1</v>
      </c>
      <c r="N2840" s="10" t="s">
        <v>8271</v>
      </c>
      <c r="O2840" t="s">
        <v>8272</v>
      </c>
      <c r="P2840" s="12">
        <f t="shared" si="265"/>
        <v>42746.261782407411</v>
      </c>
      <c r="Q2840" s="12">
        <f t="shared" si="266"/>
        <v>42784.207638888889</v>
      </c>
      <c r="R2840" s="15">
        <f t="shared" si="267"/>
        <v>2017</v>
      </c>
      <c r="S2840" s="21">
        <f t="shared" si="264"/>
        <v>1</v>
      </c>
      <c r="T2840" s="15">
        <f t="shared" si="269"/>
        <v>27.36</v>
      </c>
      <c r="U2840">
        <f t="shared" si="268"/>
        <v>2017</v>
      </c>
    </row>
    <row r="2841" spans="1:21" ht="58" x14ac:dyDescent="0.35">
      <c r="A2841">
        <v>2848</v>
      </c>
      <c r="B2841" s="3" t="s">
        <v>2848</v>
      </c>
      <c r="C2841" s="3" t="s">
        <v>6958</v>
      </c>
      <c r="D2841" s="6">
        <v>35000</v>
      </c>
      <c r="E2841" s="8">
        <v>300</v>
      </c>
      <c r="F2841" t="s">
        <v>8220</v>
      </c>
      <c r="G2841" t="s">
        <v>8223</v>
      </c>
      <c r="H2841" t="s">
        <v>8245</v>
      </c>
      <c r="I2841">
        <v>1432913659</v>
      </c>
      <c r="J2841">
        <v>1430321659</v>
      </c>
      <c r="K2841" t="b">
        <v>0</v>
      </c>
      <c r="L2841">
        <v>3</v>
      </c>
      <c r="M2841" t="b">
        <v>0</v>
      </c>
      <c r="N2841" s="10" t="s">
        <v>8271</v>
      </c>
      <c r="O2841" t="s">
        <v>8272</v>
      </c>
      <c r="P2841" s="12">
        <f t="shared" si="265"/>
        <v>42123.648831018523</v>
      </c>
      <c r="Q2841" s="12">
        <f t="shared" si="266"/>
        <v>42153.648831018523</v>
      </c>
      <c r="R2841" s="15">
        <f t="shared" si="267"/>
        <v>2015</v>
      </c>
      <c r="S2841" s="21">
        <f t="shared" si="264"/>
        <v>0</v>
      </c>
      <c r="T2841" s="15">
        <f t="shared" si="269"/>
        <v>100</v>
      </c>
      <c r="U2841">
        <f t="shared" si="268"/>
        <v>2015</v>
      </c>
    </row>
    <row r="2842" spans="1:21" ht="58" x14ac:dyDescent="0.35">
      <c r="A2842">
        <v>2846</v>
      </c>
      <c r="B2842" s="3" t="s">
        <v>2846</v>
      </c>
      <c r="C2842" s="3" t="s">
        <v>6956</v>
      </c>
      <c r="D2842" s="6">
        <v>8000</v>
      </c>
      <c r="E2842" s="8">
        <v>300</v>
      </c>
      <c r="F2842" t="s">
        <v>8220</v>
      </c>
      <c r="G2842" t="s">
        <v>8223</v>
      </c>
      <c r="H2842" t="s">
        <v>8245</v>
      </c>
      <c r="I2842">
        <v>1432917394</v>
      </c>
      <c r="J2842">
        <v>1429029394</v>
      </c>
      <c r="K2842" t="b">
        <v>0</v>
      </c>
      <c r="L2842">
        <v>0</v>
      </c>
      <c r="M2842" t="b">
        <v>0</v>
      </c>
      <c r="N2842" s="10" t="s">
        <v>8271</v>
      </c>
      <c r="O2842" t="s">
        <v>8272</v>
      </c>
      <c r="P2842" s="12">
        <f t="shared" si="265"/>
        <v>42108.692060185189</v>
      </c>
      <c r="Q2842" s="12">
        <f t="shared" si="266"/>
        <v>42153.692060185189</v>
      </c>
      <c r="R2842" s="15">
        <f t="shared" si="267"/>
        <v>2015</v>
      </c>
      <c r="S2842" s="21">
        <f t="shared" ref="S2842:S2905" si="270">ROUND(E2842/D2842,0)</f>
        <v>0</v>
      </c>
      <c r="T2842" s="15">
        <f t="shared" si="269"/>
        <v>0</v>
      </c>
      <c r="U2842">
        <f t="shared" si="268"/>
        <v>2015</v>
      </c>
    </row>
    <row r="2843" spans="1:21" ht="43.5" x14ac:dyDescent="0.35">
      <c r="A2843">
        <v>2845</v>
      </c>
      <c r="B2843" s="3" t="s">
        <v>2845</v>
      </c>
      <c r="C2843" s="3" t="s">
        <v>6955</v>
      </c>
      <c r="D2843" s="6">
        <v>7500</v>
      </c>
      <c r="E2843" s="8">
        <v>300</v>
      </c>
      <c r="F2843" t="s">
        <v>8220</v>
      </c>
      <c r="G2843" t="s">
        <v>8223</v>
      </c>
      <c r="H2843" t="s">
        <v>8245</v>
      </c>
      <c r="I2843">
        <v>1433723033</v>
      </c>
      <c r="J2843">
        <v>1428539033</v>
      </c>
      <c r="K2843" t="b">
        <v>0</v>
      </c>
      <c r="L2843">
        <v>39</v>
      </c>
      <c r="M2843" t="b">
        <v>0</v>
      </c>
      <c r="N2843" s="10" t="s">
        <v>8271</v>
      </c>
      <c r="O2843" t="s">
        <v>8272</v>
      </c>
      <c r="P2843" s="12">
        <f t="shared" si="265"/>
        <v>42103.016585648147</v>
      </c>
      <c r="Q2843" s="12">
        <f t="shared" si="266"/>
        <v>42163.016585648147</v>
      </c>
      <c r="R2843" s="15">
        <f t="shared" si="267"/>
        <v>2015</v>
      </c>
      <c r="S2843" s="21">
        <f t="shared" si="270"/>
        <v>0</v>
      </c>
      <c r="T2843" s="15">
        <f t="shared" si="269"/>
        <v>7.69</v>
      </c>
      <c r="U2843">
        <f t="shared" si="268"/>
        <v>2015</v>
      </c>
    </row>
    <row r="2844" spans="1:21" ht="43.5" x14ac:dyDescent="0.35">
      <c r="A2844">
        <v>2839</v>
      </c>
      <c r="B2844" s="3" t="s">
        <v>2839</v>
      </c>
      <c r="C2844" s="3" t="s">
        <v>6949</v>
      </c>
      <c r="D2844" s="6">
        <v>3500</v>
      </c>
      <c r="E2844" s="8">
        <v>300</v>
      </c>
      <c r="F2844" t="s">
        <v>8218</v>
      </c>
      <c r="G2844" t="s">
        <v>8223</v>
      </c>
      <c r="H2844" t="s">
        <v>8245</v>
      </c>
      <c r="I2844">
        <v>1408942740</v>
      </c>
      <c r="J2844">
        <v>1406958354</v>
      </c>
      <c r="K2844" t="b">
        <v>0</v>
      </c>
      <c r="L2844">
        <v>31</v>
      </c>
      <c r="M2844" t="b">
        <v>1</v>
      </c>
      <c r="N2844" s="10" t="s">
        <v>8271</v>
      </c>
      <c r="O2844" t="s">
        <v>8272</v>
      </c>
      <c r="P2844" s="12">
        <f t="shared" si="265"/>
        <v>41853.240208333329</v>
      </c>
      <c r="Q2844" s="12">
        <f t="shared" si="266"/>
        <v>41876.207638888889</v>
      </c>
      <c r="R2844" s="15">
        <f t="shared" si="267"/>
        <v>2014</v>
      </c>
      <c r="S2844" s="21">
        <f t="shared" si="270"/>
        <v>0</v>
      </c>
      <c r="T2844" s="15">
        <f t="shared" si="269"/>
        <v>9.68</v>
      </c>
      <c r="U2844">
        <f t="shared" si="268"/>
        <v>2014</v>
      </c>
    </row>
    <row r="2845" spans="1:21" ht="58" x14ac:dyDescent="0.35">
      <c r="A2845">
        <v>2840</v>
      </c>
      <c r="B2845" s="3" t="s">
        <v>2840</v>
      </c>
      <c r="C2845" s="3" t="s">
        <v>6950</v>
      </c>
      <c r="D2845" s="6">
        <v>2500</v>
      </c>
      <c r="E2845" s="8">
        <v>300</v>
      </c>
      <c r="F2845" t="s">
        <v>8218</v>
      </c>
      <c r="G2845" t="s">
        <v>8224</v>
      </c>
      <c r="H2845" t="s">
        <v>8246</v>
      </c>
      <c r="I2845">
        <v>1426698000</v>
      </c>
      <c r="J2845">
        <v>1424825479</v>
      </c>
      <c r="K2845" t="b">
        <v>0</v>
      </c>
      <c r="L2845">
        <v>132</v>
      </c>
      <c r="M2845" t="b">
        <v>1</v>
      </c>
      <c r="N2845" s="10" t="s">
        <v>8271</v>
      </c>
      <c r="O2845" t="s">
        <v>8272</v>
      </c>
      <c r="P2845" s="12">
        <f t="shared" si="265"/>
        <v>42060.035636574074</v>
      </c>
      <c r="Q2845" s="12">
        <f t="shared" si="266"/>
        <v>42081.708333333328</v>
      </c>
      <c r="R2845" s="15">
        <f t="shared" si="267"/>
        <v>2015</v>
      </c>
      <c r="S2845" s="21">
        <f t="shared" si="270"/>
        <v>0</v>
      </c>
      <c r="T2845" s="15">
        <f t="shared" si="269"/>
        <v>2.27</v>
      </c>
      <c r="U2845">
        <f t="shared" si="268"/>
        <v>2015</v>
      </c>
    </row>
    <row r="2846" spans="1:21" ht="43.5" x14ac:dyDescent="0.35">
      <c r="A2846">
        <v>2847</v>
      </c>
      <c r="B2846" s="3" t="s">
        <v>2847</v>
      </c>
      <c r="C2846" s="3" t="s">
        <v>6957</v>
      </c>
      <c r="D2846" s="6">
        <v>2000</v>
      </c>
      <c r="E2846" s="8">
        <v>300</v>
      </c>
      <c r="F2846" t="s">
        <v>8220</v>
      </c>
      <c r="G2846" t="s">
        <v>8223</v>
      </c>
      <c r="H2846" t="s">
        <v>8245</v>
      </c>
      <c r="I2846">
        <v>1464031265</v>
      </c>
      <c r="J2846">
        <v>1458847265</v>
      </c>
      <c r="K2846" t="b">
        <v>0</v>
      </c>
      <c r="L2846">
        <v>0</v>
      </c>
      <c r="M2846" t="b">
        <v>0</v>
      </c>
      <c r="N2846" s="10" t="s">
        <v>8271</v>
      </c>
      <c r="O2846" t="s">
        <v>8272</v>
      </c>
      <c r="P2846" s="12">
        <f t="shared" si="265"/>
        <v>42453.806307870371</v>
      </c>
      <c r="Q2846" s="12">
        <f t="shared" si="266"/>
        <v>42513.806307870371</v>
      </c>
      <c r="R2846" s="15">
        <f t="shared" si="267"/>
        <v>2016</v>
      </c>
      <c r="S2846" s="21">
        <f t="shared" si="270"/>
        <v>0</v>
      </c>
      <c r="T2846" s="15">
        <f t="shared" si="269"/>
        <v>0</v>
      </c>
      <c r="U2846">
        <f t="shared" si="268"/>
        <v>2016</v>
      </c>
    </row>
    <row r="2847" spans="1:21" ht="43.5" x14ac:dyDescent="0.35">
      <c r="A2847">
        <v>2842</v>
      </c>
      <c r="B2847" s="3" t="s">
        <v>2842</v>
      </c>
      <c r="C2847" s="3" t="s">
        <v>6952</v>
      </c>
      <c r="D2847" s="6">
        <v>1500</v>
      </c>
      <c r="E2847" s="8">
        <v>300</v>
      </c>
      <c r="F2847" t="s">
        <v>8220</v>
      </c>
      <c r="G2847" t="s">
        <v>8224</v>
      </c>
      <c r="H2847" t="s">
        <v>8246</v>
      </c>
      <c r="I2847">
        <v>1403348400</v>
      </c>
      <c r="J2847">
        <v>1401058295</v>
      </c>
      <c r="K2847" t="b">
        <v>0</v>
      </c>
      <c r="L2847">
        <v>0</v>
      </c>
      <c r="M2847" t="b">
        <v>0</v>
      </c>
      <c r="N2847" s="10" t="s">
        <v>8271</v>
      </c>
      <c r="O2847" t="s">
        <v>8272</v>
      </c>
      <c r="P2847" s="12">
        <f t="shared" si="265"/>
        <v>41784.952488425923</v>
      </c>
      <c r="Q2847" s="12">
        <f t="shared" si="266"/>
        <v>41811.458333333336</v>
      </c>
      <c r="R2847" s="15">
        <f t="shared" si="267"/>
        <v>2014</v>
      </c>
      <c r="S2847" s="21">
        <f t="shared" si="270"/>
        <v>0</v>
      </c>
      <c r="T2847" s="15">
        <f t="shared" si="269"/>
        <v>0</v>
      </c>
      <c r="U2847">
        <f t="shared" si="268"/>
        <v>2014</v>
      </c>
    </row>
    <row r="2848" spans="1:21" ht="43.5" x14ac:dyDescent="0.35">
      <c r="A2848">
        <v>2843</v>
      </c>
      <c r="B2848" s="3" t="s">
        <v>2843</v>
      </c>
      <c r="C2848" s="3" t="s">
        <v>6953</v>
      </c>
      <c r="D2848" s="6">
        <v>1200</v>
      </c>
      <c r="E2848" s="8">
        <v>300</v>
      </c>
      <c r="F2848" t="s">
        <v>8220</v>
      </c>
      <c r="G2848" t="s">
        <v>8223</v>
      </c>
      <c r="H2848" t="s">
        <v>8245</v>
      </c>
      <c r="I2848">
        <v>1465790400</v>
      </c>
      <c r="J2848">
        <v>1462210950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 s="12">
        <f t="shared" si="265"/>
        <v>42492.737847222219</v>
      </c>
      <c r="Q2848" s="12">
        <f t="shared" si="266"/>
        <v>42534.166666666672</v>
      </c>
      <c r="R2848" s="15">
        <f t="shared" si="267"/>
        <v>2016</v>
      </c>
      <c r="S2848" s="21">
        <f t="shared" si="270"/>
        <v>0</v>
      </c>
      <c r="T2848" s="15">
        <f t="shared" si="269"/>
        <v>0</v>
      </c>
      <c r="U2848">
        <f t="shared" si="268"/>
        <v>2016</v>
      </c>
    </row>
    <row r="2849" spans="1:21" ht="58" x14ac:dyDescent="0.35">
      <c r="A2849">
        <v>2841</v>
      </c>
      <c r="B2849" s="3" t="s">
        <v>2841</v>
      </c>
      <c r="C2849" s="3" t="s">
        <v>6951</v>
      </c>
      <c r="D2849" s="6">
        <v>1000</v>
      </c>
      <c r="E2849" s="8">
        <v>300</v>
      </c>
      <c r="F2849" t="s">
        <v>8220</v>
      </c>
      <c r="G2849" t="s">
        <v>8224</v>
      </c>
      <c r="H2849" t="s">
        <v>8246</v>
      </c>
      <c r="I2849">
        <v>1450032297</v>
      </c>
      <c r="J2849">
        <v>1444844697</v>
      </c>
      <c r="K2849" t="b">
        <v>0</v>
      </c>
      <c r="L2849">
        <v>1</v>
      </c>
      <c r="M2849" t="b">
        <v>0</v>
      </c>
      <c r="N2849" s="10" t="s">
        <v>8271</v>
      </c>
      <c r="O2849" t="s">
        <v>8272</v>
      </c>
      <c r="P2849" s="12">
        <f t="shared" si="265"/>
        <v>42291.739548611105</v>
      </c>
      <c r="Q2849" s="12">
        <f t="shared" si="266"/>
        <v>42351.781215277777</v>
      </c>
      <c r="R2849" s="15">
        <f t="shared" si="267"/>
        <v>2015</v>
      </c>
      <c r="S2849" s="21">
        <f t="shared" si="270"/>
        <v>0</v>
      </c>
      <c r="T2849" s="15">
        <f t="shared" si="269"/>
        <v>300</v>
      </c>
      <c r="U2849">
        <f t="shared" si="268"/>
        <v>2015</v>
      </c>
    </row>
    <row r="2850" spans="1:21" ht="43.5" x14ac:dyDescent="0.35">
      <c r="A2850">
        <v>2844</v>
      </c>
      <c r="B2850" s="3" t="s">
        <v>2844</v>
      </c>
      <c r="C2850" s="3" t="s">
        <v>6954</v>
      </c>
      <c r="D2850" s="6">
        <v>550</v>
      </c>
      <c r="E2850" s="8">
        <v>300</v>
      </c>
      <c r="F2850" t="s">
        <v>8220</v>
      </c>
      <c r="G2850" t="s">
        <v>8238</v>
      </c>
      <c r="H2850" t="s">
        <v>8248</v>
      </c>
      <c r="I2850">
        <v>1483535180</v>
      </c>
      <c r="J2850">
        <v>1480943180</v>
      </c>
      <c r="K2850" t="b">
        <v>0</v>
      </c>
      <c r="L2850">
        <v>1</v>
      </c>
      <c r="M2850" t="b">
        <v>0</v>
      </c>
      <c r="N2850" s="10" t="s">
        <v>8271</v>
      </c>
      <c r="O2850" t="s">
        <v>8272</v>
      </c>
      <c r="P2850" s="12">
        <f t="shared" si="265"/>
        <v>42709.546064814815</v>
      </c>
      <c r="Q2850" s="12">
        <f t="shared" si="266"/>
        <v>42739.546064814815</v>
      </c>
      <c r="R2850" s="15">
        <f t="shared" si="267"/>
        <v>2016</v>
      </c>
      <c r="S2850" s="21">
        <f t="shared" si="270"/>
        <v>1</v>
      </c>
      <c r="T2850" s="15">
        <f t="shared" si="269"/>
        <v>300</v>
      </c>
      <c r="U2850">
        <f t="shared" si="268"/>
        <v>2016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 s="12">
        <f t="shared" si="265"/>
        <v>42453.428240740745</v>
      </c>
      <c r="Q2851" s="12">
        <f t="shared" si="266"/>
        <v>42483.428240740745</v>
      </c>
      <c r="R2851" s="15">
        <f t="shared" si="267"/>
        <v>2016</v>
      </c>
      <c r="S2851" s="21">
        <f t="shared" si="270"/>
        <v>1</v>
      </c>
      <c r="T2851" s="15">
        <f t="shared" si="269"/>
        <v>300</v>
      </c>
      <c r="U2851">
        <f t="shared" si="268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 s="12">
        <f t="shared" si="265"/>
        <v>41858.007071759261</v>
      </c>
      <c r="Q2852" s="12">
        <f t="shared" si="266"/>
        <v>41888.007071759261</v>
      </c>
      <c r="R2852" s="15">
        <f t="shared" si="267"/>
        <v>2014</v>
      </c>
      <c r="S2852" s="21">
        <f t="shared" si="270"/>
        <v>0</v>
      </c>
      <c r="T2852" s="15">
        <f t="shared" si="269"/>
        <v>22.92</v>
      </c>
      <c r="U2852">
        <f t="shared" si="268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 s="12">
        <f t="shared" si="265"/>
        <v>42390.002650462964</v>
      </c>
      <c r="Q2853" s="12">
        <f t="shared" si="266"/>
        <v>42398.970138888893</v>
      </c>
      <c r="R2853" s="15">
        <f t="shared" si="267"/>
        <v>2016</v>
      </c>
      <c r="S2853" s="21">
        <f t="shared" si="270"/>
        <v>0</v>
      </c>
      <c r="T2853" s="15">
        <f t="shared" si="269"/>
        <v>0</v>
      </c>
      <c r="U2853">
        <f t="shared" si="268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 s="12">
        <f t="shared" si="265"/>
        <v>41781.045173611114</v>
      </c>
      <c r="Q2854" s="12">
        <f t="shared" si="266"/>
        <v>41811.045173611114</v>
      </c>
      <c r="R2854" s="15">
        <f t="shared" si="267"/>
        <v>2014</v>
      </c>
      <c r="S2854" s="21">
        <f t="shared" si="270"/>
        <v>0</v>
      </c>
      <c r="T2854" s="15">
        <f t="shared" si="269"/>
        <v>48.67</v>
      </c>
      <c r="U2854">
        <f t="shared" si="268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 s="12">
        <f t="shared" si="265"/>
        <v>41836.190937499996</v>
      </c>
      <c r="Q2855" s="12">
        <f t="shared" si="266"/>
        <v>41896.190937499996</v>
      </c>
      <c r="R2855" s="15">
        <f t="shared" si="267"/>
        <v>2014</v>
      </c>
      <c r="S2855" s="21">
        <f t="shared" si="270"/>
        <v>0</v>
      </c>
      <c r="T2855" s="15">
        <f t="shared" si="269"/>
        <v>0</v>
      </c>
      <c r="U2855">
        <f t="shared" si="268"/>
        <v>2014</v>
      </c>
    </row>
    <row r="2856" spans="1:21" ht="43.5" x14ac:dyDescent="0.35">
      <c r="A2856">
        <v>2856</v>
      </c>
      <c r="B2856" s="3" t="s">
        <v>2856</v>
      </c>
      <c r="C2856" s="3" t="s">
        <v>6966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1439069640</v>
      </c>
      <c r="J2856">
        <v>1433897647</v>
      </c>
      <c r="K2856" t="b">
        <v>0</v>
      </c>
      <c r="L2856">
        <v>6</v>
      </c>
      <c r="M2856" t="b">
        <v>0</v>
      </c>
      <c r="N2856" s="10" t="s">
        <v>8271</v>
      </c>
      <c r="O2856" t="s">
        <v>8272</v>
      </c>
      <c r="P2856" s="12">
        <f t="shared" si="265"/>
        <v>42165.037581018521</v>
      </c>
      <c r="Q2856" s="12">
        <f t="shared" si="266"/>
        <v>42224.898611111115</v>
      </c>
      <c r="R2856" s="15">
        <f t="shared" si="267"/>
        <v>2015</v>
      </c>
      <c r="S2856" s="21">
        <f t="shared" si="270"/>
        <v>0</v>
      </c>
      <c r="T2856" s="15">
        <f t="shared" si="269"/>
        <v>48.17</v>
      </c>
      <c r="U2856">
        <f t="shared" si="268"/>
        <v>2015</v>
      </c>
    </row>
    <row r="2857" spans="1:21" ht="43.5" x14ac:dyDescent="0.35">
      <c r="A2857">
        <v>2854</v>
      </c>
      <c r="B2857" s="3" t="s">
        <v>2854</v>
      </c>
      <c r="C2857" s="3" t="s">
        <v>6964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s="10" t="s">
        <v>8271</v>
      </c>
      <c r="O2857" t="s">
        <v>8272</v>
      </c>
      <c r="P2857" s="12">
        <f t="shared" si="265"/>
        <v>42111.71665509259</v>
      </c>
      <c r="Q2857" s="12">
        <f t="shared" si="266"/>
        <v>42131.71665509259</v>
      </c>
      <c r="R2857" s="15">
        <f t="shared" si="267"/>
        <v>2015</v>
      </c>
      <c r="S2857" s="21">
        <f t="shared" si="270"/>
        <v>0</v>
      </c>
      <c r="T2857" s="15">
        <f t="shared" si="269"/>
        <v>20.64</v>
      </c>
      <c r="U2857">
        <f t="shared" si="268"/>
        <v>2015</v>
      </c>
    </row>
    <row r="2858" spans="1:21" ht="58" x14ac:dyDescent="0.35">
      <c r="A2858">
        <v>2855</v>
      </c>
      <c r="B2858" s="3" t="s">
        <v>2855</v>
      </c>
      <c r="C2858" s="3" t="s">
        <v>6965</v>
      </c>
      <c r="D2858" s="6">
        <v>600</v>
      </c>
      <c r="E2858" s="8">
        <v>289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s="10" t="s">
        <v>8271</v>
      </c>
      <c r="O2858" t="s">
        <v>8272</v>
      </c>
      <c r="P2858" s="12">
        <f t="shared" si="265"/>
        <v>42370.007766203707</v>
      </c>
      <c r="Q2858" s="12">
        <f t="shared" si="266"/>
        <v>42398.981944444444</v>
      </c>
      <c r="R2858" s="15">
        <f t="shared" si="267"/>
        <v>2016</v>
      </c>
      <c r="S2858" s="21">
        <f t="shared" si="270"/>
        <v>0</v>
      </c>
      <c r="T2858" s="15">
        <f t="shared" si="269"/>
        <v>57.8</v>
      </c>
      <c r="U2858">
        <f t="shared" si="268"/>
        <v>2016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 s="12">
        <f t="shared" si="265"/>
        <v>42726.920081018514</v>
      </c>
      <c r="Q2859" s="12">
        <f t="shared" si="266"/>
        <v>42786.75</v>
      </c>
      <c r="R2859" s="15">
        <f t="shared" si="267"/>
        <v>2016</v>
      </c>
      <c r="S2859" s="21">
        <f t="shared" si="270"/>
        <v>0</v>
      </c>
      <c r="T2859" s="15">
        <f t="shared" si="269"/>
        <v>19.07</v>
      </c>
      <c r="U2859">
        <f t="shared" si="268"/>
        <v>2016</v>
      </c>
    </row>
    <row r="2860" spans="1:21" ht="43.5" x14ac:dyDescent="0.35">
      <c r="A2860">
        <v>2859</v>
      </c>
      <c r="B2860" s="3" t="s">
        <v>2859</v>
      </c>
      <c r="C2860" s="3" t="s">
        <v>6969</v>
      </c>
      <c r="D2860" s="6">
        <v>2000</v>
      </c>
      <c r="E2860" s="8">
        <v>285</v>
      </c>
      <c r="F2860" t="s">
        <v>8220</v>
      </c>
      <c r="G2860" t="s">
        <v>8225</v>
      </c>
      <c r="H2860" t="s">
        <v>8247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s="10" t="s">
        <v>8271</v>
      </c>
      <c r="O2860" t="s">
        <v>8272</v>
      </c>
      <c r="P2860" s="12">
        <f t="shared" si="265"/>
        <v>42233.362314814818</v>
      </c>
      <c r="Q2860" s="12">
        <f t="shared" si="266"/>
        <v>42293.362314814818</v>
      </c>
      <c r="R2860" s="15">
        <f t="shared" si="267"/>
        <v>2015</v>
      </c>
      <c r="S2860" s="21">
        <f t="shared" si="270"/>
        <v>0</v>
      </c>
      <c r="T2860" s="15">
        <f t="shared" si="269"/>
        <v>285</v>
      </c>
      <c r="U2860">
        <f t="shared" si="268"/>
        <v>2015</v>
      </c>
    </row>
    <row r="2861" spans="1:21" ht="43.5" x14ac:dyDescent="0.35">
      <c r="A2861">
        <v>2858</v>
      </c>
      <c r="B2861" s="3" t="s">
        <v>2858</v>
      </c>
      <c r="C2861" s="3" t="s">
        <v>6968</v>
      </c>
      <c r="D2861" s="6">
        <v>1000</v>
      </c>
      <c r="E2861" s="8">
        <v>285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s="10" t="s">
        <v>8271</v>
      </c>
      <c r="O2861" t="s">
        <v>8272</v>
      </c>
      <c r="P2861" s="12">
        <f t="shared" si="265"/>
        <v>41954.545081018514</v>
      </c>
      <c r="Q2861" s="12">
        <f t="shared" si="266"/>
        <v>41978.477777777778</v>
      </c>
      <c r="R2861" s="15">
        <f t="shared" si="267"/>
        <v>2014</v>
      </c>
      <c r="S2861" s="21">
        <f t="shared" si="270"/>
        <v>0</v>
      </c>
      <c r="T2861" s="15">
        <f t="shared" si="269"/>
        <v>0</v>
      </c>
      <c r="U2861">
        <f t="shared" si="268"/>
        <v>2014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 s="12">
        <f t="shared" si="265"/>
        <v>42480.800648148142</v>
      </c>
      <c r="Q2862" s="12">
        <f t="shared" si="266"/>
        <v>42540.800648148142</v>
      </c>
      <c r="R2862" s="15">
        <f t="shared" si="267"/>
        <v>2016</v>
      </c>
      <c r="S2862" s="21">
        <f t="shared" si="270"/>
        <v>0</v>
      </c>
      <c r="T2862" s="15">
        <f t="shared" si="269"/>
        <v>31.56</v>
      </c>
      <c r="U2862">
        <f t="shared" si="268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 s="12">
        <f t="shared" si="265"/>
        <v>42257.590833333335</v>
      </c>
      <c r="Q2863" s="12">
        <f t="shared" si="266"/>
        <v>42271.590833333335</v>
      </c>
      <c r="R2863" s="15">
        <f t="shared" si="267"/>
        <v>2015</v>
      </c>
      <c r="S2863" s="21">
        <f t="shared" si="270"/>
        <v>1</v>
      </c>
      <c r="T2863" s="15">
        <f t="shared" si="269"/>
        <v>93.67</v>
      </c>
      <c r="U2863">
        <f t="shared" si="268"/>
        <v>2015</v>
      </c>
    </row>
    <row r="2864" spans="1:21" ht="43.5" x14ac:dyDescent="0.35">
      <c r="A2864">
        <v>2863</v>
      </c>
      <c r="B2864" s="3" t="s">
        <v>2863</v>
      </c>
      <c r="C2864" s="3" t="s">
        <v>6973</v>
      </c>
      <c r="D2864" s="6">
        <v>50000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s="10" t="s">
        <v>8271</v>
      </c>
      <c r="O2864" t="s">
        <v>8272</v>
      </c>
      <c r="P2864" s="12">
        <f t="shared" si="265"/>
        <v>41831.675034722226</v>
      </c>
      <c r="Q2864" s="12">
        <f t="shared" si="266"/>
        <v>41891.675034722226</v>
      </c>
      <c r="R2864" s="15">
        <f t="shared" si="267"/>
        <v>2014</v>
      </c>
      <c r="S2864" s="21">
        <f t="shared" si="270"/>
        <v>0</v>
      </c>
      <c r="T2864" s="15">
        <f t="shared" si="269"/>
        <v>280</v>
      </c>
      <c r="U2864">
        <f t="shared" si="268"/>
        <v>2014</v>
      </c>
    </row>
    <row r="2865" spans="1:21" ht="43.5" x14ac:dyDescent="0.35">
      <c r="A2865">
        <v>2862</v>
      </c>
      <c r="B2865" s="3" t="s">
        <v>2862</v>
      </c>
      <c r="C2865" s="3" t="s">
        <v>6972</v>
      </c>
      <c r="D2865" s="6">
        <v>12700</v>
      </c>
      <c r="E2865" s="8">
        <v>280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s="10" t="s">
        <v>8271</v>
      </c>
      <c r="O2865" t="s">
        <v>8272</v>
      </c>
      <c r="P2865" s="12">
        <f t="shared" si="265"/>
        <v>41784.789687500001</v>
      </c>
      <c r="Q2865" s="12">
        <f t="shared" si="266"/>
        <v>41814.789687500001</v>
      </c>
      <c r="R2865" s="15">
        <f t="shared" si="267"/>
        <v>2014</v>
      </c>
      <c r="S2865" s="21">
        <f t="shared" si="270"/>
        <v>0</v>
      </c>
      <c r="T2865" s="15">
        <f t="shared" si="269"/>
        <v>93.33</v>
      </c>
      <c r="U2865">
        <f t="shared" si="268"/>
        <v>2014</v>
      </c>
    </row>
    <row r="2866" spans="1:21" ht="43.5" x14ac:dyDescent="0.35">
      <c r="A2866">
        <v>2866</v>
      </c>
      <c r="B2866" s="3" t="s">
        <v>2866</v>
      </c>
      <c r="C2866" s="3" t="s">
        <v>6976</v>
      </c>
      <c r="D2866" s="6">
        <v>5000</v>
      </c>
      <c r="E2866" s="8">
        <v>280</v>
      </c>
      <c r="F2866" t="s">
        <v>8220</v>
      </c>
      <c r="G2866" t="s">
        <v>8223</v>
      </c>
      <c r="H2866" t="s">
        <v>8245</v>
      </c>
      <c r="I2866">
        <v>1476482400</v>
      </c>
      <c r="J2866">
        <v>1473893721</v>
      </c>
      <c r="K2866" t="b">
        <v>0</v>
      </c>
      <c r="L2866">
        <v>2</v>
      </c>
      <c r="M2866" t="b">
        <v>0</v>
      </c>
      <c r="N2866" s="10" t="s">
        <v>8271</v>
      </c>
      <c r="O2866" t="s">
        <v>8272</v>
      </c>
      <c r="P2866" s="12">
        <f t="shared" si="265"/>
        <v>42627.955104166671</v>
      </c>
      <c r="Q2866" s="12">
        <f t="shared" si="266"/>
        <v>42657.916666666672</v>
      </c>
      <c r="R2866" s="15">
        <f t="shared" si="267"/>
        <v>2016</v>
      </c>
      <c r="S2866" s="21">
        <f t="shared" si="270"/>
        <v>0</v>
      </c>
      <c r="T2866" s="15">
        <f t="shared" si="269"/>
        <v>140</v>
      </c>
      <c r="U2866">
        <f t="shared" si="268"/>
        <v>2016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 s="12">
        <f t="shared" si="265"/>
        <v>41950.114108796297</v>
      </c>
      <c r="Q2867" s="12">
        <f t="shared" si="266"/>
        <v>42010.114108796297</v>
      </c>
      <c r="R2867" s="15">
        <f t="shared" si="267"/>
        <v>2014</v>
      </c>
      <c r="S2867" s="21">
        <f t="shared" si="270"/>
        <v>0</v>
      </c>
      <c r="T2867" s="15">
        <f t="shared" si="269"/>
        <v>0</v>
      </c>
      <c r="U2867">
        <f t="shared" si="268"/>
        <v>2014</v>
      </c>
    </row>
    <row r="2868" spans="1:21" x14ac:dyDescent="0.35">
      <c r="A2868">
        <v>2864</v>
      </c>
      <c r="B2868" s="3" t="s">
        <v>2864</v>
      </c>
      <c r="C2868" s="3" t="s">
        <v>6974</v>
      </c>
      <c r="D2868" s="6">
        <v>2500</v>
      </c>
      <c r="E2868" s="8">
        <v>280</v>
      </c>
      <c r="F2868" t="s">
        <v>8220</v>
      </c>
      <c r="G2868" t="s">
        <v>8224</v>
      </c>
      <c r="H2868" t="s">
        <v>8246</v>
      </c>
      <c r="I2868">
        <v>1437139080</v>
      </c>
      <c r="J2868">
        <v>1434552207</v>
      </c>
      <c r="K2868" t="b">
        <v>0</v>
      </c>
      <c r="L2868">
        <v>3</v>
      </c>
      <c r="M2868" t="b">
        <v>0</v>
      </c>
      <c r="N2868" s="10" t="s">
        <v>8271</v>
      </c>
      <c r="O2868" t="s">
        <v>8272</v>
      </c>
      <c r="P2868" s="12">
        <f t="shared" si="265"/>
        <v>42172.613506944443</v>
      </c>
      <c r="Q2868" s="12">
        <f t="shared" si="266"/>
        <v>42202.554166666669</v>
      </c>
      <c r="R2868" s="15">
        <f t="shared" si="267"/>
        <v>2015</v>
      </c>
      <c r="S2868" s="21">
        <f t="shared" si="270"/>
        <v>0</v>
      </c>
      <c r="T2868" s="15">
        <f t="shared" si="269"/>
        <v>93.33</v>
      </c>
      <c r="U2868">
        <f t="shared" si="268"/>
        <v>2015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 s="12">
        <f t="shared" si="265"/>
        <v>42531.195277777777</v>
      </c>
      <c r="Q2869" s="12">
        <f t="shared" si="266"/>
        <v>42555.166666666672</v>
      </c>
      <c r="R2869" s="15">
        <f t="shared" si="267"/>
        <v>2016</v>
      </c>
      <c r="S2869" s="21">
        <f t="shared" si="270"/>
        <v>0</v>
      </c>
      <c r="T2869" s="15">
        <f t="shared" si="269"/>
        <v>28</v>
      </c>
      <c r="U2869">
        <f t="shared" si="268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 s="12">
        <f t="shared" si="265"/>
        <v>42618.827013888891</v>
      </c>
      <c r="Q2870" s="12">
        <f t="shared" si="266"/>
        <v>42648.827013888891</v>
      </c>
      <c r="R2870" s="15">
        <f t="shared" si="267"/>
        <v>2016</v>
      </c>
      <c r="S2870" s="21">
        <f t="shared" si="270"/>
        <v>0</v>
      </c>
      <c r="T2870" s="15">
        <f t="shared" si="269"/>
        <v>4.6500000000000004</v>
      </c>
      <c r="U2870">
        <f t="shared" si="268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 s="12">
        <f t="shared" si="265"/>
        <v>42540.593530092592</v>
      </c>
      <c r="Q2871" s="12">
        <f t="shared" si="266"/>
        <v>42570.593530092592</v>
      </c>
      <c r="R2871" s="15">
        <f t="shared" si="267"/>
        <v>2016</v>
      </c>
      <c r="S2871" s="21">
        <f t="shared" si="270"/>
        <v>0</v>
      </c>
      <c r="T2871" s="15">
        <f t="shared" si="269"/>
        <v>55.6</v>
      </c>
      <c r="U2871">
        <f t="shared" si="268"/>
        <v>2016</v>
      </c>
    </row>
    <row r="2872" spans="1:21" ht="43.5" x14ac:dyDescent="0.35">
      <c r="A2872">
        <v>2871</v>
      </c>
      <c r="B2872" s="3" t="s">
        <v>2871</v>
      </c>
      <c r="C2872" s="3" t="s">
        <v>6981</v>
      </c>
      <c r="D2872" s="6">
        <v>10000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s="10" t="s">
        <v>8271</v>
      </c>
      <c r="O2872" t="s">
        <v>8272</v>
      </c>
      <c r="P2872" s="12">
        <f t="shared" si="265"/>
        <v>41974.738576388889</v>
      </c>
      <c r="Q2872" s="12">
        <f t="shared" si="266"/>
        <v>41994.738576388889</v>
      </c>
      <c r="R2872" s="15">
        <f t="shared" si="267"/>
        <v>2014</v>
      </c>
      <c r="S2872" s="21">
        <f t="shared" si="270"/>
        <v>0</v>
      </c>
      <c r="T2872" s="15">
        <f t="shared" si="269"/>
        <v>21.31</v>
      </c>
      <c r="U2872">
        <f t="shared" si="268"/>
        <v>2014</v>
      </c>
    </row>
    <row r="2873" spans="1:21" ht="58" x14ac:dyDescent="0.35">
      <c r="A2873">
        <v>2870</v>
      </c>
      <c r="B2873" s="3" t="s">
        <v>2870</v>
      </c>
      <c r="C2873" s="3" t="s">
        <v>6980</v>
      </c>
      <c r="D2873" s="6">
        <v>5000</v>
      </c>
      <c r="E2873" s="8">
        <v>277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s="10" t="s">
        <v>8271</v>
      </c>
      <c r="O2873" t="s">
        <v>8272</v>
      </c>
      <c r="P2873" s="12">
        <f t="shared" si="265"/>
        <v>41746.189409722225</v>
      </c>
      <c r="Q2873" s="12">
        <f t="shared" si="266"/>
        <v>41776.189409722225</v>
      </c>
      <c r="R2873" s="15">
        <f t="shared" si="267"/>
        <v>2014</v>
      </c>
      <c r="S2873" s="21">
        <f t="shared" si="270"/>
        <v>0</v>
      </c>
      <c r="T2873" s="15">
        <f t="shared" si="269"/>
        <v>30.78</v>
      </c>
      <c r="U2873">
        <f t="shared" si="268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 s="12">
        <f t="shared" si="265"/>
        <v>42115.11618055556</v>
      </c>
      <c r="Q2874" s="12">
        <f t="shared" si="266"/>
        <v>42175.11618055556</v>
      </c>
      <c r="R2874" s="15">
        <f t="shared" si="267"/>
        <v>2015</v>
      </c>
      <c r="S2874" s="21">
        <f t="shared" si="270"/>
        <v>0</v>
      </c>
      <c r="T2874" s="15">
        <f t="shared" si="269"/>
        <v>0</v>
      </c>
      <c r="U2874">
        <f t="shared" si="268"/>
        <v>2015</v>
      </c>
    </row>
    <row r="2875" spans="1:21" ht="43.5" x14ac:dyDescent="0.35">
      <c r="A2875">
        <v>2875</v>
      </c>
      <c r="B2875" s="3" t="s">
        <v>2875</v>
      </c>
      <c r="C2875" s="3" t="s">
        <v>6985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s="10" t="s">
        <v>8271</v>
      </c>
      <c r="O2875" t="s">
        <v>8272</v>
      </c>
      <c r="P2875" s="12">
        <f t="shared" si="265"/>
        <v>42465.128391203703</v>
      </c>
      <c r="Q2875" s="12">
        <f t="shared" si="266"/>
        <v>42495.128391203703</v>
      </c>
      <c r="R2875" s="15">
        <f t="shared" si="267"/>
        <v>2016</v>
      </c>
      <c r="S2875" s="21">
        <f t="shared" si="270"/>
        <v>0</v>
      </c>
      <c r="T2875" s="15">
        <f t="shared" si="269"/>
        <v>91</v>
      </c>
      <c r="U2875">
        <f t="shared" si="268"/>
        <v>2016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 s="12">
        <f t="shared" si="265"/>
        <v>42722.84474537037</v>
      </c>
      <c r="Q2876" s="12">
        <f t="shared" si="266"/>
        <v>42752.84474537037</v>
      </c>
      <c r="R2876" s="15">
        <f t="shared" si="267"/>
        <v>2016</v>
      </c>
      <c r="S2876" s="21">
        <f t="shared" si="270"/>
        <v>0</v>
      </c>
      <c r="T2876" s="15">
        <f t="shared" si="269"/>
        <v>91</v>
      </c>
      <c r="U2876">
        <f t="shared" si="268"/>
        <v>2016</v>
      </c>
    </row>
    <row r="2877" spans="1:21" ht="58" x14ac:dyDescent="0.35">
      <c r="A2877">
        <v>2873</v>
      </c>
      <c r="B2877" s="3" t="s">
        <v>2873</v>
      </c>
      <c r="C2877" s="3" t="s">
        <v>6983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s="10" t="s">
        <v>8271</v>
      </c>
      <c r="O2877" t="s">
        <v>8272</v>
      </c>
      <c r="P2877" s="12">
        <f t="shared" si="265"/>
        <v>42002.817488425921</v>
      </c>
      <c r="Q2877" s="12">
        <f t="shared" si="266"/>
        <v>42032.817488425921</v>
      </c>
      <c r="R2877" s="15">
        <f t="shared" si="267"/>
        <v>2014</v>
      </c>
      <c r="S2877" s="21">
        <f t="shared" si="270"/>
        <v>0</v>
      </c>
      <c r="T2877" s="15">
        <f t="shared" si="269"/>
        <v>34.130000000000003</v>
      </c>
      <c r="U2877">
        <f t="shared" si="268"/>
        <v>2014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 s="12">
        <f t="shared" si="265"/>
        <v>42171.743969907402</v>
      </c>
      <c r="Q2878" s="12">
        <f t="shared" si="266"/>
        <v>42201.743969907402</v>
      </c>
      <c r="R2878" s="15">
        <f t="shared" si="267"/>
        <v>2015</v>
      </c>
      <c r="S2878" s="21">
        <f t="shared" si="270"/>
        <v>0</v>
      </c>
      <c r="T2878" s="15">
        <f t="shared" si="269"/>
        <v>0</v>
      </c>
      <c r="U2878">
        <f t="shared" si="268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 s="12">
        <f t="shared" si="265"/>
        <v>42672.955138888887</v>
      </c>
      <c r="Q2879" s="12">
        <f t="shared" si="266"/>
        <v>42704.708333333328</v>
      </c>
      <c r="R2879" s="15">
        <f t="shared" si="267"/>
        <v>2016</v>
      </c>
      <c r="S2879" s="21">
        <f t="shared" si="270"/>
        <v>0</v>
      </c>
      <c r="T2879" s="15">
        <f t="shared" si="269"/>
        <v>45.17</v>
      </c>
      <c r="U2879">
        <f t="shared" si="268"/>
        <v>2016</v>
      </c>
    </row>
    <row r="2880" spans="1:21" ht="43.5" x14ac:dyDescent="0.35">
      <c r="A2880">
        <v>2880</v>
      </c>
      <c r="B2880" s="3" t="s">
        <v>2880</v>
      </c>
      <c r="C2880" s="3" t="s">
        <v>6990</v>
      </c>
      <c r="D2880" s="6">
        <v>12000</v>
      </c>
      <c r="E2880" s="8">
        <v>270</v>
      </c>
      <c r="F2880" t="s">
        <v>8220</v>
      </c>
      <c r="G2880" t="s">
        <v>8223</v>
      </c>
      <c r="H2880" t="s">
        <v>8245</v>
      </c>
      <c r="I2880">
        <v>1440090300</v>
      </c>
      <c r="J2880">
        <v>1436305452</v>
      </c>
      <c r="K2880" t="b">
        <v>0</v>
      </c>
      <c r="L2880">
        <v>29</v>
      </c>
      <c r="M2880" t="b">
        <v>0</v>
      </c>
      <c r="N2880" s="10" t="s">
        <v>8271</v>
      </c>
      <c r="O2880" t="s">
        <v>8272</v>
      </c>
      <c r="P2880" s="12">
        <f t="shared" si="265"/>
        <v>42192.905694444446</v>
      </c>
      <c r="Q2880" s="12">
        <f t="shared" si="266"/>
        <v>42236.711805555555</v>
      </c>
      <c r="R2880" s="15">
        <f t="shared" si="267"/>
        <v>2015</v>
      </c>
      <c r="S2880" s="21">
        <f t="shared" si="270"/>
        <v>0</v>
      </c>
      <c r="T2880" s="15">
        <f t="shared" si="269"/>
        <v>9.31</v>
      </c>
      <c r="U2880">
        <f t="shared" si="268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 s="12">
        <f t="shared" si="265"/>
        <v>42359.725243055553</v>
      </c>
      <c r="Q2881" s="12">
        <f t="shared" si="266"/>
        <v>42389.725243055553</v>
      </c>
      <c r="R2881" s="15">
        <f t="shared" si="267"/>
        <v>2015</v>
      </c>
      <c r="S2881" s="21">
        <f t="shared" si="270"/>
        <v>0</v>
      </c>
      <c r="T2881" s="15">
        <f t="shared" si="269"/>
        <v>270</v>
      </c>
      <c r="U2881">
        <f t="shared" si="268"/>
        <v>2015</v>
      </c>
    </row>
    <row r="2882" spans="1:21" ht="43.5" x14ac:dyDescent="0.35">
      <c r="A2882">
        <v>2881</v>
      </c>
      <c r="B2882" s="3" t="s">
        <v>2881</v>
      </c>
      <c r="C2882" s="3" t="s">
        <v>6991</v>
      </c>
      <c r="D2882" s="6">
        <v>5500</v>
      </c>
      <c r="E2882" s="8">
        <v>270</v>
      </c>
      <c r="F2882" t="s">
        <v>8220</v>
      </c>
      <c r="G2882" t="s">
        <v>8223</v>
      </c>
      <c r="H2882" t="s">
        <v>8245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s="10" t="s">
        <v>8271</v>
      </c>
      <c r="O2882" t="s">
        <v>8272</v>
      </c>
      <c r="P2882" s="12">
        <f t="shared" ref="P2882:P2945" si="271">(((J2882/60)/60)/24)+DATE(1970,1,1)</f>
        <v>41916.597638888888</v>
      </c>
      <c r="Q2882" s="12">
        <f t="shared" ref="Q2882:Q2945" si="272">(((I2882/60)/60)/24)+DATE(1970,1,1)</f>
        <v>41976.639305555553</v>
      </c>
      <c r="R2882" s="15">
        <f t="shared" ref="R2882:R2945" si="273">YEAR(P2882)</f>
        <v>2014</v>
      </c>
      <c r="S2882" s="21">
        <f t="shared" si="270"/>
        <v>0</v>
      </c>
      <c r="T2882" s="15">
        <f t="shared" si="269"/>
        <v>0</v>
      </c>
      <c r="U2882">
        <f t="shared" si="268"/>
        <v>2014</v>
      </c>
    </row>
    <row r="2883" spans="1:21" ht="43.5" x14ac:dyDescent="0.35">
      <c r="A2883">
        <v>2878</v>
      </c>
      <c r="B2883" s="3" t="s">
        <v>2878</v>
      </c>
      <c r="C2883" s="3" t="s">
        <v>6988</v>
      </c>
      <c r="D2883" s="6">
        <v>3000</v>
      </c>
      <c r="E2883" s="8">
        <v>270</v>
      </c>
      <c r="F2883" t="s">
        <v>8220</v>
      </c>
      <c r="G2883" t="s">
        <v>8224</v>
      </c>
      <c r="H2883" t="s">
        <v>8246</v>
      </c>
      <c r="I2883">
        <v>1435934795</v>
      </c>
      <c r="J2883">
        <v>1430750795</v>
      </c>
      <c r="K2883" t="b">
        <v>0</v>
      </c>
      <c r="L2883">
        <v>4</v>
      </c>
      <c r="M2883" t="b">
        <v>0</v>
      </c>
      <c r="N2883" s="10" t="s">
        <v>8271</v>
      </c>
      <c r="O2883" t="s">
        <v>8272</v>
      </c>
      <c r="P2883" s="12">
        <f t="shared" si="271"/>
        <v>42128.615682870368</v>
      </c>
      <c r="Q2883" s="12">
        <f t="shared" si="272"/>
        <v>42188.615682870368</v>
      </c>
      <c r="R2883" s="15">
        <f t="shared" si="273"/>
        <v>2015</v>
      </c>
      <c r="S2883" s="21">
        <f t="shared" si="270"/>
        <v>0</v>
      </c>
      <c r="T2883" s="15">
        <f t="shared" si="269"/>
        <v>67.5</v>
      </c>
      <c r="U2883">
        <f t="shared" ref="U2883:U2946" si="274">YEAR(P2883)</f>
        <v>2015</v>
      </c>
    </row>
    <row r="2884" spans="1:21" ht="58" x14ac:dyDescent="0.35">
      <c r="A2884">
        <v>2883</v>
      </c>
      <c r="B2884" s="3" t="s">
        <v>2883</v>
      </c>
      <c r="C2884" s="3" t="s">
        <v>6993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s="10" t="s">
        <v>8271</v>
      </c>
      <c r="O2884" t="s">
        <v>8272</v>
      </c>
      <c r="P2884" s="12">
        <f t="shared" si="271"/>
        <v>42370.90320601852</v>
      </c>
      <c r="Q2884" s="12">
        <f t="shared" si="272"/>
        <v>42406.207638888889</v>
      </c>
      <c r="R2884" s="15">
        <f t="shared" si="273"/>
        <v>2016</v>
      </c>
      <c r="S2884" s="21">
        <f t="shared" si="270"/>
        <v>0</v>
      </c>
      <c r="T2884" s="15">
        <f t="shared" ref="T2884:T2947" si="275">IFERROR(ROUND(E2884/L2884,2),0)</f>
        <v>53.2</v>
      </c>
      <c r="U2884">
        <f t="shared" si="274"/>
        <v>2016</v>
      </c>
    </row>
    <row r="2885" spans="1:21" ht="43.5" x14ac:dyDescent="0.35">
      <c r="A2885">
        <v>2882</v>
      </c>
      <c r="B2885" s="3" t="s">
        <v>2882</v>
      </c>
      <c r="C2885" s="3" t="s">
        <v>6992</v>
      </c>
      <c r="D2885" s="6">
        <v>750</v>
      </c>
      <c r="E2885" s="8">
        <v>266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s="10" t="s">
        <v>8271</v>
      </c>
      <c r="O2885" t="s">
        <v>8272</v>
      </c>
      <c r="P2885" s="12">
        <f t="shared" si="271"/>
        <v>42461.596273148149</v>
      </c>
      <c r="Q2885" s="12">
        <f t="shared" si="272"/>
        <v>42491.596273148149</v>
      </c>
      <c r="R2885" s="15">
        <f t="shared" si="273"/>
        <v>2016</v>
      </c>
      <c r="S2885" s="21">
        <f t="shared" si="270"/>
        <v>0</v>
      </c>
      <c r="T2885" s="15">
        <f t="shared" si="275"/>
        <v>66.5</v>
      </c>
      <c r="U2885">
        <f t="shared" si="274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 s="12">
        <f t="shared" si="271"/>
        <v>41948.727256944447</v>
      </c>
      <c r="Q2886" s="12">
        <f t="shared" si="272"/>
        <v>41978.727256944447</v>
      </c>
      <c r="R2886" s="15">
        <f t="shared" si="273"/>
        <v>2014</v>
      </c>
      <c r="S2886" s="21">
        <f t="shared" si="270"/>
        <v>0</v>
      </c>
      <c r="T2886" s="15">
        <f t="shared" si="275"/>
        <v>66</v>
      </c>
      <c r="U2886">
        <f t="shared" si="274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 s="12">
        <f t="shared" si="271"/>
        <v>42047.07640046296</v>
      </c>
      <c r="Q2887" s="12">
        <f t="shared" si="272"/>
        <v>42077.034733796296</v>
      </c>
      <c r="R2887" s="15">
        <f t="shared" si="273"/>
        <v>2015</v>
      </c>
      <c r="S2887" s="21">
        <f t="shared" si="270"/>
        <v>1</v>
      </c>
      <c r="T2887" s="15">
        <f t="shared" si="275"/>
        <v>52.4</v>
      </c>
      <c r="U2887">
        <f t="shared" si="274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 s="12">
        <f t="shared" si="271"/>
        <v>42261.632916666669</v>
      </c>
      <c r="Q2888" s="12">
        <f t="shared" si="272"/>
        <v>42266.165972222225</v>
      </c>
      <c r="R2888" s="15">
        <f t="shared" si="273"/>
        <v>2015</v>
      </c>
      <c r="S2888" s="21">
        <f t="shared" si="270"/>
        <v>1</v>
      </c>
      <c r="T2888" s="15">
        <f t="shared" si="275"/>
        <v>261</v>
      </c>
      <c r="U2888">
        <f t="shared" si="274"/>
        <v>2015</v>
      </c>
    </row>
    <row r="2889" spans="1:21" ht="43.5" x14ac:dyDescent="0.35">
      <c r="A2889">
        <v>2888</v>
      </c>
      <c r="B2889" s="3" t="s">
        <v>2888</v>
      </c>
      <c r="C2889" s="3" t="s">
        <v>6998</v>
      </c>
      <c r="D2889" s="6">
        <v>30000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s="10" t="s">
        <v>8271</v>
      </c>
      <c r="O2889" t="s">
        <v>8272</v>
      </c>
      <c r="P2889" s="12">
        <f t="shared" si="271"/>
        <v>41922.535185185188</v>
      </c>
      <c r="Q2889" s="12">
        <f t="shared" si="272"/>
        <v>41930.207638888889</v>
      </c>
      <c r="R2889" s="15">
        <f t="shared" si="273"/>
        <v>2014</v>
      </c>
      <c r="S2889" s="21">
        <f t="shared" si="270"/>
        <v>0</v>
      </c>
      <c r="T2889" s="15">
        <f t="shared" si="275"/>
        <v>0</v>
      </c>
      <c r="U2889">
        <f t="shared" si="274"/>
        <v>2014</v>
      </c>
    </row>
    <row r="2890" spans="1:21" ht="43.5" x14ac:dyDescent="0.35">
      <c r="A2890">
        <v>2891</v>
      </c>
      <c r="B2890" s="3" t="s">
        <v>2891</v>
      </c>
      <c r="C2890" s="3" t="s">
        <v>7001</v>
      </c>
      <c r="D2890" s="6">
        <v>10000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s="10" t="s">
        <v>8271</v>
      </c>
      <c r="O2890" t="s">
        <v>8272</v>
      </c>
      <c r="P2890" s="12">
        <f t="shared" si="271"/>
        <v>42415.883425925931</v>
      </c>
      <c r="Q2890" s="12">
        <f t="shared" si="272"/>
        <v>42475.84175925926</v>
      </c>
      <c r="R2890" s="15">
        <f t="shared" si="273"/>
        <v>2016</v>
      </c>
      <c r="S2890" s="21">
        <f t="shared" si="270"/>
        <v>0</v>
      </c>
      <c r="T2890" s="15">
        <f t="shared" si="275"/>
        <v>26</v>
      </c>
      <c r="U2890">
        <f t="shared" si="274"/>
        <v>2016</v>
      </c>
    </row>
    <row r="2891" spans="1:21" ht="43.5" x14ac:dyDescent="0.35">
      <c r="A2891">
        <v>2892</v>
      </c>
      <c r="B2891" s="3" t="s">
        <v>2892</v>
      </c>
      <c r="C2891" s="3" t="s">
        <v>7002</v>
      </c>
      <c r="D2891" s="6">
        <v>5500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1409000400</v>
      </c>
      <c r="J2891">
        <v>1408381704</v>
      </c>
      <c r="K2891" t="b">
        <v>0</v>
      </c>
      <c r="L2891">
        <v>17</v>
      </c>
      <c r="M2891" t="b">
        <v>0</v>
      </c>
      <c r="N2891" s="10" t="s">
        <v>8271</v>
      </c>
      <c r="O2891" t="s">
        <v>8272</v>
      </c>
      <c r="P2891" s="12">
        <f t="shared" si="271"/>
        <v>41869.714166666665</v>
      </c>
      <c r="Q2891" s="12">
        <f t="shared" si="272"/>
        <v>41876.875</v>
      </c>
      <c r="R2891" s="15">
        <f t="shared" si="273"/>
        <v>2014</v>
      </c>
      <c r="S2891" s="21">
        <f t="shared" si="270"/>
        <v>0</v>
      </c>
      <c r="T2891" s="15">
        <f t="shared" si="275"/>
        <v>15.29</v>
      </c>
      <c r="U2891">
        <f t="shared" si="274"/>
        <v>2014</v>
      </c>
    </row>
    <row r="2892" spans="1:21" x14ac:dyDescent="0.35">
      <c r="A2892">
        <v>2893</v>
      </c>
      <c r="B2892" s="3" t="s">
        <v>2893</v>
      </c>
      <c r="C2892" s="3" t="s">
        <v>7003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s="10" t="s">
        <v>8271</v>
      </c>
      <c r="O2892" t="s">
        <v>8272</v>
      </c>
      <c r="P2892" s="12">
        <f t="shared" si="271"/>
        <v>41953.773090277777</v>
      </c>
      <c r="Q2892" s="12">
        <f t="shared" si="272"/>
        <v>42013.083333333328</v>
      </c>
      <c r="R2892" s="15">
        <f t="shared" si="273"/>
        <v>2014</v>
      </c>
      <c r="S2892" s="21">
        <f t="shared" si="270"/>
        <v>0</v>
      </c>
      <c r="T2892" s="15">
        <f t="shared" si="275"/>
        <v>130</v>
      </c>
      <c r="U2892">
        <f t="shared" si="274"/>
        <v>2014</v>
      </c>
    </row>
    <row r="2893" spans="1:21" ht="43.5" x14ac:dyDescent="0.35">
      <c r="A2893">
        <v>2887</v>
      </c>
      <c r="B2893" s="3" t="s">
        <v>2887</v>
      </c>
      <c r="C2893" s="3" t="s">
        <v>6997</v>
      </c>
      <c r="D2893" s="6">
        <v>3000</v>
      </c>
      <c r="E2893" s="8">
        <v>260</v>
      </c>
      <c r="F2893" t="s">
        <v>8220</v>
      </c>
      <c r="G2893" t="s">
        <v>8223</v>
      </c>
      <c r="H2893" t="s">
        <v>8245</v>
      </c>
      <c r="I2893">
        <v>1420971324</v>
      </c>
      <c r="J2893">
        <v>1418379324</v>
      </c>
      <c r="K2893" t="b">
        <v>0</v>
      </c>
      <c r="L2893">
        <v>1</v>
      </c>
      <c r="M2893" t="b">
        <v>0</v>
      </c>
      <c r="N2893" s="10" t="s">
        <v>8271</v>
      </c>
      <c r="O2893" t="s">
        <v>8272</v>
      </c>
      <c r="P2893" s="12">
        <f t="shared" si="271"/>
        <v>41985.427361111113</v>
      </c>
      <c r="Q2893" s="12">
        <f t="shared" si="272"/>
        <v>42015.427361111113</v>
      </c>
      <c r="R2893" s="15">
        <f t="shared" si="273"/>
        <v>2014</v>
      </c>
      <c r="S2893" s="21">
        <f t="shared" si="270"/>
        <v>0</v>
      </c>
      <c r="T2893" s="15">
        <f t="shared" si="275"/>
        <v>260</v>
      </c>
      <c r="U2893">
        <f t="shared" si="274"/>
        <v>2014</v>
      </c>
    </row>
    <row r="2894" spans="1:21" ht="43.5" x14ac:dyDescent="0.35">
      <c r="A2894">
        <v>2889</v>
      </c>
      <c r="B2894" s="3" t="s">
        <v>2889</v>
      </c>
      <c r="C2894" s="3" t="s">
        <v>6999</v>
      </c>
      <c r="D2894" s="6">
        <v>3000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1409344985</v>
      </c>
      <c r="J2894">
        <v>1406752985</v>
      </c>
      <c r="K2894" t="b">
        <v>0</v>
      </c>
      <c r="L2894">
        <v>14</v>
      </c>
      <c r="M2894" t="b">
        <v>0</v>
      </c>
      <c r="N2894" s="10" t="s">
        <v>8271</v>
      </c>
      <c r="O2894" t="s">
        <v>8272</v>
      </c>
      <c r="P2894" s="12">
        <f t="shared" si="271"/>
        <v>41850.863252314812</v>
      </c>
      <c r="Q2894" s="12">
        <f t="shared" si="272"/>
        <v>41880.863252314812</v>
      </c>
      <c r="R2894" s="15">
        <f t="shared" si="273"/>
        <v>2014</v>
      </c>
      <c r="S2894" s="21">
        <f t="shared" si="270"/>
        <v>0</v>
      </c>
      <c r="T2894" s="15">
        <f t="shared" si="275"/>
        <v>18.57</v>
      </c>
      <c r="U2894">
        <f t="shared" si="274"/>
        <v>2014</v>
      </c>
    </row>
    <row r="2895" spans="1:21" ht="43.5" x14ac:dyDescent="0.35">
      <c r="A2895">
        <v>2890</v>
      </c>
      <c r="B2895" s="3" t="s">
        <v>2890</v>
      </c>
      <c r="C2895" s="3" t="s">
        <v>7000</v>
      </c>
      <c r="D2895" s="6">
        <v>2000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1407553200</v>
      </c>
      <c r="J2895">
        <v>1405100992</v>
      </c>
      <c r="K2895" t="b">
        <v>0</v>
      </c>
      <c r="L2895">
        <v>3</v>
      </c>
      <c r="M2895" t="b">
        <v>0</v>
      </c>
      <c r="N2895" s="10" t="s">
        <v>8271</v>
      </c>
      <c r="O2895" t="s">
        <v>8272</v>
      </c>
      <c r="P2895" s="12">
        <f t="shared" si="271"/>
        <v>41831.742962962962</v>
      </c>
      <c r="Q2895" s="12">
        <f t="shared" si="272"/>
        <v>41860.125</v>
      </c>
      <c r="R2895" s="15">
        <f t="shared" si="273"/>
        <v>2014</v>
      </c>
      <c r="S2895" s="21">
        <f t="shared" si="270"/>
        <v>0</v>
      </c>
      <c r="T2895" s="15">
        <f t="shared" si="275"/>
        <v>86.67</v>
      </c>
      <c r="U2895">
        <f t="shared" si="274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 s="12">
        <f t="shared" si="271"/>
        <v>42037.986284722225</v>
      </c>
      <c r="Q2896" s="12">
        <f t="shared" si="272"/>
        <v>42097.944618055553</v>
      </c>
      <c r="R2896" s="15">
        <f t="shared" si="273"/>
        <v>2015</v>
      </c>
      <c r="S2896" s="21">
        <f t="shared" si="270"/>
        <v>0</v>
      </c>
      <c r="T2896" s="15">
        <f t="shared" si="275"/>
        <v>0</v>
      </c>
      <c r="U2896">
        <f t="shared" si="274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 s="12">
        <f t="shared" si="271"/>
        <v>41811.555462962962</v>
      </c>
      <c r="Q2897" s="12">
        <f t="shared" si="272"/>
        <v>41812.875</v>
      </c>
      <c r="R2897" s="15">
        <f t="shared" si="273"/>
        <v>2014</v>
      </c>
      <c r="S2897" s="21">
        <f t="shared" si="270"/>
        <v>1</v>
      </c>
      <c r="T2897" s="15">
        <f t="shared" si="275"/>
        <v>64.5</v>
      </c>
      <c r="U2897">
        <f t="shared" si="274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 s="12">
        <f t="shared" si="271"/>
        <v>42701.908807870372</v>
      </c>
      <c r="Q2898" s="12">
        <f t="shared" si="272"/>
        <v>42716.25</v>
      </c>
      <c r="R2898" s="15">
        <f t="shared" si="273"/>
        <v>2016</v>
      </c>
      <c r="S2898" s="21">
        <f t="shared" si="270"/>
        <v>0</v>
      </c>
      <c r="T2898" s="15">
        <f t="shared" si="275"/>
        <v>21.25</v>
      </c>
      <c r="U2898">
        <f t="shared" si="274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 s="12">
        <f t="shared" si="271"/>
        <v>42258.646504629629</v>
      </c>
      <c r="Q2899" s="12">
        <f t="shared" si="272"/>
        <v>42288.645196759258</v>
      </c>
      <c r="R2899" s="15">
        <f t="shared" si="273"/>
        <v>2015</v>
      </c>
      <c r="S2899" s="21">
        <f t="shared" si="270"/>
        <v>0</v>
      </c>
      <c r="T2899" s="15">
        <f t="shared" si="275"/>
        <v>84</v>
      </c>
      <c r="U2899">
        <f t="shared" si="274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 s="12">
        <f t="shared" si="271"/>
        <v>42278.664965277778</v>
      </c>
      <c r="Q2900" s="12">
        <f t="shared" si="272"/>
        <v>42308.664965277778</v>
      </c>
      <c r="R2900" s="15">
        <f t="shared" si="273"/>
        <v>2015</v>
      </c>
      <c r="S2900" s="21">
        <f t="shared" si="270"/>
        <v>0</v>
      </c>
      <c r="T2900" s="15">
        <f t="shared" si="275"/>
        <v>21</v>
      </c>
      <c r="U2900">
        <f t="shared" si="274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 s="12">
        <f t="shared" si="271"/>
        <v>42515.078217592592</v>
      </c>
      <c r="Q2901" s="12">
        <f t="shared" si="272"/>
        <v>42575.078217592592</v>
      </c>
      <c r="R2901" s="15">
        <f t="shared" si="273"/>
        <v>2016</v>
      </c>
      <c r="S2901" s="21">
        <f t="shared" si="270"/>
        <v>0</v>
      </c>
      <c r="T2901" s="15">
        <f t="shared" si="275"/>
        <v>0</v>
      </c>
      <c r="U2901">
        <f t="shared" si="274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 s="12">
        <f t="shared" si="271"/>
        <v>41830.234166666669</v>
      </c>
      <c r="Q2902" s="12">
        <f t="shared" si="272"/>
        <v>41860.234166666669</v>
      </c>
      <c r="R2902" s="15">
        <f t="shared" si="273"/>
        <v>2014</v>
      </c>
      <c r="S2902" s="21">
        <f t="shared" si="270"/>
        <v>0</v>
      </c>
      <c r="T2902" s="15">
        <f t="shared" si="275"/>
        <v>35.86</v>
      </c>
      <c r="U2902">
        <f t="shared" si="274"/>
        <v>2014</v>
      </c>
    </row>
    <row r="2903" spans="1:21" ht="58" x14ac:dyDescent="0.35">
      <c r="A2903">
        <v>2909</v>
      </c>
      <c r="B2903" s="3" t="s">
        <v>2909</v>
      </c>
      <c r="C2903" s="3" t="s">
        <v>7019</v>
      </c>
      <c r="D2903" s="6">
        <v>180000</v>
      </c>
      <c r="E2903" s="8">
        <v>250</v>
      </c>
      <c r="F2903" t="s">
        <v>8220</v>
      </c>
      <c r="G2903" t="s">
        <v>8223</v>
      </c>
      <c r="H2903" t="s">
        <v>8245</v>
      </c>
      <c r="I2903">
        <v>1416944760</v>
      </c>
      <c r="J2903">
        <v>1413527001</v>
      </c>
      <c r="K2903" t="b">
        <v>0</v>
      </c>
      <c r="L2903">
        <v>1</v>
      </c>
      <c r="M2903" t="b">
        <v>0</v>
      </c>
      <c r="N2903" s="10" t="s">
        <v>8271</v>
      </c>
      <c r="O2903" t="s">
        <v>8272</v>
      </c>
      <c r="P2903" s="12">
        <f t="shared" si="271"/>
        <v>41929.266215277778</v>
      </c>
      <c r="Q2903" s="12">
        <f t="shared" si="272"/>
        <v>41968.823611111111</v>
      </c>
      <c r="R2903" s="15">
        <f t="shared" si="273"/>
        <v>2014</v>
      </c>
      <c r="S2903" s="21">
        <f t="shared" si="270"/>
        <v>0</v>
      </c>
      <c r="T2903" s="15">
        <f t="shared" si="275"/>
        <v>250</v>
      </c>
      <c r="U2903">
        <f t="shared" si="274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 s="12">
        <f t="shared" si="271"/>
        <v>42210.439768518518</v>
      </c>
      <c r="Q2904" s="12">
        <f t="shared" si="272"/>
        <v>42240.439768518518</v>
      </c>
      <c r="R2904" s="15">
        <f t="shared" si="273"/>
        <v>2015</v>
      </c>
      <c r="S2904" s="21">
        <f t="shared" si="270"/>
        <v>0</v>
      </c>
      <c r="T2904" s="15">
        <f t="shared" si="275"/>
        <v>250</v>
      </c>
      <c r="U2904">
        <f t="shared" si="274"/>
        <v>2015</v>
      </c>
    </row>
    <row r="2905" spans="1:21" ht="43.5" x14ac:dyDescent="0.35">
      <c r="A2905">
        <v>2910</v>
      </c>
      <c r="B2905" s="3" t="s">
        <v>2910</v>
      </c>
      <c r="C2905" s="3" t="s">
        <v>7020</v>
      </c>
      <c r="D2905" s="6">
        <v>30000</v>
      </c>
      <c r="E2905" s="8">
        <v>250</v>
      </c>
      <c r="F2905" t="s">
        <v>8220</v>
      </c>
      <c r="G2905" t="s">
        <v>8224</v>
      </c>
      <c r="H2905" t="s">
        <v>8246</v>
      </c>
      <c r="I2905">
        <v>1434139887</v>
      </c>
      <c r="J2905">
        <v>1428955887</v>
      </c>
      <c r="K2905" t="b">
        <v>0</v>
      </c>
      <c r="L2905">
        <v>1</v>
      </c>
      <c r="M2905" t="b">
        <v>0</v>
      </c>
      <c r="N2905" s="10" t="s">
        <v>8271</v>
      </c>
      <c r="O2905" t="s">
        <v>8272</v>
      </c>
      <c r="P2905" s="12">
        <f t="shared" si="271"/>
        <v>42107.841284722221</v>
      </c>
      <c r="Q2905" s="12">
        <f t="shared" si="272"/>
        <v>42167.841284722221</v>
      </c>
      <c r="R2905" s="15">
        <f t="shared" si="273"/>
        <v>2015</v>
      </c>
      <c r="S2905" s="21">
        <f t="shared" si="270"/>
        <v>0</v>
      </c>
      <c r="T2905" s="15">
        <f t="shared" si="275"/>
        <v>250</v>
      </c>
      <c r="U2905">
        <f t="shared" si="274"/>
        <v>2015</v>
      </c>
    </row>
    <row r="2906" spans="1:21" ht="29" x14ac:dyDescent="0.35">
      <c r="A2906">
        <v>2914</v>
      </c>
      <c r="B2906" s="3" t="s">
        <v>2914</v>
      </c>
      <c r="C2906" s="3" t="s">
        <v>7024</v>
      </c>
      <c r="D2906" s="6">
        <v>25000</v>
      </c>
      <c r="E2906" s="8">
        <v>250</v>
      </c>
      <c r="F2906" t="s">
        <v>8220</v>
      </c>
      <c r="G2906" t="s">
        <v>8224</v>
      </c>
      <c r="H2906" t="s">
        <v>8246</v>
      </c>
      <c r="I2906">
        <v>1426365994</v>
      </c>
      <c r="J2906">
        <v>1421185594</v>
      </c>
      <c r="K2906" t="b">
        <v>0</v>
      </c>
      <c r="L2906">
        <v>1</v>
      </c>
      <c r="M2906" t="b">
        <v>0</v>
      </c>
      <c r="N2906" s="10" t="s">
        <v>8271</v>
      </c>
      <c r="O2906" t="s">
        <v>8272</v>
      </c>
      <c r="P2906" s="12">
        <f t="shared" si="271"/>
        <v>42017.907337962963</v>
      </c>
      <c r="Q2906" s="12">
        <f t="shared" si="272"/>
        <v>42077.865671296298</v>
      </c>
      <c r="R2906" s="15">
        <f t="shared" si="273"/>
        <v>2015</v>
      </c>
      <c r="S2906" s="21">
        <f t="shared" ref="S2906:S2969" si="276">ROUND(E2906/D2906,0)</f>
        <v>0</v>
      </c>
      <c r="T2906" s="15">
        <f t="shared" si="275"/>
        <v>250</v>
      </c>
      <c r="U2906">
        <f t="shared" si="274"/>
        <v>2015</v>
      </c>
    </row>
    <row r="2907" spans="1:21" ht="43.5" x14ac:dyDescent="0.35">
      <c r="A2907">
        <v>2912</v>
      </c>
      <c r="B2907" s="3" t="s">
        <v>2912</v>
      </c>
      <c r="C2907" s="3" t="s">
        <v>7022</v>
      </c>
      <c r="D2907" s="6">
        <v>14440</v>
      </c>
      <c r="E2907" s="8">
        <v>250</v>
      </c>
      <c r="F2907" t="s">
        <v>8220</v>
      </c>
      <c r="G2907" t="s">
        <v>8223</v>
      </c>
      <c r="H2907" t="s">
        <v>8245</v>
      </c>
      <c r="I2907">
        <v>1452827374</v>
      </c>
      <c r="J2907">
        <v>1450235374</v>
      </c>
      <c r="K2907" t="b">
        <v>0</v>
      </c>
      <c r="L2907">
        <v>26</v>
      </c>
      <c r="M2907" t="b">
        <v>0</v>
      </c>
      <c r="N2907" s="10" t="s">
        <v>8271</v>
      </c>
      <c r="O2907" t="s">
        <v>8272</v>
      </c>
      <c r="P2907" s="12">
        <f t="shared" si="271"/>
        <v>42354.131643518514</v>
      </c>
      <c r="Q2907" s="12">
        <f t="shared" si="272"/>
        <v>42384.131643518514</v>
      </c>
      <c r="R2907" s="15">
        <f t="shared" si="273"/>
        <v>2015</v>
      </c>
      <c r="S2907" s="21">
        <f t="shared" si="276"/>
        <v>0</v>
      </c>
      <c r="T2907" s="15">
        <f t="shared" si="275"/>
        <v>9.6199999999999992</v>
      </c>
      <c r="U2907">
        <f t="shared" si="274"/>
        <v>2015</v>
      </c>
    </row>
    <row r="2908" spans="1:21" ht="43.5" x14ac:dyDescent="0.35">
      <c r="A2908">
        <v>2913</v>
      </c>
      <c r="B2908" s="3" t="s">
        <v>2913</v>
      </c>
      <c r="C2908" s="3" t="s">
        <v>7023</v>
      </c>
      <c r="D2908" s="6">
        <v>10000</v>
      </c>
      <c r="E2908" s="8">
        <v>250</v>
      </c>
      <c r="F2908" t="s">
        <v>8220</v>
      </c>
      <c r="G2908" t="s">
        <v>8223</v>
      </c>
      <c r="H2908" t="s">
        <v>8245</v>
      </c>
      <c r="I2908">
        <v>1410041339</v>
      </c>
      <c r="J2908">
        <v>1404857339</v>
      </c>
      <c r="K2908" t="b">
        <v>0</v>
      </c>
      <c r="L2908">
        <v>2</v>
      </c>
      <c r="M2908" t="b">
        <v>0</v>
      </c>
      <c r="N2908" s="10" t="s">
        <v>8271</v>
      </c>
      <c r="O2908" t="s">
        <v>8272</v>
      </c>
      <c r="P2908" s="12">
        <f t="shared" si="271"/>
        <v>41828.922905092593</v>
      </c>
      <c r="Q2908" s="12">
        <f t="shared" si="272"/>
        <v>41888.922905092593</v>
      </c>
      <c r="R2908" s="15">
        <f t="shared" si="273"/>
        <v>2014</v>
      </c>
      <c r="S2908" s="21">
        <f t="shared" si="276"/>
        <v>0</v>
      </c>
      <c r="T2908" s="15">
        <f t="shared" si="275"/>
        <v>125</v>
      </c>
      <c r="U2908">
        <f t="shared" si="274"/>
        <v>2014</v>
      </c>
    </row>
    <row r="2909" spans="1:21" ht="58" x14ac:dyDescent="0.35">
      <c r="A2909">
        <v>2908</v>
      </c>
      <c r="B2909" s="3" t="s">
        <v>2908</v>
      </c>
      <c r="C2909" s="3" t="s">
        <v>7018</v>
      </c>
      <c r="D2909" s="6">
        <v>9600</v>
      </c>
      <c r="E2909" s="8">
        <v>250</v>
      </c>
      <c r="F2909" t="s">
        <v>8220</v>
      </c>
      <c r="G2909" t="s">
        <v>8223</v>
      </c>
      <c r="H2909" t="s">
        <v>8245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s="10" t="s">
        <v>8271</v>
      </c>
      <c r="O2909" t="s">
        <v>8272</v>
      </c>
      <c r="P2909" s="12">
        <f t="shared" si="271"/>
        <v>42499.731701388882</v>
      </c>
      <c r="Q2909" s="12">
        <f t="shared" si="272"/>
        <v>42529.731701388882</v>
      </c>
      <c r="R2909" s="15">
        <f t="shared" si="273"/>
        <v>2016</v>
      </c>
      <c r="S2909" s="21">
        <f t="shared" si="276"/>
        <v>0</v>
      </c>
      <c r="T2909" s="15">
        <f t="shared" si="275"/>
        <v>50</v>
      </c>
      <c r="U2909">
        <f t="shared" si="274"/>
        <v>2016</v>
      </c>
    </row>
    <row r="2910" spans="1:21" ht="58" x14ac:dyDescent="0.35">
      <c r="A2910">
        <v>2906</v>
      </c>
      <c r="B2910" s="3" t="s">
        <v>2906</v>
      </c>
      <c r="C2910" s="3" t="s">
        <v>7016</v>
      </c>
      <c r="D2910" s="6">
        <v>6000</v>
      </c>
      <c r="E2910" s="8">
        <v>250</v>
      </c>
      <c r="F2910" t="s">
        <v>8220</v>
      </c>
      <c r="G2910" t="s">
        <v>8223</v>
      </c>
      <c r="H2910" t="s">
        <v>8245</v>
      </c>
      <c r="I2910">
        <v>1438390800</v>
      </c>
      <c r="J2910">
        <v>1436888066</v>
      </c>
      <c r="K2910" t="b">
        <v>0</v>
      </c>
      <c r="L2910">
        <v>7</v>
      </c>
      <c r="M2910" t="b">
        <v>0</v>
      </c>
      <c r="N2910" s="10" t="s">
        <v>8271</v>
      </c>
      <c r="O2910" t="s">
        <v>8272</v>
      </c>
      <c r="P2910" s="12">
        <f t="shared" si="271"/>
        <v>42199.648912037039</v>
      </c>
      <c r="Q2910" s="12">
        <f t="shared" si="272"/>
        <v>42217.041666666672</v>
      </c>
      <c r="R2910" s="15">
        <f t="shared" si="273"/>
        <v>2015</v>
      </c>
      <c r="S2910" s="21">
        <f t="shared" si="276"/>
        <v>0</v>
      </c>
      <c r="T2910" s="15">
        <f t="shared" si="275"/>
        <v>35.71</v>
      </c>
      <c r="U2910">
        <f t="shared" si="274"/>
        <v>2015</v>
      </c>
    </row>
    <row r="2911" spans="1:21" ht="43.5" x14ac:dyDescent="0.35">
      <c r="A2911">
        <v>2903</v>
      </c>
      <c r="B2911" s="3" t="s">
        <v>2903</v>
      </c>
      <c r="C2911" s="3" t="s">
        <v>7013</v>
      </c>
      <c r="D2911" s="6">
        <v>5000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1441771218</v>
      </c>
      <c r="J2911">
        <v>1436587218</v>
      </c>
      <c r="K2911" t="b">
        <v>0</v>
      </c>
      <c r="L2911">
        <v>4</v>
      </c>
      <c r="M2911" t="b">
        <v>0</v>
      </c>
      <c r="N2911" s="10" t="s">
        <v>8271</v>
      </c>
      <c r="O2911" t="s">
        <v>8272</v>
      </c>
      <c r="P2911" s="12">
        <f t="shared" si="271"/>
        <v>42196.166874999995</v>
      </c>
      <c r="Q2911" s="12">
        <f t="shared" si="272"/>
        <v>42256.166874999995</v>
      </c>
      <c r="R2911" s="15">
        <f t="shared" si="273"/>
        <v>2015</v>
      </c>
      <c r="S2911" s="21">
        <f t="shared" si="276"/>
        <v>0</v>
      </c>
      <c r="T2911" s="15">
        <f t="shared" si="275"/>
        <v>62.5</v>
      </c>
      <c r="U2911">
        <f t="shared" si="274"/>
        <v>2015</v>
      </c>
    </row>
    <row r="2912" spans="1:21" ht="43.5" x14ac:dyDescent="0.35">
      <c r="A2912">
        <v>2905</v>
      </c>
      <c r="B2912" s="3" t="s">
        <v>2905</v>
      </c>
      <c r="C2912" s="3" t="s">
        <v>7015</v>
      </c>
      <c r="D2912" s="6">
        <v>3500</v>
      </c>
      <c r="E2912" s="8">
        <v>250</v>
      </c>
      <c r="F2912" t="s">
        <v>8220</v>
      </c>
      <c r="G2912" t="s">
        <v>8223</v>
      </c>
      <c r="H2912" t="s">
        <v>8245</v>
      </c>
      <c r="I2912">
        <v>1473211313</v>
      </c>
      <c r="J2912">
        <v>1472001713</v>
      </c>
      <c r="K2912" t="b">
        <v>0</v>
      </c>
      <c r="L2912">
        <v>17</v>
      </c>
      <c r="M2912" t="b">
        <v>0</v>
      </c>
      <c r="N2912" s="10" t="s">
        <v>8271</v>
      </c>
      <c r="O2912" t="s">
        <v>8272</v>
      </c>
      <c r="P2912" s="12">
        <f t="shared" si="271"/>
        <v>42606.056863425925</v>
      </c>
      <c r="Q2912" s="12">
        <f t="shared" si="272"/>
        <v>42620.056863425925</v>
      </c>
      <c r="R2912" s="15">
        <f t="shared" si="273"/>
        <v>2016</v>
      </c>
      <c r="S2912" s="21">
        <f t="shared" si="276"/>
        <v>0</v>
      </c>
      <c r="T2912" s="15">
        <f t="shared" si="275"/>
        <v>14.71</v>
      </c>
      <c r="U2912">
        <f t="shared" si="274"/>
        <v>2016</v>
      </c>
    </row>
    <row r="2913" spans="1:21" ht="43.5" x14ac:dyDescent="0.35">
      <c r="A2913">
        <v>2907</v>
      </c>
      <c r="B2913" s="3" t="s">
        <v>2907</v>
      </c>
      <c r="C2913" s="3" t="s">
        <v>7017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1463259837</v>
      </c>
      <c r="J2913">
        <v>1458075837</v>
      </c>
      <c r="K2913" t="b">
        <v>0</v>
      </c>
      <c r="L2913">
        <v>2</v>
      </c>
      <c r="M2913" t="b">
        <v>0</v>
      </c>
      <c r="N2913" s="10" t="s">
        <v>8271</v>
      </c>
      <c r="O2913" t="s">
        <v>8272</v>
      </c>
      <c r="P2913" s="12">
        <f t="shared" si="271"/>
        <v>42444.877743055549</v>
      </c>
      <c r="Q2913" s="12">
        <f t="shared" si="272"/>
        <v>42504.877743055549</v>
      </c>
      <c r="R2913" s="15">
        <f t="shared" si="273"/>
        <v>2016</v>
      </c>
      <c r="S2913" s="21">
        <f t="shared" si="276"/>
        <v>0</v>
      </c>
      <c r="T2913" s="15">
        <f t="shared" si="275"/>
        <v>125</v>
      </c>
      <c r="U2913">
        <f t="shared" si="274"/>
        <v>2016</v>
      </c>
    </row>
    <row r="2914" spans="1:21" ht="58" x14ac:dyDescent="0.35">
      <c r="A2914">
        <v>2911</v>
      </c>
      <c r="B2914" s="3" t="s">
        <v>2911</v>
      </c>
      <c r="C2914" s="3" t="s">
        <v>7021</v>
      </c>
      <c r="D2914" s="6">
        <v>1800</v>
      </c>
      <c r="E2914" s="8">
        <v>250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s="10" t="s">
        <v>8271</v>
      </c>
      <c r="O2914" t="s">
        <v>8272</v>
      </c>
      <c r="P2914" s="12">
        <f t="shared" si="271"/>
        <v>42142.768819444449</v>
      </c>
      <c r="Q2914" s="12">
        <f t="shared" si="272"/>
        <v>42182.768819444449</v>
      </c>
      <c r="R2914" s="15">
        <f t="shared" si="273"/>
        <v>2015</v>
      </c>
      <c r="S2914" s="21">
        <f t="shared" si="276"/>
        <v>0</v>
      </c>
      <c r="T2914" s="15">
        <f t="shared" si="275"/>
        <v>17.86</v>
      </c>
      <c r="U2914">
        <f t="shared" si="274"/>
        <v>2015</v>
      </c>
    </row>
    <row r="2915" spans="1:21" ht="43.5" x14ac:dyDescent="0.35">
      <c r="A2915">
        <v>2904</v>
      </c>
      <c r="B2915" s="3" t="s">
        <v>2904</v>
      </c>
      <c r="C2915" s="3" t="s">
        <v>7014</v>
      </c>
      <c r="D2915" s="6">
        <v>1500</v>
      </c>
      <c r="E2915" s="8">
        <v>250</v>
      </c>
      <c r="F2915" t="s">
        <v>8220</v>
      </c>
      <c r="G2915" t="s">
        <v>8224</v>
      </c>
      <c r="H2915" t="s">
        <v>8246</v>
      </c>
      <c r="I2915">
        <v>1415534400</v>
      </c>
      <c r="J2915">
        <v>1414538031</v>
      </c>
      <c r="K2915" t="b">
        <v>0</v>
      </c>
      <c r="L2915">
        <v>4</v>
      </c>
      <c r="M2915" t="b">
        <v>0</v>
      </c>
      <c r="N2915" s="10" t="s">
        <v>8271</v>
      </c>
      <c r="O2915" t="s">
        <v>8272</v>
      </c>
      <c r="P2915" s="12">
        <f t="shared" si="271"/>
        <v>41940.967951388891</v>
      </c>
      <c r="Q2915" s="12">
        <f t="shared" si="272"/>
        <v>41952.5</v>
      </c>
      <c r="R2915" s="15">
        <f t="shared" si="273"/>
        <v>2014</v>
      </c>
      <c r="S2915" s="21">
        <f t="shared" si="276"/>
        <v>0</v>
      </c>
      <c r="T2915" s="15">
        <f t="shared" si="275"/>
        <v>62.5</v>
      </c>
      <c r="U2915">
        <f t="shared" si="274"/>
        <v>2014</v>
      </c>
    </row>
    <row r="2916" spans="1:21" ht="43.5" x14ac:dyDescent="0.35">
      <c r="A2916">
        <v>2901</v>
      </c>
      <c r="B2916" s="3" t="s">
        <v>2901</v>
      </c>
      <c r="C2916" s="3" t="s">
        <v>7011</v>
      </c>
      <c r="D2916" s="6">
        <v>750</v>
      </c>
      <c r="E2916" s="8">
        <v>250</v>
      </c>
      <c r="F2916" t="s">
        <v>8220</v>
      </c>
      <c r="G2916" t="s">
        <v>8223</v>
      </c>
      <c r="H2916" t="s">
        <v>8245</v>
      </c>
      <c r="I2916">
        <v>1423345339</v>
      </c>
      <c r="J2916">
        <v>1418161339</v>
      </c>
      <c r="K2916" t="b">
        <v>0</v>
      </c>
      <c r="L2916">
        <v>2</v>
      </c>
      <c r="M2916" t="b">
        <v>0</v>
      </c>
      <c r="N2916" s="10" t="s">
        <v>8271</v>
      </c>
      <c r="O2916" t="s">
        <v>8272</v>
      </c>
      <c r="P2916" s="12">
        <f t="shared" si="271"/>
        <v>41982.904386574075</v>
      </c>
      <c r="Q2916" s="12">
        <f t="shared" si="272"/>
        <v>42042.904386574075</v>
      </c>
      <c r="R2916" s="15">
        <f t="shared" si="273"/>
        <v>2014</v>
      </c>
      <c r="S2916" s="21">
        <f t="shared" si="276"/>
        <v>0</v>
      </c>
      <c r="T2916" s="15">
        <f t="shared" si="275"/>
        <v>125</v>
      </c>
      <c r="U2916">
        <f t="shared" si="274"/>
        <v>2014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 s="12">
        <f t="shared" si="271"/>
        <v>42415.398032407407</v>
      </c>
      <c r="Q2917" s="12">
        <f t="shared" si="272"/>
        <v>42445.356365740736</v>
      </c>
      <c r="R2917" s="15">
        <f t="shared" si="273"/>
        <v>2016</v>
      </c>
      <c r="S2917" s="21">
        <f t="shared" si="276"/>
        <v>0</v>
      </c>
      <c r="T2917" s="15">
        <f t="shared" si="275"/>
        <v>81.67</v>
      </c>
      <c r="U2917">
        <f t="shared" si="27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 s="12">
        <f t="shared" si="271"/>
        <v>41755.476724537039</v>
      </c>
      <c r="Q2918" s="12">
        <f t="shared" si="272"/>
        <v>41778.476724537039</v>
      </c>
      <c r="R2918" s="15">
        <f t="shared" si="273"/>
        <v>2014</v>
      </c>
      <c r="S2918" s="21">
        <f t="shared" si="276"/>
        <v>0</v>
      </c>
      <c r="T2918" s="15">
        <f t="shared" si="275"/>
        <v>34.71</v>
      </c>
      <c r="U2918">
        <f t="shared" si="274"/>
        <v>2014</v>
      </c>
    </row>
    <row r="2919" spans="1:21" ht="43.5" x14ac:dyDescent="0.35">
      <c r="A2919">
        <v>2918</v>
      </c>
      <c r="B2919" s="3" t="s">
        <v>2918</v>
      </c>
      <c r="C2919" s="3" t="s">
        <v>7028</v>
      </c>
      <c r="D2919" s="6">
        <v>5000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s="10" t="s">
        <v>8271</v>
      </c>
      <c r="O2919" t="s">
        <v>8272</v>
      </c>
      <c r="P2919" s="12">
        <f t="shared" si="271"/>
        <v>42278.629710648151</v>
      </c>
      <c r="Q2919" s="12">
        <f t="shared" si="272"/>
        <v>42306.629710648151</v>
      </c>
      <c r="R2919" s="15">
        <f t="shared" si="273"/>
        <v>2015</v>
      </c>
      <c r="S2919" s="21">
        <f t="shared" si="276"/>
        <v>0</v>
      </c>
      <c r="T2919" s="15">
        <f t="shared" si="275"/>
        <v>12.05</v>
      </c>
      <c r="U2919">
        <f t="shared" si="274"/>
        <v>2015</v>
      </c>
    </row>
    <row r="2920" spans="1:21" ht="43.5" x14ac:dyDescent="0.35">
      <c r="A2920">
        <v>2917</v>
      </c>
      <c r="B2920" s="3" t="s">
        <v>2917</v>
      </c>
      <c r="C2920" s="3" t="s">
        <v>7027</v>
      </c>
      <c r="D2920" s="6">
        <v>2000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s="10" t="s">
        <v>8271</v>
      </c>
      <c r="O2920" t="s">
        <v>8272</v>
      </c>
      <c r="P2920" s="12">
        <f t="shared" si="271"/>
        <v>42245.234340277777</v>
      </c>
      <c r="Q2920" s="12">
        <f t="shared" si="272"/>
        <v>42263.234340277777</v>
      </c>
      <c r="R2920" s="15">
        <f t="shared" si="273"/>
        <v>2015</v>
      </c>
      <c r="S2920" s="21">
        <f t="shared" si="276"/>
        <v>0</v>
      </c>
      <c r="T2920" s="15">
        <f t="shared" si="275"/>
        <v>26.78</v>
      </c>
      <c r="U2920">
        <f t="shared" si="274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 s="12">
        <f t="shared" si="271"/>
        <v>41826.61954861111</v>
      </c>
      <c r="Q2921" s="12">
        <f t="shared" si="272"/>
        <v>41856.61954861111</v>
      </c>
      <c r="R2921" s="15">
        <f t="shared" si="273"/>
        <v>2014</v>
      </c>
      <c r="S2921" s="21">
        <f t="shared" si="276"/>
        <v>0</v>
      </c>
      <c r="T2921" s="15">
        <f t="shared" si="275"/>
        <v>40.17</v>
      </c>
      <c r="U2921">
        <f t="shared" si="274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 s="12">
        <f t="shared" si="271"/>
        <v>42058.792476851857</v>
      </c>
      <c r="Q2922" s="12">
        <f t="shared" si="272"/>
        <v>42088.750810185185</v>
      </c>
      <c r="R2922" s="15">
        <f t="shared" si="273"/>
        <v>2015</v>
      </c>
      <c r="S2922" s="21">
        <f t="shared" si="276"/>
        <v>0</v>
      </c>
      <c r="T2922" s="15">
        <f t="shared" si="275"/>
        <v>18.46</v>
      </c>
      <c r="U2922">
        <f t="shared" si="274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 s="12">
        <f t="shared" si="271"/>
        <v>41877.886620370373</v>
      </c>
      <c r="Q2923" s="12">
        <f t="shared" si="272"/>
        <v>41907.886620370373</v>
      </c>
      <c r="R2923" s="15">
        <f t="shared" si="273"/>
        <v>2014</v>
      </c>
      <c r="S2923" s="21">
        <f t="shared" si="276"/>
        <v>2</v>
      </c>
      <c r="T2923" s="15">
        <f t="shared" si="275"/>
        <v>80</v>
      </c>
      <c r="U2923">
        <f t="shared" si="27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 s="12">
        <f t="shared" si="271"/>
        <v>42097.874155092592</v>
      </c>
      <c r="Q2924" s="12">
        <f t="shared" si="272"/>
        <v>42142.874155092592</v>
      </c>
      <c r="R2924" s="15">
        <f t="shared" si="273"/>
        <v>2015</v>
      </c>
      <c r="S2924" s="21">
        <f t="shared" si="276"/>
        <v>0</v>
      </c>
      <c r="T2924" s="15">
        <f t="shared" si="275"/>
        <v>39.5</v>
      </c>
      <c r="U2924">
        <f t="shared" si="274"/>
        <v>2015</v>
      </c>
    </row>
    <row r="2925" spans="1:21" ht="43.5" x14ac:dyDescent="0.35">
      <c r="A2925">
        <v>2924</v>
      </c>
      <c r="B2925" s="3" t="s">
        <v>2924</v>
      </c>
      <c r="C2925" s="3" t="s">
        <v>7034</v>
      </c>
      <c r="D2925" s="6">
        <v>25000</v>
      </c>
      <c r="E2925" s="8">
        <v>236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s="10" t="s">
        <v>8271</v>
      </c>
      <c r="O2925" t="s">
        <v>8313</v>
      </c>
      <c r="P2925" s="12">
        <f t="shared" si="271"/>
        <v>42103.556828703702</v>
      </c>
      <c r="Q2925" s="12">
        <f t="shared" si="272"/>
        <v>42133.165972222225</v>
      </c>
      <c r="R2925" s="15">
        <f t="shared" si="273"/>
        <v>2015</v>
      </c>
      <c r="S2925" s="21">
        <f t="shared" si="276"/>
        <v>0</v>
      </c>
      <c r="T2925" s="15">
        <f t="shared" si="275"/>
        <v>1.61</v>
      </c>
      <c r="U2925">
        <f t="shared" si="274"/>
        <v>2015</v>
      </c>
    </row>
    <row r="2926" spans="1:21" ht="43.5" x14ac:dyDescent="0.35">
      <c r="A2926">
        <v>2923</v>
      </c>
      <c r="B2926" s="3" t="s">
        <v>2923</v>
      </c>
      <c r="C2926" s="3" t="s">
        <v>7033</v>
      </c>
      <c r="D2926" s="6">
        <v>300</v>
      </c>
      <c r="E2926" s="8">
        <v>236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s="10" t="s">
        <v>8271</v>
      </c>
      <c r="O2926" t="s">
        <v>8313</v>
      </c>
      <c r="P2926" s="12">
        <f t="shared" si="271"/>
        <v>42013.15253472222</v>
      </c>
      <c r="Q2926" s="12">
        <f t="shared" si="272"/>
        <v>42028.125</v>
      </c>
      <c r="R2926" s="15">
        <f t="shared" si="273"/>
        <v>2015</v>
      </c>
      <c r="S2926" s="21">
        <f t="shared" si="276"/>
        <v>1</v>
      </c>
      <c r="T2926" s="15">
        <f t="shared" si="275"/>
        <v>23.6</v>
      </c>
      <c r="U2926">
        <f t="shared" si="27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 s="12">
        <f t="shared" si="271"/>
        <v>41863.584120370368</v>
      </c>
      <c r="Q2927" s="12">
        <f t="shared" si="272"/>
        <v>41893.584120370368</v>
      </c>
      <c r="R2927" s="15">
        <f t="shared" si="273"/>
        <v>2014</v>
      </c>
      <c r="S2927" s="21">
        <f t="shared" si="276"/>
        <v>0</v>
      </c>
      <c r="T2927" s="15">
        <f t="shared" si="275"/>
        <v>1.18</v>
      </c>
      <c r="U2927">
        <f t="shared" si="27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 s="12">
        <f t="shared" si="271"/>
        <v>42044.765960648147</v>
      </c>
      <c r="Q2928" s="12">
        <f t="shared" si="272"/>
        <v>42058.765960648147</v>
      </c>
      <c r="R2928" s="15">
        <f t="shared" si="273"/>
        <v>2015</v>
      </c>
      <c r="S2928" s="21">
        <f t="shared" si="276"/>
        <v>0</v>
      </c>
      <c r="T2928" s="15">
        <f t="shared" si="275"/>
        <v>4.68</v>
      </c>
      <c r="U2928">
        <f t="shared" si="27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 s="12">
        <f t="shared" si="271"/>
        <v>41806.669317129628</v>
      </c>
      <c r="Q2929" s="12">
        <f t="shared" si="272"/>
        <v>41835.208333333336</v>
      </c>
      <c r="R2929" s="15">
        <f t="shared" si="273"/>
        <v>2014</v>
      </c>
      <c r="S2929" s="21">
        <f t="shared" si="276"/>
        <v>0</v>
      </c>
      <c r="T2929" s="15">
        <f t="shared" si="275"/>
        <v>11.14</v>
      </c>
      <c r="U2929">
        <f t="shared" si="27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 s="12">
        <f t="shared" si="271"/>
        <v>42403.998217592598</v>
      </c>
      <c r="Q2930" s="12">
        <f t="shared" si="272"/>
        <v>42433.998217592598</v>
      </c>
      <c r="R2930" s="15">
        <f t="shared" si="273"/>
        <v>2016</v>
      </c>
      <c r="S2930" s="21">
        <f t="shared" si="276"/>
        <v>0</v>
      </c>
      <c r="T2930" s="15">
        <f t="shared" si="275"/>
        <v>9.75</v>
      </c>
      <c r="U2930">
        <f t="shared" si="274"/>
        <v>2016</v>
      </c>
    </row>
    <row r="2931" spans="1:21" ht="43.5" x14ac:dyDescent="0.35">
      <c r="A2931">
        <v>2930</v>
      </c>
      <c r="B2931" s="3" t="s">
        <v>2930</v>
      </c>
      <c r="C2931" s="3" t="s">
        <v>7040</v>
      </c>
      <c r="D2931" s="6">
        <v>10000</v>
      </c>
      <c r="E2931" s="8">
        <v>233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s="10" t="s">
        <v>8271</v>
      </c>
      <c r="O2931" t="s">
        <v>8313</v>
      </c>
      <c r="P2931" s="12">
        <f t="shared" si="271"/>
        <v>42101.584074074075</v>
      </c>
      <c r="Q2931" s="12">
        <f t="shared" si="272"/>
        <v>42131.584074074075</v>
      </c>
      <c r="R2931" s="15">
        <f t="shared" si="273"/>
        <v>2015</v>
      </c>
      <c r="S2931" s="21">
        <f t="shared" si="276"/>
        <v>0</v>
      </c>
      <c r="T2931" s="15">
        <f t="shared" si="275"/>
        <v>3.76</v>
      </c>
      <c r="U2931">
        <f t="shared" si="274"/>
        <v>2015</v>
      </c>
    </row>
    <row r="2932" spans="1:21" ht="43.5" x14ac:dyDescent="0.35">
      <c r="A2932">
        <v>2929</v>
      </c>
      <c r="B2932" s="3" t="s">
        <v>2929</v>
      </c>
      <c r="C2932" s="3" t="s">
        <v>7039</v>
      </c>
      <c r="D2932" s="6">
        <v>8000</v>
      </c>
      <c r="E2932" s="8">
        <v>233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s="10" t="s">
        <v>8271</v>
      </c>
      <c r="O2932" t="s">
        <v>8313</v>
      </c>
      <c r="P2932" s="12">
        <f t="shared" si="271"/>
        <v>41754.564328703702</v>
      </c>
      <c r="Q2932" s="12">
        <f t="shared" si="272"/>
        <v>41784.564328703702</v>
      </c>
      <c r="R2932" s="15">
        <f t="shared" si="273"/>
        <v>2014</v>
      </c>
      <c r="S2932" s="21">
        <f t="shared" si="276"/>
        <v>0</v>
      </c>
      <c r="T2932" s="15">
        <f t="shared" si="275"/>
        <v>7.28</v>
      </c>
      <c r="U2932">
        <f t="shared" si="274"/>
        <v>2014</v>
      </c>
    </row>
    <row r="2933" spans="1:21" ht="43.5" x14ac:dyDescent="0.35">
      <c r="A2933">
        <v>2932</v>
      </c>
      <c r="B2933" s="3" t="s">
        <v>2932</v>
      </c>
      <c r="C2933" s="3" t="s">
        <v>7042</v>
      </c>
      <c r="D2933" s="6">
        <v>3100</v>
      </c>
      <c r="E2933" s="8">
        <v>230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s="10" t="s">
        <v>8271</v>
      </c>
      <c r="O2933" t="s">
        <v>8313</v>
      </c>
      <c r="P2933" s="12">
        <f t="shared" si="271"/>
        <v>42025.164780092593</v>
      </c>
      <c r="Q2933" s="12">
        <f t="shared" si="272"/>
        <v>42056.458333333328</v>
      </c>
      <c r="R2933" s="15">
        <f t="shared" si="273"/>
        <v>2015</v>
      </c>
      <c r="S2933" s="21">
        <f t="shared" si="276"/>
        <v>0</v>
      </c>
      <c r="T2933" s="15">
        <f t="shared" si="275"/>
        <v>6.05</v>
      </c>
      <c r="U2933">
        <f t="shared" si="274"/>
        <v>2015</v>
      </c>
    </row>
    <row r="2934" spans="1:21" ht="58" x14ac:dyDescent="0.35">
      <c r="A2934">
        <v>2931</v>
      </c>
      <c r="B2934" s="3" t="s">
        <v>2931</v>
      </c>
      <c r="C2934" s="3" t="s">
        <v>7041</v>
      </c>
      <c r="D2934" s="6">
        <v>750</v>
      </c>
      <c r="E2934" s="8">
        <v>230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s="10" t="s">
        <v>8271</v>
      </c>
      <c r="O2934" t="s">
        <v>8313</v>
      </c>
      <c r="P2934" s="12">
        <f t="shared" si="271"/>
        <v>41872.291238425925</v>
      </c>
      <c r="Q2934" s="12">
        <f t="shared" si="272"/>
        <v>41897.255555555559</v>
      </c>
      <c r="R2934" s="15">
        <f t="shared" si="273"/>
        <v>2014</v>
      </c>
      <c r="S2934" s="21">
        <f t="shared" si="276"/>
        <v>0</v>
      </c>
      <c r="T2934" s="15">
        <f t="shared" si="275"/>
        <v>25.56</v>
      </c>
      <c r="U2934">
        <f t="shared" si="274"/>
        <v>2014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 s="12">
        <f t="shared" si="271"/>
        <v>42495.956631944442</v>
      </c>
      <c r="Q2935" s="12">
        <f t="shared" si="272"/>
        <v>42525.956631944442</v>
      </c>
      <c r="R2935" s="15">
        <f t="shared" si="273"/>
        <v>2016</v>
      </c>
      <c r="S2935" s="21">
        <f t="shared" si="276"/>
        <v>0</v>
      </c>
      <c r="T2935" s="15">
        <f t="shared" si="275"/>
        <v>4.1900000000000004</v>
      </c>
      <c r="U2935">
        <f t="shared" si="274"/>
        <v>2016</v>
      </c>
    </row>
    <row r="2936" spans="1:21" ht="43.5" x14ac:dyDescent="0.35">
      <c r="A2936">
        <v>2938</v>
      </c>
      <c r="B2936" s="3" t="s">
        <v>2938</v>
      </c>
      <c r="C2936" s="3" t="s">
        <v>7048</v>
      </c>
      <c r="D2936" s="6">
        <v>4000</v>
      </c>
      <c r="E2936" s="8">
        <v>225</v>
      </c>
      <c r="F2936" t="s">
        <v>8218</v>
      </c>
      <c r="G2936" t="s">
        <v>8223</v>
      </c>
      <c r="H2936" t="s">
        <v>8245</v>
      </c>
      <c r="I2936">
        <v>1422636814</v>
      </c>
      <c r="J2936">
        <v>1420044814</v>
      </c>
      <c r="K2936" t="b">
        <v>0</v>
      </c>
      <c r="L2936">
        <v>32</v>
      </c>
      <c r="M2936" t="b">
        <v>1</v>
      </c>
      <c r="N2936" s="10" t="s">
        <v>8271</v>
      </c>
      <c r="O2936" t="s">
        <v>8313</v>
      </c>
      <c r="P2936" s="12">
        <f t="shared" si="271"/>
        <v>42004.703865740739</v>
      </c>
      <c r="Q2936" s="12">
        <f t="shared" si="272"/>
        <v>42034.703865740739</v>
      </c>
      <c r="R2936" s="15">
        <f t="shared" si="273"/>
        <v>2014</v>
      </c>
      <c r="S2936" s="21">
        <f t="shared" si="276"/>
        <v>0</v>
      </c>
      <c r="T2936" s="15">
        <f t="shared" si="275"/>
        <v>7.03</v>
      </c>
      <c r="U2936">
        <f t="shared" si="27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 s="12">
        <f t="shared" si="271"/>
        <v>42553.583425925928</v>
      </c>
      <c r="Q2937" s="12">
        <f t="shared" si="272"/>
        <v>42611.708333333328</v>
      </c>
      <c r="R2937" s="15">
        <f t="shared" si="273"/>
        <v>2016</v>
      </c>
      <c r="S2937" s="21">
        <f t="shared" si="276"/>
        <v>0</v>
      </c>
      <c r="T2937" s="15">
        <f t="shared" si="275"/>
        <v>5.77</v>
      </c>
      <c r="U2937">
        <f t="shared" si="274"/>
        <v>2016</v>
      </c>
    </row>
    <row r="2938" spans="1:21" ht="43.5" x14ac:dyDescent="0.35">
      <c r="A2938">
        <v>2934</v>
      </c>
      <c r="B2938" s="3" t="s">
        <v>2934</v>
      </c>
      <c r="C2938" s="3" t="s">
        <v>7044</v>
      </c>
      <c r="D2938" s="6">
        <v>2500</v>
      </c>
      <c r="E2938" s="8">
        <v>225</v>
      </c>
      <c r="F2938" t="s">
        <v>8218</v>
      </c>
      <c r="G2938" t="s">
        <v>8228</v>
      </c>
      <c r="H2938" t="s">
        <v>8250</v>
      </c>
      <c r="I2938">
        <v>1402845364</v>
      </c>
      <c r="J2938">
        <v>1400253364</v>
      </c>
      <c r="K2938" t="b">
        <v>0</v>
      </c>
      <c r="L2938">
        <v>37</v>
      </c>
      <c r="M2938" t="b">
        <v>1</v>
      </c>
      <c r="N2938" s="10" t="s">
        <v>8271</v>
      </c>
      <c r="O2938" t="s">
        <v>8313</v>
      </c>
      <c r="P2938" s="12">
        <f t="shared" si="271"/>
        <v>41775.636157407411</v>
      </c>
      <c r="Q2938" s="12">
        <f t="shared" si="272"/>
        <v>41805.636157407411</v>
      </c>
      <c r="R2938" s="15">
        <f t="shared" si="273"/>
        <v>2014</v>
      </c>
      <c r="S2938" s="21">
        <f t="shared" si="276"/>
        <v>0</v>
      </c>
      <c r="T2938" s="15">
        <f t="shared" si="275"/>
        <v>6.08</v>
      </c>
      <c r="U2938">
        <f t="shared" si="27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 s="12">
        <f t="shared" si="271"/>
        <v>41803.457326388889</v>
      </c>
      <c r="Q2939" s="12">
        <f t="shared" si="272"/>
        <v>41833.457326388889</v>
      </c>
      <c r="R2939" s="15">
        <f t="shared" si="273"/>
        <v>2014</v>
      </c>
      <c r="S2939" s="21">
        <f t="shared" si="276"/>
        <v>0</v>
      </c>
      <c r="T2939" s="15">
        <f t="shared" si="275"/>
        <v>4.09</v>
      </c>
      <c r="U2939">
        <f t="shared" si="274"/>
        <v>2014</v>
      </c>
    </row>
    <row r="2940" spans="1:21" ht="43.5" x14ac:dyDescent="0.35">
      <c r="A2940">
        <v>2936</v>
      </c>
      <c r="B2940" s="3" t="s">
        <v>2936</v>
      </c>
      <c r="C2940" s="3" t="s">
        <v>7046</v>
      </c>
      <c r="D2940" s="6">
        <v>1000</v>
      </c>
      <c r="E2940" s="8">
        <v>225</v>
      </c>
      <c r="F2940" t="s">
        <v>8218</v>
      </c>
      <c r="G2940" t="s">
        <v>8223</v>
      </c>
      <c r="H2940" t="s">
        <v>8245</v>
      </c>
      <c r="I2940">
        <v>1413176340</v>
      </c>
      <c r="J2940">
        <v>1412091423</v>
      </c>
      <c r="K2940" t="b">
        <v>0</v>
      </c>
      <c r="L2940">
        <v>34</v>
      </c>
      <c r="M2940" t="b">
        <v>1</v>
      </c>
      <c r="N2940" s="10" t="s">
        <v>8271</v>
      </c>
      <c r="O2940" t="s">
        <v>8313</v>
      </c>
      <c r="P2940" s="12">
        <f t="shared" si="271"/>
        <v>41912.650729166664</v>
      </c>
      <c r="Q2940" s="12">
        <f t="shared" si="272"/>
        <v>41925.207638888889</v>
      </c>
      <c r="R2940" s="15">
        <f t="shared" si="273"/>
        <v>2014</v>
      </c>
      <c r="S2940" s="21">
        <f t="shared" si="276"/>
        <v>0</v>
      </c>
      <c r="T2940" s="15">
        <f t="shared" si="275"/>
        <v>6.62</v>
      </c>
      <c r="U2940">
        <f t="shared" si="27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 s="12">
        <f t="shared" si="271"/>
        <v>41845.809166666666</v>
      </c>
      <c r="Q2941" s="12">
        <f t="shared" si="272"/>
        <v>41879.041666666664</v>
      </c>
      <c r="R2941" s="15">
        <f t="shared" si="273"/>
        <v>2014</v>
      </c>
      <c r="S2941" s="21">
        <f t="shared" si="276"/>
        <v>0</v>
      </c>
      <c r="T2941" s="15">
        <f t="shared" si="275"/>
        <v>8.92</v>
      </c>
      <c r="U2941">
        <f t="shared" si="27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 s="12">
        <f t="shared" si="271"/>
        <v>41982.773356481484</v>
      </c>
      <c r="Q2942" s="12">
        <f t="shared" si="272"/>
        <v>42022.773356481484</v>
      </c>
      <c r="R2942" s="15">
        <f t="shared" si="273"/>
        <v>2014</v>
      </c>
      <c r="S2942" s="21">
        <f t="shared" si="276"/>
        <v>0</v>
      </c>
      <c r="T2942" s="15">
        <f t="shared" si="275"/>
        <v>6.76</v>
      </c>
      <c r="U2942">
        <f t="shared" si="27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 s="12">
        <f t="shared" si="271"/>
        <v>42034.960127314815</v>
      </c>
      <c r="Q2943" s="12">
        <f t="shared" si="272"/>
        <v>42064.960127314815</v>
      </c>
      <c r="R2943" s="15">
        <f t="shared" si="273"/>
        <v>2015</v>
      </c>
      <c r="S2943" s="21">
        <f t="shared" si="276"/>
        <v>0</v>
      </c>
      <c r="T2943" s="15">
        <f t="shared" si="275"/>
        <v>220</v>
      </c>
      <c r="U2943">
        <f t="shared" si="27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 s="12">
        <f t="shared" si="271"/>
        <v>42334.803923611107</v>
      </c>
      <c r="Q2944" s="12">
        <f t="shared" si="272"/>
        <v>42354.845833333333</v>
      </c>
      <c r="R2944" s="15">
        <f t="shared" si="273"/>
        <v>2015</v>
      </c>
      <c r="S2944" s="21">
        <f t="shared" si="276"/>
        <v>0</v>
      </c>
      <c r="T2944" s="15">
        <f t="shared" si="275"/>
        <v>1.07</v>
      </c>
      <c r="U2944">
        <f t="shared" si="274"/>
        <v>2015</v>
      </c>
    </row>
    <row r="2945" spans="1:21" ht="43.5" x14ac:dyDescent="0.35">
      <c r="A2945">
        <v>2944</v>
      </c>
      <c r="B2945" s="3" t="s">
        <v>2944</v>
      </c>
      <c r="C2945" s="3" t="s">
        <v>7054</v>
      </c>
      <c r="D2945" s="6">
        <v>10000</v>
      </c>
      <c r="E2945" s="8">
        <v>216</v>
      </c>
      <c r="F2945" t="s">
        <v>8220</v>
      </c>
      <c r="G2945" t="s">
        <v>8223</v>
      </c>
      <c r="H2945" t="s">
        <v>8245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s="10" t="s">
        <v>8271</v>
      </c>
      <c r="O2945" t="s">
        <v>8311</v>
      </c>
      <c r="P2945" s="12">
        <f t="shared" si="271"/>
        <v>42132.9143287037</v>
      </c>
      <c r="Q2945" s="12">
        <f t="shared" si="272"/>
        <v>42162.9143287037</v>
      </c>
      <c r="R2945" s="15">
        <f t="shared" si="273"/>
        <v>2015</v>
      </c>
      <c r="S2945" s="21">
        <f t="shared" si="276"/>
        <v>0</v>
      </c>
      <c r="T2945" s="15">
        <f t="shared" si="275"/>
        <v>216</v>
      </c>
      <c r="U2945">
        <f t="shared" si="274"/>
        <v>2015</v>
      </c>
    </row>
    <row r="2946" spans="1:21" ht="43.5" x14ac:dyDescent="0.35">
      <c r="A2946">
        <v>2943</v>
      </c>
      <c r="B2946" s="3" t="s">
        <v>2943</v>
      </c>
      <c r="C2946" s="3" t="s">
        <v>7053</v>
      </c>
      <c r="D2946" s="6">
        <v>3000</v>
      </c>
      <c r="E2946" s="8">
        <v>216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s="10" t="s">
        <v>8271</v>
      </c>
      <c r="O2946" t="s">
        <v>8311</v>
      </c>
      <c r="P2946" s="12">
        <f t="shared" ref="P2946:P3009" si="277">(((J2946/60)/60)/24)+DATE(1970,1,1)</f>
        <v>42077.129398148143</v>
      </c>
      <c r="Q2946" s="12">
        <f t="shared" ref="Q2946:Q3009" si="278">(((I2946/60)/60)/24)+DATE(1970,1,1)</f>
        <v>42107.129398148143</v>
      </c>
      <c r="R2946" s="15">
        <f t="shared" ref="R2946:R3009" si="279">YEAR(P2946)</f>
        <v>2015</v>
      </c>
      <c r="S2946" s="21">
        <f t="shared" si="276"/>
        <v>0</v>
      </c>
      <c r="T2946" s="15">
        <f t="shared" si="275"/>
        <v>0</v>
      </c>
      <c r="U2946">
        <f t="shared" si="27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 s="12">
        <f t="shared" si="277"/>
        <v>42118.139583333337</v>
      </c>
      <c r="Q2947" s="12">
        <f t="shared" si="278"/>
        <v>42148.139583333337</v>
      </c>
      <c r="R2947" s="15">
        <f t="shared" si="279"/>
        <v>2015</v>
      </c>
      <c r="S2947" s="21">
        <f t="shared" si="276"/>
        <v>0</v>
      </c>
      <c r="T2947" s="15">
        <f t="shared" si="275"/>
        <v>0</v>
      </c>
      <c r="U2947">
        <f t="shared" ref="U2947:U3010" si="280">YEAR(P2947)</f>
        <v>2015</v>
      </c>
    </row>
    <row r="2948" spans="1:21" ht="58" x14ac:dyDescent="0.35">
      <c r="A2948">
        <v>2947</v>
      </c>
      <c r="B2948" s="3" t="s">
        <v>2947</v>
      </c>
      <c r="C2948" s="3" t="s">
        <v>7057</v>
      </c>
      <c r="D2948" s="6">
        <v>25000</v>
      </c>
      <c r="E2948" s="8">
        <v>215</v>
      </c>
      <c r="F2948" t="s">
        <v>8220</v>
      </c>
      <c r="G2948" t="s">
        <v>8223</v>
      </c>
      <c r="H2948" t="s">
        <v>8245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s="10" t="s">
        <v>8271</v>
      </c>
      <c r="O2948" t="s">
        <v>8311</v>
      </c>
      <c r="P2948" s="12">
        <f t="shared" si="277"/>
        <v>42649.562118055561</v>
      </c>
      <c r="Q2948" s="12">
        <f t="shared" si="278"/>
        <v>42698.715972222228</v>
      </c>
      <c r="R2948" s="15">
        <f t="shared" si="279"/>
        <v>2016</v>
      </c>
      <c r="S2948" s="21">
        <f t="shared" si="276"/>
        <v>0</v>
      </c>
      <c r="T2948" s="15">
        <f t="shared" ref="T2948:T3011" si="281">IFERROR(ROUND(E2948/L2948,2),0)</f>
        <v>16.54</v>
      </c>
      <c r="U2948">
        <f t="shared" si="280"/>
        <v>2016</v>
      </c>
    </row>
    <row r="2949" spans="1:21" ht="43.5" x14ac:dyDescent="0.35">
      <c r="A2949">
        <v>2946</v>
      </c>
      <c r="B2949" s="3" t="s">
        <v>2946</v>
      </c>
      <c r="C2949" s="3" t="s">
        <v>7056</v>
      </c>
      <c r="D2949" s="6">
        <v>2000</v>
      </c>
      <c r="E2949" s="8">
        <v>215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s="10" t="s">
        <v>8271</v>
      </c>
      <c r="O2949" t="s">
        <v>8311</v>
      </c>
      <c r="P2949" s="12">
        <f t="shared" si="277"/>
        <v>42567.531157407408</v>
      </c>
      <c r="Q2949" s="12">
        <f t="shared" si="278"/>
        <v>42597.531157407408</v>
      </c>
      <c r="R2949" s="15">
        <f t="shared" si="279"/>
        <v>2016</v>
      </c>
      <c r="S2949" s="21">
        <f t="shared" si="276"/>
        <v>0</v>
      </c>
      <c r="T2949" s="15">
        <f t="shared" si="281"/>
        <v>107.5</v>
      </c>
      <c r="U2949">
        <f t="shared" si="280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 s="12">
        <f t="shared" si="277"/>
        <v>42097.649224537032</v>
      </c>
      <c r="Q2950" s="12">
        <f t="shared" si="278"/>
        <v>42157.649224537032</v>
      </c>
      <c r="R2950" s="15">
        <f t="shared" si="279"/>
        <v>2015</v>
      </c>
      <c r="S2950" s="21">
        <f t="shared" si="276"/>
        <v>0</v>
      </c>
      <c r="T2950" s="15">
        <f t="shared" si="281"/>
        <v>23.78</v>
      </c>
      <c r="U2950">
        <f t="shared" si="280"/>
        <v>2015</v>
      </c>
    </row>
    <row r="2951" spans="1:21" ht="43.5" x14ac:dyDescent="0.35">
      <c r="A2951">
        <v>2950</v>
      </c>
      <c r="B2951" s="3" t="s">
        <v>2950</v>
      </c>
      <c r="C2951" s="3" t="s">
        <v>7060</v>
      </c>
      <c r="D2951" s="6">
        <v>5000000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s="10" t="s">
        <v>8271</v>
      </c>
      <c r="O2951" t="s">
        <v>8311</v>
      </c>
      <c r="P2951" s="12">
        <f t="shared" si="277"/>
        <v>42362.36518518519</v>
      </c>
      <c r="Q2951" s="12">
        <f t="shared" si="278"/>
        <v>42392.36518518519</v>
      </c>
      <c r="R2951" s="15">
        <f t="shared" si="279"/>
        <v>2015</v>
      </c>
      <c r="S2951" s="21">
        <f t="shared" si="276"/>
        <v>0</v>
      </c>
      <c r="T2951" s="15">
        <f t="shared" si="281"/>
        <v>0</v>
      </c>
      <c r="U2951">
        <f t="shared" si="280"/>
        <v>2015</v>
      </c>
    </row>
    <row r="2952" spans="1:21" ht="58" x14ac:dyDescent="0.35">
      <c r="A2952">
        <v>2951</v>
      </c>
      <c r="B2952" s="3" t="s">
        <v>2951</v>
      </c>
      <c r="C2952" s="3" t="s">
        <v>7061</v>
      </c>
      <c r="D2952" s="6">
        <v>50000</v>
      </c>
      <c r="E2952" s="8">
        <v>212</v>
      </c>
      <c r="F2952" t="s">
        <v>8219</v>
      </c>
      <c r="G2952" t="s">
        <v>8223</v>
      </c>
      <c r="H2952" t="s">
        <v>8245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s="10" t="s">
        <v>8271</v>
      </c>
      <c r="O2952" t="s">
        <v>8311</v>
      </c>
      <c r="P2952" s="12">
        <f t="shared" si="277"/>
        <v>41872.802928240737</v>
      </c>
      <c r="Q2952" s="12">
        <f t="shared" si="278"/>
        <v>41917.802928240737</v>
      </c>
      <c r="R2952" s="15">
        <f t="shared" si="279"/>
        <v>2014</v>
      </c>
      <c r="S2952" s="21">
        <f t="shared" si="276"/>
        <v>0</v>
      </c>
      <c r="T2952" s="15">
        <f t="shared" si="281"/>
        <v>3.66</v>
      </c>
      <c r="U2952">
        <f t="shared" si="280"/>
        <v>2014</v>
      </c>
    </row>
    <row r="2953" spans="1:21" ht="43.5" x14ac:dyDescent="0.35">
      <c r="A2953">
        <v>2949</v>
      </c>
      <c r="B2953" s="3" t="s">
        <v>2949</v>
      </c>
      <c r="C2953" s="3" t="s">
        <v>7059</v>
      </c>
      <c r="D2953" s="6">
        <v>1000</v>
      </c>
      <c r="E2953" s="8">
        <v>212</v>
      </c>
      <c r="F2953" t="s">
        <v>8220</v>
      </c>
      <c r="G2953" t="s">
        <v>8223</v>
      </c>
      <c r="H2953" t="s">
        <v>8245</v>
      </c>
      <c r="I2953">
        <v>1447965917</v>
      </c>
      <c r="J2953">
        <v>1445370317</v>
      </c>
      <c r="K2953" t="b">
        <v>0</v>
      </c>
      <c r="L2953">
        <v>2</v>
      </c>
      <c r="M2953" t="b">
        <v>0</v>
      </c>
      <c r="N2953" s="10" t="s">
        <v>8271</v>
      </c>
      <c r="O2953" t="s">
        <v>8311</v>
      </c>
      <c r="P2953" s="12">
        <f t="shared" si="277"/>
        <v>42297.823113425926</v>
      </c>
      <c r="Q2953" s="12">
        <f t="shared" si="278"/>
        <v>42327.864780092597</v>
      </c>
      <c r="R2953" s="15">
        <f t="shared" si="279"/>
        <v>2015</v>
      </c>
      <c r="S2953" s="21">
        <f t="shared" si="276"/>
        <v>0</v>
      </c>
      <c r="T2953" s="15">
        <f t="shared" si="281"/>
        <v>106</v>
      </c>
      <c r="U2953">
        <f t="shared" si="280"/>
        <v>2015</v>
      </c>
    </row>
    <row r="2954" spans="1:21" ht="43.5" x14ac:dyDescent="0.35">
      <c r="A2954">
        <v>2953</v>
      </c>
      <c r="B2954" s="3" t="s">
        <v>2953</v>
      </c>
      <c r="C2954" s="3" t="s">
        <v>7063</v>
      </c>
      <c r="D2954" s="6">
        <v>400000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s="10" t="s">
        <v>8271</v>
      </c>
      <c r="O2954" t="s">
        <v>8311</v>
      </c>
      <c r="P2954" s="12">
        <f t="shared" si="277"/>
        <v>42255.791909722218</v>
      </c>
      <c r="Q2954" s="12">
        <f t="shared" si="278"/>
        <v>42285.791909722218</v>
      </c>
      <c r="R2954" s="15">
        <f t="shared" si="279"/>
        <v>2015</v>
      </c>
      <c r="S2954" s="21">
        <f t="shared" si="276"/>
        <v>0</v>
      </c>
      <c r="T2954" s="15">
        <f t="shared" si="281"/>
        <v>70.33</v>
      </c>
      <c r="U2954">
        <f t="shared" si="280"/>
        <v>2015</v>
      </c>
    </row>
    <row r="2955" spans="1:21" ht="43.5" x14ac:dyDescent="0.35">
      <c r="A2955">
        <v>2952</v>
      </c>
      <c r="B2955" s="3" t="s">
        <v>2952</v>
      </c>
      <c r="C2955" s="3" t="s">
        <v>7062</v>
      </c>
      <c r="D2955" s="6">
        <v>20000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s="10" t="s">
        <v>8271</v>
      </c>
      <c r="O2955" t="s">
        <v>8311</v>
      </c>
      <c r="P2955" s="12">
        <f t="shared" si="277"/>
        <v>42628.690266203703</v>
      </c>
      <c r="Q2955" s="12">
        <f t="shared" si="278"/>
        <v>42660.166666666672</v>
      </c>
      <c r="R2955" s="15">
        <f t="shared" si="279"/>
        <v>2016</v>
      </c>
      <c r="S2955" s="21">
        <f t="shared" si="276"/>
        <v>0</v>
      </c>
      <c r="T2955" s="15">
        <f t="shared" si="281"/>
        <v>26.38</v>
      </c>
      <c r="U2955">
        <f t="shared" si="280"/>
        <v>2016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 s="12">
        <f t="shared" si="277"/>
        <v>42790.583368055552</v>
      </c>
      <c r="Q2956" s="12">
        <f t="shared" si="278"/>
        <v>42810.541701388895</v>
      </c>
      <c r="R2956" s="15">
        <f t="shared" si="279"/>
        <v>2017</v>
      </c>
      <c r="S2956" s="21">
        <f t="shared" si="276"/>
        <v>0</v>
      </c>
      <c r="T2956" s="15">
        <f t="shared" si="281"/>
        <v>0</v>
      </c>
      <c r="U2956">
        <f t="shared" si="280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 s="12">
        <f t="shared" si="277"/>
        <v>42141.741307870368</v>
      </c>
      <c r="Q2957" s="12">
        <f t="shared" si="278"/>
        <v>42171.741307870368</v>
      </c>
      <c r="R2957" s="15">
        <f t="shared" si="279"/>
        <v>2015</v>
      </c>
      <c r="S2957" s="21">
        <f t="shared" si="276"/>
        <v>0</v>
      </c>
      <c r="T2957" s="15">
        <f t="shared" si="281"/>
        <v>19.09</v>
      </c>
      <c r="U2957">
        <f t="shared" si="280"/>
        <v>2015</v>
      </c>
    </row>
    <row r="2958" spans="1:21" ht="43.5" x14ac:dyDescent="0.35">
      <c r="A2958">
        <v>2960</v>
      </c>
      <c r="B2958" s="3" t="s">
        <v>2960</v>
      </c>
      <c r="C2958" s="3" t="s">
        <v>7070</v>
      </c>
      <c r="D2958" s="6">
        <v>30000000</v>
      </c>
      <c r="E2958" s="8">
        <v>205</v>
      </c>
      <c r="F2958" t="s">
        <v>8219</v>
      </c>
      <c r="G2958" t="s">
        <v>8223</v>
      </c>
      <c r="H2958" t="s">
        <v>8245</v>
      </c>
      <c r="I2958">
        <v>1410459023</v>
      </c>
      <c r="J2958">
        <v>1407867023</v>
      </c>
      <c r="K2958" t="b">
        <v>0</v>
      </c>
      <c r="L2958">
        <v>0</v>
      </c>
      <c r="M2958" t="b">
        <v>0</v>
      </c>
      <c r="N2958" s="10" t="s">
        <v>8271</v>
      </c>
      <c r="O2958" t="s">
        <v>8311</v>
      </c>
      <c r="P2958" s="12">
        <f t="shared" si="277"/>
        <v>41863.757210648146</v>
      </c>
      <c r="Q2958" s="12">
        <f t="shared" si="278"/>
        <v>41893.757210648146</v>
      </c>
      <c r="R2958" s="15">
        <f t="shared" si="279"/>
        <v>2014</v>
      </c>
      <c r="S2958" s="21">
        <f t="shared" si="276"/>
        <v>0</v>
      </c>
      <c r="T2958" s="15">
        <f t="shared" si="281"/>
        <v>0</v>
      </c>
      <c r="U2958">
        <f t="shared" si="280"/>
        <v>2014</v>
      </c>
    </row>
    <row r="2959" spans="1:21" ht="43.5" x14ac:dyDescent="0.35">
      <c r="A2959">
        <v>2958</v>
      </c>
      <c r="B2959" s="3" t="s">
        <v>2958</v>
      </c>
      <c r="C2959" s="3" t="s">
        <v>7068</v>
      </c>
      <c r="D2959" s="6">
        <v>80000</v>
      </c>
      <c r="E2959" s="8">
        <v>205</v>
      </c>
      <c r="F2959" t="s">
        <v>8219</v>
      </c>
      <c r="G2959" t="s">
        <v>8223</v>
      </c>
      <c r="H2959" t="s">
        <v>8245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s="10" t="s">
        <v>8271</v>
      </c>
      <c r="O2959" t="s">
        <v>8311</v>
      </c>
      <c r="P2959" s="12">
        <f t="shared" si="277"/>
        <v>42438.779131944444</v>
      </c>
      <c r="Q2959" s="12">
        <f t="shared" si="278"/>
        <v>42498.73746527778</v>
      </c>
      <c r="R2959" s="15">
        <f t="shared" si="279"/>
        <v>2016</v>
      </c>
      <c r="S2959" s="21">
        <f t="shared" si="276"/>
        <v>0</v>
      </c>
      <c r="T2959" s="15">
        <f t="shared" si="281"/>
        <v>0</v>
      </c>
      <c r="U2959">
        <f t="shared" si="280"/>
        <v>2016</v>
      </c>
    </row>
    <row r="2960" spans="1:21" ht="43.5" x14ac:dyDescent="0.35">
      <c r="A2960">
        <v>2957</v>
      </c>
      <c r="B2960" s="3" t="s">
        <v>2957</v>
      </c>
      <c r="C2960" s="3" t="s">
        <v>7067</v>
      </c>
      <c r="D2960" s="6">
        <v>15000</v>
      </c>
      <c r="E2960" s="8">
        <v>205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s="10" t="s">
        <v>8271</v>
      </c>
      <c r="O2960" t="s">
        <v>8311</v>
      </c>
      <c r="P2960" s="12">
        <f t="shared" si="277"/>
        <v>42031.011249999996</v>
      </c>
      <c r="Q2960" s="12">
        <f t="shared" si="278"/>
        <v>42090.969583333332</v>
      </c>
      <c r="R2960" s="15">
        <f t="shared" si="279"/>
        <v>2015</v>
      </c>
      <c r="S2960" s="21">
        <f t="shared" si="276"/>
        <v>0</v>
      </c>
      <c r="T2960" s="15">
        <f t="shared" si="281"/>
        <v>68.33</v>
      </c>
      <c r="U2960">
        <f t="shared" si="280"/>
        <v>2015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 s="12">
        <f t="shared" si="277"/>
        <v>42498.008391203708</v>
      </c>
      <c r="Q2961" s="12">
        <f t="shared" si="278"/>
        <v>42528.008391203708</v>
      </c>
      <c r="R2961" s="15">
        <f t="shared" si="279"/>
        <v>2016</v>
      </c>
      <c r="S2961" s="21">
        <f t="shared" si="276"/>
        <v>0</v>
      </c>
      <c r="T2961" s="15">
        <f t="shared" si="281"/>
        <v>0</v>
      </c>
      <c r="U2961">
        <f t="shared" si="280"/>
        <v>2016</v>
      </c>
    </row>
    <row r="2962" spans="1:21" ht="43.5" x14ac:dyDescent="0.35">
      <c r="A2962">
        <v>2956</v>
      </c>
      <c r="B2962" s="3" t="s">
        <v>2956</v>
      </c>
      <c r="C2962" s="3" t="s">
        <v>7066</v>
      </c>
      <c r="D2962" s="6">
        <v>7900</v>
      </c>
      <c r="E2962" s="8">
        <v>205</v>
      </c>
      <c r="F2962" t="s">
        <v>8219</v>
      </c>
      <c r="G2962" t="s">
        <v>8223</v>
      </c>
      <c r="H2962" t="s">
        <v>8245</v>
      </c>
      <c r="I2962">
        <v>1462402850</v>
      </c>
      <c r="J2962">
        <v>1459810850</v>
      </c>
      <c r="K2962" t="b">
        <v>0</v>
      </c>
      <c r="L2962">
        <v>20</v>
      </c>
      <c r="M2962" t="b">
        <v>0</v>
      </c>
      <c r="N2962" s="10" t="s">
        <v>8271</v>
      </c>
      <c r="O2962" t="s">
        <v>8311</v>
      </c>
      <c r="P2962" s="12">
        <f t="shared" si="277"/>
        <v>42464.958912037036</v>
      </c>
      <c r="Q2962" s="12">
        <f t="shared" si="278"/>
        <v>42494.958912037036</v>
      </c>
      <c r="R2962" s="15">
        <f t="shared" si="279"/>
        <v>2016</v>
      </c>
      <c r="S2962" s="21">
        <f t="shared" si="276"/>
        <v>0</v>
      </c>
      <c r="T2962" s="15">
        <f t="shared" si="281"/>
        <v>10.25</v>
      </c>
      <c r="U2962">
        <f t="shared" si="280"/>
        <v>2016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 s="12">
        <f t="shared" si="277"/>
        <v>42061.212488425925</v>
      </c>
      <c r="Q2963" s="12">
        <f t="shared" si="278"/>
        <v>42089.166666666672</v>
      </c>
      <c r="R2963" s="15">
        <f t="shared" si="279"/>
        <v>2015</v>
      </c>
      <c r="S2963" s="21">
        <f t="shared" si="276"/>
        <v>0</v>
      </c>
      <c r="T2963" s="15">
        <f t="shared" si="281"/>
        <v>1.9</v>
      </c>
      <c r="U2963">
        <f t="shared" si="280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 s="12">
        <f t="shared" si="277"/>
        <v>42036.24428240741</v>
      </c>
      <c r="Q2964" s="12">
        <f t="shared" si="278"/>
        <v>42064.290972222225</v>
      </c>
      <c r="R2964" s="15">
        <f t="shared" si="279"/>
        <v>2015</v>
      </c>
      <c r="S2964" s="21">
        <f t="shared" si="276"/>
        <v>0</v>
      </c>
      <c r="T2964" s="15">
        <f t="shared" si="281"/>
        <v>10.199999999999999</v>
      </c>
      <c r="U2964">
        <f t="shared" si="280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 s="12">
        <f t="shared" si="277"/>
        <v>42157.470185185186</v>
      </c>
      <c r="Q2965" s="12">
        <f t="shared" si="278"/>
        <v>42187.470185185186</v>
      </c>
      <c r="R2965" s="15">
        <f t="shared" si="279"/>
        <v>2015</v>
      </c>
      <c r="S2965" s="21">
        <f t="shared" si="276"/>
        <v>0</v>
      </c>
      <c r="T2965" s="15">
        <f t="shared" si="281"/>
        <v>2.08</v>
      </c>
      <c r="U2965">
        <f t="shared" si="280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 s="12">
        <f t="shared" si="277"/>
        <v>41827.909942129627</v>
      </c>
      <c r="Q2966" s="12">
        <f t="shared" si="278"/>
        <v>41857.897222222222</v>
      </c>
      <c r="R2966" s="15">
        <f t="shared" si="279"/>
        <v>2014</v>
      </c>
      <c r="S2966" s="21">
        <f t="shared" si="276"/>
        <v>0</v>
      </c>
      <c r="T2966" s="15">
        <f t="shared" si="281"/>
        <v>1.03</v>
      </c>
      <c r="U2966">
        <f t="shared" si="280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 s="12">
        <f t="shared" si="277"/>
        <v>42162.729548611111</v>
      </c>
      <c r="Q2967" s="12">
        <f t="shared" si="278"/>
        <v>42192.729548611111</v>
      </c>
      <c r="R2967" s="15">
        <f t="shared" si="279"/>
        <v>2015</v>
      </c>
      <c r="S2967" s="21">
        <f t="shared" si="276"/>
        <v>0</v>
      </c>
      <c r="T2967" s="15">
        <f t="shared" si="281"/>
        <v>5.18</v>
      </c>
      <c r="U2967">
        <f t="shared" si="280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 s="12">
        <f t="shared" si="277"/>
        <v>42233.738564814819</v>
      </c>
      <c r="Q2968" s="12">
        <f t="shared" si="278"/>
        <v>42263.738564814819</v>
      </c>
      <c r="R2968" s="15">
        <f t="shared" si="279"/>
        <v>2015</v>
      </c>
      <c r="S2968" s="21">
        <f t="shared" si="276"/>
        <v>0</v>
      </c>
      <c r="T2968" s="15">
        <f t="shared" si="281"/>
        <v>1.57</v>
      </c>
      <c r="U2968">
        <f t="shared" si="280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 s="12">
        <f t="shared" si="277"/>
        <v>42042.197824074072</v>
      </c>
      <c r="Q2969" s="12">
        <f t="shared" si="278"/>
        <v>42072.156157407408</v>
      </c>
      <c r="R2969" s="15">
        <f t="shared" si="279"/>
        <v>2015</v>
      </c>
      <c r="S2969" s="21">
        <f t="shared" si="276"/>
        <v>0</v>
      </c>
      <c r="T2969" s="15">
        <f t="shared" si="281"/>
        <v>2.83</v>
      </c>
      <c r="U2969">
        <f t="shared" si="280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 s="12">
        <f t="shared" si="277"/>
        <v>42585.523842592593</v>
      </c>
      <c r="Q2970" s="12">
        <f t="shared" si="278"/>
        <v>42599.165972222225</v>
      </c>
      <c r="R2970" s="15">
        <f t="shared" si="279"/>
        <v>2016</v>
      </c>
      <c r="S2970" s="21">
        <f t="shared" ref="S2970:S3033" si="282">ROUND(E2970/D2970,0)</f>
        <v>0</v>
      </c>
      <c r="T2970" s="15">
        <f t="shared" si="281"/>
        <v>4.28</v>
      </c>
      <c r="U2970">
        <f t="shared" si="280"/>
        <v>2016</v>
      </c>
    </row>
    <row r="2971" spans="1:21" ht="58" x14ac:dyDescent="0.35">
      <c r="A2971">
        <v>2975</v>
      </c>
      <c r="B2971" s="3" t="s">
        <v>2975</v>
      </c>
      <c r="C2971" s="3" t="s">
        <v>7085</v>
      </c>
      <c r="D2971" s="6">
        <v>8000</v>
      </c>
      <c r="E2971" s="8">
        <v>200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s="10" t="s">
        <v>8271</v>
      </c>
      <c r="O2971" t="s">
        <v>8272</v>
      </c>
      <c r="P2971" s="12">
        <f t="shared" si="277"/>
        <v>41941.683865740742</v>
      </c>
      <c r="Q2971" s="12">
        <f t="shared" si="278"/>
        <v>41970.125</v>
      </c>
      <c r="R2971" s="15">
        <f t="shared" si="279"/>
        <v>2014</v>
      </c>
      <c r="S2971" s="21">
        <f t="shared" si="282"/>
        <v>0</v>
      </c>
      <c r="T2971" s="15">
        <f t="shared" si="281"/>
        <v>1.77</v>
      </c>
      <c r="U2971">
        <f t="shared" si="280"/>
        <v>2014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 s="12">
        <f t="shared" si="277"/>
        <v>41808.669571759259</v>
      </c>
      <c r="Q2972" s="12">
        <f t="shared" si="278"/>
        <v>41838.669571759259</v>
      </c>
      <c r="R2972" s="15">
        <f t="shared" si="279"/>
        <v>2014</v>
      </c>
      <c r="S2972" s="21">
        <f t="shared" si="282"/>
        <v>0</v>
      </c>
      <c r="T2972" s="15">
        <f t="shared" si="281"/>
        <v>2.2000000000000002</v>
      </c>
      <c r="U2972">
        <f t="shared" si="280"/>
        <v>2014</v>
      </c>
    </row>
    <row r="2973" spans="1:21" ht="43.5" x14ac:dyDescent="0.35">
      <c r="A2973">
        <v>2973</v>
      </c>
      <c r="B2973" s="3" t="s">
        <v>2973</v>
      </c>
      <c r="C2973" s="3" t="s">
        <v>7083</v>
      </c>
      <c r="D2973" s="6">
        <v>5000</v>
      </c>
      <c r="E2973" s="8">
        <v>200</v>
      </c>
      <c r="F2973" t="s">
        <v>8218</v>
      </c>
      <c r="G2973" t="s">
        <v>8223</v>
      </c>
      <c r="H2973" t="s">
        <v>8245</v>
      </c>
      <c r="I2973">
        <v>1451620800</v>
      </c>
      <c r="J2973">
        <v>1449171508</v>
      </c>
      <c r="K2973" t="b">
        <v>0</v>
      </c>
      <c r="L2973">
        <v>33</v>
      </c>
      <c r="M2973" t="b">
        <v>1</v>
      </c>
      <c r="N2973" s="10" t="s">
        <v>8271</v>
      </c>
      <c r="O2973" t="s">
        <v>8272</v>
      </c>
      <c r="P2973" s="12">
        <f t="shared" si="277"/>
        <v>42341.818379629629</v>
      </c>
      <c r="Q2973" s="12">
        <f t="shared" si="278"/>
        <v>42370.166666666672</v>
      </c>
      <c r="R2973" s="15">
        <f t="shared" si="279"/>
        <v>2015</v>
      </c>
      <c r="S2973" s="21">
        <f t="shared" si="282"/>
        <v>0</v>
      </c>
      <c r="T2973" s="15">
        <f t="shared" si="281"/>
        <v>6.06</v>
      </c>
      <c r="U2973">
        <f t="shared" si="280"/>
        <v>2015</v>
      </c>
    </row>
    <row r="2974" spans="1:21" ht="58" x14ac:dyDescent="0.35">
      <c r="A2974">
        <v>2974</v>
      </c>
      <c r="B2974" s="3" t="s">
        <v>2974</v>
      </c>
      <c r="C2974" s="3" t="s">
        <v>7084</v>
      </c>
      <c r="D2974" s="6">
        <v>5000</v>
      </c>
      <c r="E2974" s="8">
        <v>200</v>
      </c>
      <c r="F2974" t="s">
        <v>8218</v>
      </c>
      <c r="G2974" t="s">
        <v>8223</v>
      </c>
      <c r="H2974" t="s">
        <v>8245</v>
      </c>
      <c r="I2974">
        <v>1411695300</v>
      </c>
      <c r="J2974">
        <v>1409275671</v>
      </c>
      <c r="K2974" t="b">
        <v>0</v>
      </c>
      <c r="L2974">
        <v>87</v>
      </c>
      <c r="M2974" t="b">
        <v>1</v>
      </c>
      <c r="N2974" s="10" t="s">
        <v>8271</v>
      </c>
      <c r="O2974" t="s">
        <v>8272</v>
      </c>
      <c r="P2974" s="12">
        <f t="shared" si="277"/>
        <v>41880.061006944445</v>
      </c>
      <c r="Q2974" s="12">
        <f t="shared" si="278"/>
        <v>41908.065972222219</v>
      </c>
      <c r="R2974" s="15">
        <f t="shared" si="279"/>
        <v>2014</v>
      </c>
      <c r="S2974" s="21">
        <f t="shared" si="282"/>
        <v>0</v>
      </c>
      <c r="T2974" s="15">
        <f t="shared" si="281"/>
        <v>2.2999999999999998</v>
      </c>
      <c r="U2974">
        <f t="shared" si="280"/>
        <v>2014</v>
      </c>
    </row>
    <row r="2975" spans="1:21" ht="43.5" x14ac:dyDescent="0.35">
      <c r="A2975">
        <v>2971</v>
      </c>
      <c r="B2975" s="3" t="s">
        <v>2971</v>
      </c>
      <c r="C2975" s="3" t="s">
        <v>7081</v>
      </c>
      <c r="D2975" s="6">
        <v>3200</v>
      </c>
      <c r="E2975" s="8">
        <v>200</v>
      </c>
      <c r="F2975" t="s">
        <v>8218</v>
      </c>
      <c r="G2975" t="s">
        <v>8223</v>
      </c>
      <c r="H2975" t="s">
        <v>8245</v>
      </c>
      <c r="I2975">
        <v>1409500078</v>
      </c>
      <c r="J2975">
        <v>1406908078</v>
      </c>
      <c r="K2975" t="b">
        <v>0</v>
      </c>
      <c r="L2975">
        <v>43</v>
      </c>
      <c r="M2975" t="b">
        <v>1</v>
      </c>
      <c r="N2975" s="10" t="s">
        <v>8271</v>
      </c>
      <c r="O2975" t="s">
        <v>8272</v>
      </c>
      <c r="P2975" s="12">
        <f t="shared" si="277"/>
        <v>41852.658310185187</v>
      </c>
      <c r="Q2975" s="12">
        <f t="shared" si="278"/>
        <v>41882.658310185187</v>
      </c>
      <c r="R2975" s="15">
        <f t="shared" si="279"/>
        <v>2014</v>
      </c>
      <c r="S2975" s="21">
        <f t="shared" si="282"/>
        <v>0</v>
      </c>
      <c r="T2975" s="15">
        <f t="shared" si="281"/>
        <v>4.6500000000000004</v>
      </c>
      <c r="U2975">
        <f t="shared" si="280"/>
        <v>2014</v>
      </c>
    </row>
    <row r="2976" spans="1:21" ht="29" x14ac:dyDescent="0.35">
      <c r="A2976">
        <v>2972</v>
      </c>
      <c r="B2976" s="3" t="s">
        <v>2972</v>
      </c>
      <c r="C2976" s="3" t="s">
        <v>7082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1480899600</v>
      </c>
      <c r="J2976">
        <v>1479609520</v>
      </c>
      <c r="K2976" t="b">
        <v>0</v>
      </c>
      <c r="L2976">
        <v>17</v>
      </c>
      <c r="M2976" t="b">
        <v>1</v>
      </c>
      <c r="N2976" s="10" t="s">
        <v>8271</v>
      </c>
      <c r="O2976" t="s">
        <v>8272</v>
      </c>
      <c r="P2976" s="12">
        <f t="shared" si="277"/>
        <v>42694.110185185185</v>
      </c>
      <c r="Q2976" s="12">
        <f t="shared" si="278"/>
        <v>42709.041666666672</v>
      </c>
      <c r="R2976" s="15">
        <f t="shared" si="279"/>
        <v>2016</v>
      </c>
      <c r="S2976" s="21">
        <f t="shared" si="282"/>
        <v>0</v>
      </c>
      <c r="T2976" s="15">
        <f t="shared" si="281"/>
        <v>11.76</v>
      </c>
      <c r="U2976">
        <f t="shared" si="280"/>
        <v>2016</v>
      </c>
    </row>
    <row r="2977" spans="1:21" ht="43.5" x14ac:dyDescent="0.35">
      <c r="A2977">
        <v>2969</v>
      </c>
      <c r="B2977" s="3" t="s">
        <v>2969</v>
      </c>
      <c r="C2977" s="3" t="s">
        <v>7079</v>
      </c>
      <c r="D2977" s="6">
        <v>1000</v>
      </c>
      <c r="E2977" s="8">
        <v>200</v>
      </c>
      <c r="F2977" t="s">
        <v>8218</v>
      </c>
      <c r="G2977" t="s">
        <v>8228</v>
      </c>
      <c r="H2977" t="s">
        <v>8250</v>
      </c>
      <c r="I2977">
        <v>1430693460</v>
      </c>
      <c r="J2977">
        <v>1428087153</v>
      </c>
      <c r="K2977" t="b">
        <v>0</v>
      </c>
      <c r="L2977">
        <v>17</v>
      </c>
      <c r="M2977" t="b">
        <v>1</v>
      </c>
      <c r="N2977" s="10" t="s">
        <v>8271</v>
      </c>
      <c r="O2977" t="s">
        <v>8272</v>
      </c>
      <c r="P2977" s="12">
        <f t="shared" si="277"/>
        <v>42097.786493055552</v>
      </c>
      <c r="Q2977" s="12">
        <f t="shared" si="278"/>
        <v>42127.952083333337</v>
      </c>
      <c r="R2977" s="15">
        <f t="shared" si="279"/>
        <v>2015</v>
      </c>
      <c r="S2977" s="21">
        <f t="shared" si="282"/>
        <v>0</v>
      </c>
      <c r="T2977" s="15">
        <f t="shared" si="281"/>
        <v>11.76</v>
      </c>
      <c r="U2977">
        <f t="shared" si="280"/>
        <v>2015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 s="12">
        <f t="shared" si="277"/>
        <v>42425.730671296296</v>
      </c>
      <c r="Q2978" s="12">
        <f t="shared" si="278"/>
        <v>42442.5</v>
      </c>
      <c r="R2978" s="15">
        <f t="shared" si="279"/>
        <v>2016</v>
      </c>
      <c r="S2978" s="21">
        <f t="shared" si="282"/>
        <v>3</v>
      </c>
      <c r="T2978" s="15">
        <f t="shared" si="281"/>
        <v>14.29</v>
      </c>
      <c r="U2978">
        <f t="shared" si="280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 s="12">
        <f t="shared" si="277"/>
        <v>42026.88118055556</v>
      </c>
      <c r="Q2979" s="12">
        <f t="shared" si="278"/>
        <v>42086.093055555553</v>
      </c>
      <c r="R2979" s="15">
        <f t="shared" si="279"/>
        <v>2015</v>
      </c>
      <c r="S2979" s="21">
        <f t="shared" si="282"/>
        <v>0</v>
      </c>
      <c r="T2979" s="15">
        <f t="shared" si="281"/>
        <v>6.63</v>
      </c>
      <c r="U2979">
        <f t="shared" si="280"/>
        <v>2015</v>
      </c>
    </row>
    <row r="2980" spans="1:21" ht="43.5" x14ac:dyDescent="0.35">
      <c r="A2980">
        <v>2979</v>
      </c>
      <c r="B2980" s="3" t="s">
        <v>2979</v>
      </c>
      <c r="C2980" s="3" t="s">
        <v>7089</v>
      </c>
      <c r="D2980" s="6">
        <v>5000</v>
      </c>
      <c r="E2980" s="8">
        <v>196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s="10" t="s">
        <v>8271</v>
      </c>
      <c r="O2980" t="s">
        <v>8272</v>
      </c>
      <c r="P2980" s="12">
        <f t="shared" si="277"/>
        <v>41993.824340277773</v>
      </c>
      <c r="Q2980" s="12">
        <f t="shared" si="278"/>
        <v>42010.25</v>
      </c>
      <c r="R2980" s="15">
        <f t="shared" si="279"/>
        <v>2014</v>
      </c>
      <c r="S2980" s="21">
        <f t="shared" si="282"/>
        <v>0</v>
      </c>
      <c r="T2980" s="15">
        <f t="shared" si="281"/>
        <v>4.26</v>
      </c>
      <c r="U2980">
        <f t="shared" si="280"/>
        <v>2014</v>
      </c>
    </row>
    <row r="2981" spans="1:21" ht="58" x14ac:dyDescent="0.35">
      <c r="A2981">
        <v>2978</v>
      </c>
      <c r="B2981" s="3" t="s">
        <v>2978</v>
      </c>
      <c r="C2981" s="3" t="s">
        <v>7088</v>
      </c>
      <c r="D2981" s="6">
        <v>750</v>
      </c>
      <c r="E2981" s="8">
        <v>196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s="10" t="s">
        <v>8271</v>
      </c>
      <c r="O2981" t="s">
        <v>8272</v>
      </c>
      <c r="P2981" s="12">
        <f t="shared" si="277"/>
        <v>41922.640590277777</v>
      </c>
      <c r="Q2981" s="12">
        <f t="shared" si="278"/>
        <v>41932.249305555553</v>
      </c>
      <c r="R2981" s="15">
        <f t="shared" si="279"/>
        <v>2014</v>
      </c>
      <c r="S2981" s="21">
        <f t="shared" si="282"/>
        <v>0</v>
      </c>
      <c r="T2981" s="15">
        <f t="shared" si="281"/>
        <v>12.25</v>
      </c>
      <c r="U2981">
        <f t="shared" si="280"/>
        <v>2014</v>
      </c>
    </row>
    <row r="2982" spans="1:21" ht="43.5" x14ac:dyDescent="0.35">
      <c r="A2982">
        <v>2982</v>
      </c>
      <c r="B2982" s="3" t="s">
        <v>2982</v>
      </c>
      <c r="C2982" s="3" t="s">
        <v>7092</v>
      </c>
      <c r="D2982" s="6">
        <v>5000</v>
      </c>
      <c r="E2982" s="8">
        <v>195</v>
      </c>
      <c r="F2982" t="s">
        <v>8218</v>
      </c>
      <c r="G2982" t="s">
        <v>8224</v>
      </c>
      <c r="H2982" t="s">
        <v>8246</v>
      </c>
      <c r="I2982">
        <v>1455208143</v>
      </c>
      <c r="J2982">
        <v>1452616143</v>
      </c>
      <c r="K2982" t="b">
        <v>1</v>
      </c>
      <c r="L2982">
        <v>59</v>
      </c>
      <c r="M2982" t="b">
        <v>1</v>
      </c>
      <c r="N2982" s="10" t="s">
        <v>8271</v>
      </c>
      <c r="O2982" t="s">
        <v>8311</v>
      </c>
      <c r="P2982" s="12">
        <f t="shared" si="277"/>
        <v>42381.686840277776</v>
      </c>
      <c r="Q2982" s="12">
        <f t="shared" si="278"/>
        <v>42411.686840277776</v>
      </c>
      <c r="R2982" s="15">
        <f t="shared" si="279"/>
        <v>2016</v>
      </c>
      <c r="S2982" s="21">
        <f t="shared" si="282"/>
        <v>0</v>
      </c>
      <c r="T2982" s="15">
        <f t="shared" si="281"/>
        <v>3.31</v>
      </c>
      <c r="U2982">
        <f t="shared" si="280"/>
        <v>2016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 s="12">
        <f t="shared" si="277"/>
        <v>42225.559675925921</v>
      </c>
      <c r="Q2983" s="12">
        <f t="shared" si="278"/>
        <v>42270.559675925921</v>
      </c>
      <c r="R2983" s="15">
        <f t="shared" si="279"/>
        <v>2015</v>
      </c>
      <c r="S2983" s="21">
        <f t="shared" si="282"/>
        <v>0</v>
      </c>
      <c r="T2983" s="15">
        <f t="shared" si="281"/>
        <v>2.0099999999999998</v>
      </c>
      <c r="U2983">
        <f t="shared" si="280"/>
        <v>2015</v>
      </c>
    </row>
    <row r="2984" spans="1:21" ht="43.5" x14ac:dyDescent="0.35">
      <c r="A2984">
        <v>2980</v>
      </c>
      <c r="B2984" s="3" t="s">
        <v>2980</v>
      </c>
      <c r="C2984" s="3" t="s">
        <v>7090</v>
      </c>
      <c r="D2984" s="6">
        <v>3000</v>
      </c>
      <c r="E2984" s="8">
        <v>195</v>
      </c>
      <c r="F2984" t="s">
        <v>8218</v>
      </c>
      <c r="G2984" t="s">
        <v>8223</v>
      </c>
      <c r="H2984" t="s">
        <v>8245</v>
      </c>
      <c r="I2984">
        <v>1440381600</v>
      </c>
      <c r="J2984">
        <v>1438639130</v>
      </c>
      <c r="K2984" t="b">
        <v>0</v>
      </c>
      <c r="L2984">
        <v>24</v>
      </c>
      <c r="M2984" t="b">
        <v>1</v>
      </c>
      <c r="N2984" s="10" t="s">
        <v>8271</v>
      </c>
      <c r="O2984" t="s">
        <v>8272</v>
      </c>
      <c r="P2984" s="12">
        <f t="shared" si="277"/>
        <v>42219.915856481486</v>
      </c>
      <c r="Q2984" s="12">
        <f t="shared" si="278"/>
        <v>42240.083333333328</v>
      </c>
      <c r="R2984" s="15">
        <f t="shared" si="279"/>
        <v>2015</v>
      </c>
      <c r="S2984" s="21">
        <f t="shared" si="282"/>
        <v>0</v>
      </c>
      <c r="T2984" s="15">
        <f t="shared" si="281"/>
        <v>8.1300000000000008</v>
      </c>
      <c r="U2984">
        <f t="shared" si="280"/>
        <v>2015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 s="12">
        <f t="shared" si="277"/>
        <v>41894.632361111115</v>
      </c>
      <c r="Q2985" s="12">
        <f t="shared" si="278"/>
        <v>41954.674027777779</v>
      </c>
      <c r="R2985" s="15">
        <f t="shared" si="279"/>
        <v>2014</v>
      </c>
      <c r="S2985" s="21">
        <f t="shared" si="282"/>
        <v>0</v>
      </c>
      <c r="T2985" s="15">
        <f t="shared" si="281"/>
        <v>0.18</v>
      </c>
      <c r="U2985">
        <f t="shared" si="280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 s="12">
        <f t="shared" si="277"/>
        <v>42576.278715277775</v>
      </c>
      <c r="Q2986" s="12">
        <f t="shared" si="278"/>
        <v>42606.278715277775</v>
      </c>
      <c r="R2986" s="15">
        <f t="shared" si="279"/>
        <v>2016</v>
      </c>
      <c r="S2986" s="21">
        <f t="shared" si="282"/>
        <v>0</v>
      </c>
      <c r="T2986" s="15">
        <f t="shared" si="281"/>
        <v>0.87</v>
      </c>
      <c r="U2986">
        <f t="shared" si="280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 s="12">
        <f t="shared" si="277"/>
        <v>42654.973703703698</v>
      </c>
      <c r="Q2987" s="12">
        <f t="shared" si="278"/>
        <v>42674.166666666672</v>
      </c>
      <c r="R2987" s="15">
        <f t="shared" si="279"/>
        <v>2016</v>
      </c>
      <c r="S2987" s="21">
        <f t="shared" si="282"/>
        <v>0</v>
      </c>
      <c r="T2987" s="15">
        <f t="shared" si="281"/>
        <v>1.71</v>
      </c>
      <c r="U2987">
        <f t="shared" si="280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 s="12">
        <f t="shared" si="277"/>
        <v>42431.500069444446</v>
      </c>
      <c r="Q2988" s="12">
        <f t="shared" si="278"/>
        <v>42491.458402777775</v>
      </c>
      <c r="R2988" s="15">
        <f t="shared" si="279"/>
        <v>2016</v>
      </c>
      <c r="S2988" s="21">
        <f t="shared" si="282"/>
        <v>0</v>
      </c>
      <c r="T2988" s="15">
        <f t="shared" si="281"/>
        <v>3.38</v>
      </c>
      <c r="U2988">
        <f t="shared" si="280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 s="12">
        <f t="shared" si="277"/>
        <v>42627.307303240741</v>
      </c>
      <c r="Q2989" s="12">
        <f t="shared" si="278"/>
        <v>42656</v>
      </c>
      <c r="R2989" s="15">
        <f t="shared" si="279"/>
        <v>2016</v>
      </c>
      <c r="S2989" s="21">
        <f t="shared" si="282"/>
        <v>0</v>
      </c>
      <c r="T2989" s="15">
        <f t="shared" si="281"/>
        <v>0.71</v>
      </c>
      <c r="U2989">
        <f t="shared" si="280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 s="12">
        <f t="shared" si="277"/>
        <v>42511.362048611118</v>
      </c>
      <c r="Q2990" s="12">
        <f t="shared" si="278"/>
        <v>42541.362048611118</v>
      </c>
      <c r="R2990" s="15">
        <f t="shared" si="279"/>
        <v>2016</v>
      </c>
      <c r="S2990" s="21">
        <f t="shared" si="282"/>
        <v>0</v>
      </c>
      <c r="T2990" s="15">
        <f t="shared" si="281"/>
        <v>6.68</v>
      </c>
      <c r="U2990">
        <f t="shared" si="280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 s="12">
        <f t="shared" si="277"/>
        <v>42337.02039351852</v>
      </c>
      <c r="Q2991" s="12">
        <f t="shared" si="278"/>
        <v>42359.207638888889</v>
      </c>
      <c r="R2991" s="15">
        <f t="shared" si="279"/>
        <v>2015</v>
      </c>
      <c r="S2991" s="21">
        <f t="shared" si="282"/>
        <v>0</v>
      </c>
      <c r="T2991" s="15">
        <f t="shared" si="281"/>
        <v>0.51</v>
      </c>
      <c r="U2991">
        <f t="shared" si="280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 s="12">
        <f t="shared" si="277"/>
        <v>42341.57430555555</v>
      </c>
      <c r="Q2992" s="12">
        <f t="shared" si="278"/>
        <v>42376.57430555555</v>
      </c>
      <c r="R2992" s="15">
        <f t="shared" si="279"/>
        <v>2015</v>
      </c>
      <c r="S2992" s="21">
        <f t="shared" si="282"/>
        <v>0</v>
      </c>
      <c r="T2992" s="15">
        <f t="shared" si="281"/>
        <v>6.85</v>
      </c>
      <c r="U2992">
        <f t="shared" si="280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 s="12">
        <f t="shared" si="277"/>
        <v>42740.837152777778</v>
      </c>
      <c r="Q2993" s="12">
        <f t="shared" si="278"/>
        <v>42762.837152777778</v>
      </c>
      <c r="R2993" s="15">
        <f t="shared" si="279"/>
        <v>2017</v>
      </c>
      <c r="S2993" s="21">
        <f t="shared" si="282"/>
        <v>0</v>
      </c>
      <c r="T2993" s="15">
        <f t="shared" si="281"/>
        <v>1.99</v>
      </c>
      <c r="U2993">
        <f t="shared" si="280"/>
        <v>2017</v>
      </c>
    </row>
    <row r="2994" spans="1:21" ht="29" x14ac:dyDescent="0.35">
      <c r="A2994">
        <v>2996</v>
      </c>
      <c r="B2994" s="3" t="s">
        <v>2996</v>
      </c>
      <c r="C2994" s="3" t="s">
        <v>7106</v>
      </c>
      <c r="D2994" s="6">
        <v>35000</v>
      </c>
      <c r="E2994" s="8">
        <v>180</v>
      </c>
      <c r="F2994" t="s">
        <v>8218</v>
      </c>
      <c r="G2994" t="s">
        <v>8223</v>
      </c>
      <c r="H2994" t="s">
        <v>8245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s="10" t="s">
        <v>8271</v>
      </c>
      <c r="O2994" t="s">
        <v>8311</v>
      </c>
      <c r="P2994" s="12">
        <f t="shared" si="277"/>
        <v>42090.912500000006</v>
      </c>
      <c r="Q2994" s="12">
        <f t="shared" si="278"/>
        <v>42150.912500000006</v>
      </c>
      <c r="R2994" s="15">
        <f t="shared" si="279"/>
        <v>2015</v>
      </c>
      <c r="S2994" s="21">
        <f t="shared" si="282"/>
        <v>0</v>
      </c>
      <c r="T2994" s="15">
        <f t="shared" si="281"/>
        <v>0.46</v>
      </c>
      <c r="U2994">
        <f t="shared" si="280"/>
        <v>2015</v>
      </c>
    </row>
    <row r="2995" spans="1:21" ht="43.5" x14ac:dyDescent="0.35">
      <c r="A2995">
        <v>2995</v>
      </c>
      <c r="B2995" s="3" t="s">
        <v>2995</v>
      </c>
      <c r="C2995" s="3" t="s">
        <v>7105</v>
      </c>
      <c r="D2995" s="6">
        <v>15000</v>
      </c>
      <c r="E2995" s="8">
        <v>180</v>
      </c>
      <c r="F2995" t="s">
        <v>8218</v>
      </c>
      <c r="G2995" t="s">
        <v>8223</v>
      </c>
      <c r="H2995" t="s">
        <v>8245</v>
      </c>
      <c r="I2995">
        <v>1484841471</v>
      </c>
      <c r="J2995">
        <v>1482249471</v>
      </c>
      <c r="K2995" t="b">
        <v>0</v>
      </c>
      <c r="L2995">
        <v>249</v>
      </c>
      <c r="M2995" t="b">
        <v>1</v>
      </c>
      <c r="N2995" s="10" t="s">
        <v>8271</v>
      </c>
      <c r="O2995" t="s">
        <v>8311</v>
      </c>
      <c r="P2995" s="12">
        <f t="shared" si="277"/>
        <v>42724.665173611109</v>
      </c>
      <c r="Q2995" s="12">
        <f t="shared" si="278"/>
        <v>42754.665173611109</v>
      </c>
      <c r="R2995" s="15">
        <f t="shared" si="279"/>
        <v>2016</v>
      </c>
      <c r="S2995" s="21">
        <f t="shared" si="282"/>
        <v>0</v>
      </c>
      <c r="T2995" s="15">
        <f t="shared" si="281"/>
        <v>0.72</v>
      </c>
      <c r="U2995">
        <f t="shared" si="280"/>
        <v>2016</v>
      </c>
    </row>
    <row r="2996" spans="1:21" ht="43.5" x14ac:dyDescent="0.35">
      <c r="A2996">
        <v>2992</v>
      </c>
      <c r="B2996" s="3" t="s">
        <v>2992</v>
      </c>
      <c r="C2996" s="3" t="s">
        <v>7102</v>
      </c>
      <c r="D2996" s="6">
        <v>3000</v>
      </c>
      <c r="E2996" s="8">
        <v>180</v>
      </c>
      <c r="F2996" t="s">
        <v>8218</v>
      </c>
      <c r="G2996" t="s">
        <v>8223</v>
      </c>
      <c r="H2996" t="s">
        <v>8245</v>
      </c>
      <c r="I2996">
        <v>1476037510</v>
      </c>
      <c r="J2996">
        <v>1473445510</v>
      </c>
      <c r="K2996" t="b">
        <v>0</v>
      </c>
      <c r="L2996">
        <v>64</v>
      </c>
      <c r="M2996" t="b">
        <v>1</v>
      </c>
      <c r="N2996" s="10" t="s">
        <v>8271</v>
      </c>
      <c r="O2996" t="s">
        <v>8311</v>
      </c>
      <c r="P2996" s="12">
        <f t="shared" si="277"/>
        <v>42622.767476851848</v>
      </c>
      <c r="Q2996" s="12">
        <f t="shared" si="278"/>
        <v>42652.767476851848</v>
      </c>
      <c r="R2996" s="15">
        <f t="shared" si="279"/>
        <v>2016</v>
      </c>
      <c r="S2996" s="21">
        <f t="shared" si="282"/>
        <v>0</v>
      </c>
      <c r="T2996" s="15">
        <f t="shared" si="281"/>
        <v>2.81</v>
      </c>
      <c r="U2996">
        <f t="shared" si="280"/>
        <v>2016</v>
      </c>
    </row>
    <row r="2997" spans="1:21" x14ac:dyDescent="0.35">
      <c r="A2997">
        <v>2993</v>
      </c>
      <c r="B2997" s="3" t="s">
        <v>2993</v>
      </c>
      <c r="C2997" s="3" t="s">
        <v>7103</v>
      </c>
      <c r="D2997" s="6">
        <v>1000</v>
      </c>
      <c r="E2997" s="8">
        <v>180</v>
      </c>
      <c r="F2997" t="s">
        <v>8218</v>
      </c>
      <c r="G2997" t="s">
        <v>8223</v>
      </c>
      <c r="H2997" t="s">
        <v>8245</v>
      </c>
      <c r="I2997">
        <v>1455998867</v>
      </c>
      <c r="J2997">
        <v>1453406867</v>
      </c>
      <c r="K2997" t="b">
        <v>0</v>
      </c>
      <c r="L2997">
        <v>22</v>
      </c>
      <c r="M2997" t="b">
        <v>1</v>
      </c>
      <c r="N2997" s="10" t="s">
        <v>8271</v>
      </c>
      <c r="O2997" t="s">
        <v>8311</v>
      </c>
      <c r="P2997" s="12">
        <f t="shared" si="277"/>
        <v>42390.838738425926</v>
      </c>
      <c r="Q2997" s="12">
        <f t="shared" si="278"/>
        <v>42420.838738425926</v>
      </c>
      <c r="R2997" s="15">
        <f t="shared" si="279"/>
        <v>2016</v>
      </c>
      <c r="S2997" s="21">
        <f t="shared" si="282"/>
        <v>0</v>
      </c>
      <c r="T2997" s="15">
        <f t="shared" si="281"/>
        <v>8.18</v>
      </c>
      <c r="U2997">
        <f t="shared" si="280"/>
        <v>2016</v>
      </c>
    </row>
    <row r="2998" spans="1:21" ht="43.5" x14ac:dyDescent="0.35">
      <c r="A2998">
        <v>2994</v>
      </c>
      <c r="B2998" s="3" t="s">
        <v>2994</v>
      </c>
      <c r="C2998" s="3" t="s">
        <v>7104</v>
      </c>
      <c r="D2998" s="6">
        <v>300</v>
      </c>
      <c r="E2998" s="8">
        <v>180</v>
      </c>
      <c r="F2998" t="s">
        <v>8218</v>
      </c>
      <c r="G2998" t="s">
        <v>8224</v>
      </c>
      <c r="H2998" t="s">
        <v>8246</v>
      </c>
      <c r="I2998">
        <v>1412335772</v>
      </c>
      <c r="J2998">
        <v>1409743772</v>
      </c>
      <c r="K2998" t="b">
        <v>0</v>
      </c>
      <c r="L2998">
        <v>59</v>
      </c>
      <c r="M2998" t="b">
        <v>1</v>
      </c>
      <c r="N2998" s="10" t="s">
        <v>8271</v>
      </c>
      <c r="O2998" t="s">
        <v>8311</v>
      </c>
      <c r="P2998" s="12">
        <f t="shared" si="277"/>
        <v>41885.478842592594</v>
      </c>
      <c r="Q2998" s="12">
        <f t="shared" si="278"/>
        <v>41915.478842592594</v>
      </c>
      <c r="R2998" s="15">
        <f t="shared" si="279"/>
        <v>2014</v>
      </c>
      <c r="S2998" s="21">
        <f t="shared" si="282"/>
        <v>1</v>
      </c>
      <c r="T2998" s="15">
        <f t="shared" si="281"/>
        <v>3.05</v>
      </c>
      <c r="U2998">
        <f t="shared" si="280"/>
        <v>2014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 s="12">
        <f t="shared" si="277"/>
        <v>42775.733715277776</v>
      </c>
      <c r="Q2999" s="12">
        <f t="shared" si="278"/>
        <v>42793.207638888889</v>
      </c>
      <c r="R2999" s="15">
        <f t="shared" si="279"/>
        <v>2017</v>
      </c>
      <c r="S2999" s="21">
        <f t="shared" si="282"/>
        <v>0</v>
      </c>
      <c r="T2999" s="15">
        <f t="shared" si="281"/>
        <v>1.55</v>
      </c>
      <c r="U2999">
        <f t="shared" si="280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 s="12">
        <f t="shared" si="277"/>
        <v>41778.193622685183</v>
      </c>
      <c r="Q3000" s="12">
        <f t="shared" si="278"/>
        <v>41806.184027777781</v>
      </c>
      <c r="R3000" s="15">
        <f t="shared" si="279"/>
        <v>2014</v>
      </c>
      <c r="S3000" s="21">
        <f t="shared" si="282"/>
        <v>0</v>
      </c>
      <c r="T3000" s="15">
        <f t="shared" si="281"/>
        <v>0.41</v>
      </c>
      <c r="U3000">
        <f t="shared" si="280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 s="12">
        <f t="shared" si="277"/>
        <v>42780.740277777775</v>
      </c>
      <c r="Q3001" s="12">
        <f t="shared" si="278"/>
        <v>42795.083333333328</v>
      </c>
      <c r="R3001" s="15">
        <f t="shared" si="279"/>
        <v>2017</v>
      </c>
      <c r="S3001" s="21">
        <f t="shared" si="282"/>
        <v>0</v>
      </c>
      <c r="T3001" s="15">
        <f t="shared" si="281"/>
        <v>8.85</v>
      </c>
      <c r="U3001">
        <f t="shared" si="280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 s="12">
        <f t="shared" si="277"/>
        <v>42752.827199074076</v>
      </c>
      <c r="Q3002" s="12">
        <f t="shared" si="278"/>
        <v>42766.75</v>
      </c>
      <c r="R3002" s="15">
        <f t="shared" si="279"/>
        <v>2017</v>
      </c>
      <c r="S3002" s="21">
        <f t="shared" si="282"/>
        <v>0</v>
      </c>
      <c r="T3002" s="15">
        <f t="shared" si="281"/>
        <v>22.13</v>
      </c>
      <c r="U3002">
        <f t="shared" si="280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 s="12">
        <f t="shared" si="277"/>
        <v>42534.895625000005</v>
      </c>
      <c r="Q3003" s="12">
        <f t="shared" si="278"/>
        <v>42564.895625000005</v>
      </c>
      <c r="R3003" s="15">
        <f t="shared" si="279"/>
        <v>2016</v>
      </c>
      <c r="S3003" s="21">
        <f t="shared" si="282"/>
        <v>0</v>
      </c>
      <c r="T3003" s="15">
        <f t="shared" si="281"/>
        <v>1</v>
      </c>
      <c r="U3003">
        <f t="shared" si="280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 s="12">
        <f t="shared" si="277"/>
        <v>41239.83625</v>
      </c>
      <c r="Q3004" s="12">
        <f t="shared" si="278"/>
        <v>41269.83625</v>
      </c>
      <c r="R3004" s="15">
        <f t="shared" si="279"/>
        <v>2012</v>
      </c>
      <c r="S3004" s="21">
        <f t="shared" si="282"/>
        <v>0</v>
      </c>
      <c r="T3004" s="15">
        <f t="shared" si="281"/>
        <v>1.68</v>
      </c>
      <c r="U3004">
        <f t="shared" si="280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 s="12">
        <f t="shared" si="277"/>
        <v>42398.849259259259</v>
      </c>
      <c r="Q3005" s="12">
        <f t="shared" si="278"/>
        <v>42430.249305555553</v>
      </c>
      <c r="R3005" s="15">
        <f t="shared" si="279"/>
        <v>2016</v>
      </c>
      <c r="S3005" s="21">
        <f t="shared" si="282"/>
        <v>0</v>
      </c>
      <c r="T3005" s="15">
        <f t="shared" si="281"/>
        <v>10.18</v>
      </c>
      <c r="U3005">
        <f t="shared" si="280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 s="12">
        <f t="shared" si="277"/>
        <v>41928.881064814814</v>
      </c>
      <c r="Q3006" s="12">
        <f t="shared" si="278"/>
        <v>41958.922731481478</v>
      </c>
      <c r="R3006" s="15">
        <f t="shared" si="279"/>
        <v>2014</v>
      </c>
      <c r="S3006" s="21">
        <f t="shared" si="282"/>
        <v>0</v>
      </c>
      <c r="T3006" s="15">
        <f t="shared" si="281"/>
        <v>0.61</v>
      </c>
      <c r="U3006">
        <f t="shared" si="280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 s="12">
        <f t="shared" si="277"/>
        <v>41888.674826388888</v>
      </c>
      <c r="Q3007" s="12">
        <f t="shared" si="278"/>
        <v>41918.674826388888</v>
      </c>
      <c r="R3007" s="15">
        <f t="shared" si="279"/>
        <v>2014</v>
      </c>
      <c r="S3007" s="21">
        <f t="shared" si="282"/>
        <v>0</v>
      </c>
      <c r="T3007" s="15">
        <f t="shared" si="281"/>
        <v>1.44</v>
      </c>
      <c r="U3007">
        <f t="shared" si="280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 s="12">
        <f t="shared" si="277"/>
        <v>41957.756840277783</v>
      </c>
      <c r="Q3008" s="12">
        <f t="shared" si="278"/>
        <v>41987.756840277783</v>
      </c>
      <c r="R3008" s="15">
        <f t="shared" si="279"/>
        <v>2014</v>
      </c>
      <c r="S3008" s="21">
        <f t="shared" si="282"/>
        <v>0</v>
      </c>
      <c r="T3008" s="15">
        <f t="shared" si="281"/>
        <v>1.75</v>
      </c>
      <c r="U3008">
        <f t="shared" si="280"/>
        <v>2014</v>
      </c>
    </row>
    <row r="3009" spans="1:21" ht="43.5" x14ac:dyDescent="0.35">
      <c r="A3009">
        <v>3008</v>
      </c>
      <c r="B3009" s="3" t="s">
        <v>3008</v>
      </c>
      <c r="C3009" s="3" t="s">
        <v>7118</v>
      </c>
      <c r="D3009" s="6">
        <v>3000</v>
      </c>
      <c r="E3009" s="8">
        <v>170</v>
      </c>
      <c r="F3009" t="s">
        <v>8218</v>
      </c>
      <c r="G3009" t="s">
        <v>8223</v>
      </c>
      <c r="H3009" t="s">
        <v>8245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s="10" t="s">
        <v>8271</v>
      </c>
      <c r="O3009" t="s">
        <v>8311</v>
      </c>
      <c r="P3009" s="12">
        <f t="shared" si="277"/>
        <v>42360.212025462963</v>
      </c>
      <c r="Q3009" s="12">
        <f t="shared" si="278"/>
        <v>42390.212025462963</v>
      </c>
      <c r="R3009" s="15">
        <f t="shared" si="279"/>
        <v>2015</v>
      </c>
      <c r="S3009" s="21">
        <f t="shared" si="282"/>
        <v>0</v>
      </c>
      <c r="T3009" s="15">
        <f t="shared" si="281"/>
        <v>6.54</v>
      </c>
      <c r="U3009">
        <f t="shared" si="280"/>
        <v>2015</v>
      </c>
    </row>
    <row r="3010" spans="1:21" ht="29" x14ac:dyDescent="0.35">
      <c r="A3010">
        <v>3007</v>
      </c>
      <c r="B3010" s="3" t="s">
        <v>3007</v>
      </c>
      <c r="C3010" s="3" t="s">
        <v>7117</v>
      </c>
      <c r="D3010" s="6">
        <v>600</v>
      </c>
      <c r="E3010" s="8">
        <v>170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s="10" t="s">
        <v>8271</v>
      </c>
      <c r="O3010" t="s">
        <v>8311</v>
      </c>
      <c r="P3010" s="12">
        <f t="shared" ref="P3010:P3073" si="283">(((J3010/60)/60)/24)+DATE(1970,1,1)</f>
        <v>42098.216238425928</v>
      </c>
      <c r="Q3010" s="12">
        <f t="shared" ref="Q3010:Q3073" si="284">(((I3010/60)/60)/24)+DATE(1970,1,1)</f>
        <v>42119.216238425928</v>
      </c>
      <c r="R3010" s="15">
        <f t="shared" ref="R3010:R3073" si="285">YEAR(P3010)</f>
        <v>2015</v>
      </c>
      <c r="S3010" s="21">
        <f t="shared" si="282"/>
        <v>0</v>
      </c>
      <c r="T3010" s="15">
        <f t="shared" si="281"/>
        <v>8.5</v>
      </c>
      <c r="U3010">
        <f t="shared" si="280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 s="12">
        <f t="shared" si="283"/>
        <v>41939.569907407407</v>
      </c>
      <c r="Q3011" s="12">
        <f t="shared" si="284"/>
        <v>41969.611574074079</v>
      </c>
      <c r="R3011" s="15">
        <f t="shared" si="285"/>
        <v>2014</v>
      </c>
      <c r="S3011" s="21">
        <f t="shared" si="282"/>
        <v>0</v>
      </c>
      <c r="T3011" s="15">
        <f t="shared" si="281"/>
        <v>1.29</v>
      </c>
      <c r="U3011">
        <f t="shared" ref="U3011:U3074" si="286">YEAR(P3011)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 s="12">
        <f t="shared" si="283"/>
        <v>41996.832395833335</v>
      </c>
      <c r="Q3012" s="12">
        <f t="shared" si="284"/>
        <v>42056.832395833335</v>
      </c>
      <c r="R3012" s="15">
        <f t="shared" si="285"/>
        <v>2014</v>
      </c>
      <c r="S3012" s="21">
        <f t="shared" si="282"/>
        <v>0</v>
      </c>
      <c r="T3012" s="15">
        <f t="shared" ref="T3012:T3075" si="287">IFERROR(ROUND(E3012/L3012,2),0)</f>
        <v>11</v>
      </c>
      <c r="U3012">
        <f t="shared" si="286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 s="12">
        <f t="shared" si="283"/>
        <v>42334.468935185185</v>
      </c>
      <c r="Q3013" s="12">
        <f t="shared" si="284"/>
        <v>42361.957638888889</v>
      </c>
      <c r="R3013" s="15">
        <f t="shared" si="285"/>
        <v>2015</v>
      </c>
      <c r="S3013" s="21">
        <f t="shared" si="282"/>
        <v>1</v>
      </c>
      <c r="T3013" s="15">
        <f t="shared" si="287"/>
        <v>6.48</v>
      </c>
      <c r="U3013">
        <f t="shared" si="286"/>
        <v>2015</v>
      </c>
    </row>
    <row r="3014" spans="1:21" ht="43.5" x14ac:dyDescent="0.35">
      <c r="A3014">
        <v>3013</v>
      </c>
      <c r="B3014" s="3" t="s">
        <v>3013</v>
      </c>
      <c r="C3014" s="3" t="s">
        <v>7123</v>
      </c>
      <c r="D3014" s="6">
        <v>10000</v>
      </c>
      <c r="E3014" s="8">
        <v>160</v>
      </c>
      <c r="F3014" t="s">
        <v>8218</v>
      </c>
      <c r="G3014" t="s">
        <v>8223</v>
      </c>
      <c r="H3014" t="s">
        <v>8245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s="10" t="s">
        <v>8271</v>
      </c>
      <c r="O3014" t="s">
        <v>8311</v>
      </c>
      <c r="P3014" s="12">
        <f t="shared" si="283"/>
        <v>42146.836215277777</v>
      </c>
      <c r="Q3014" s="12">
        <f t="shared" si="284"/>
        <v>42176.836215277777</v>
      </c>
      <c r="R3014" s="15">
        <f t="shared" si="285"/>
        <v>2015</v>
      </c>
      <c r="S3014" s="21">
        <f t="shared" si="282"/>
        <v>0</v>
      </c>
      <c r="T3014" s="15">
        <f t="shared" si="287"/>
        <v>1.5</v>
      </c>
      <c r="U3014">
        <f t="shared" si="286"/>
        <v>2015</v>
      </c>
    </row>
    <row r="3015" spans="1:21" ht="43.5" x14ac:dyDescent="0.35">
      <c r="A3015">
        <v>3012</v>
      </c>
      <c r="B3015" s="3" t="s">
        <v>3012</v>
      </c>
      <c r="C3015" s="3" t="s">
        <v>7122</v>
      </c>
      <c r="D3015" s="6">
        <v>4000</v>
      </c>
      <c r="E3015" s="8">
        <v>160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s="10" t="s">
        <v>8271</v>
      </c>
      <c r="O3015" t="s">
        <v>8311</v>
      </c>
      <c r="P3015" s="12">
        <f t="shared" si="283"/>
        <v>42024.702893518523</v>
      </c>
      <c r="Q3015" s="12">
        <f t="shared" si="284"/>
        <v>42045.702893518523</v>
      </c>
      <c r="R3015" s="15">
        <f t="shared" si="285"/>
        <v>2015</v>
      </c>
      <c r="S3015" s="21">
        <f t="shared" si="282"/>
        <v>0</v>
      </c>
      <c r="T3015" s="15">
        <f t="shared" si="287"/>
        <v>2.91</v>
      </c>
      <c r="U3015">
        <f t="shared" si="286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 s="12">
        <f t="shared" si="283"/>
        <v>41920.123611111114</v>
      </c>
      <c r="Q3016" s="12">
        <f t="shared" si="284"/>
        <v>41948.208333333336</v>
      </c>
      <c r="R3016" s="15">
        <f t="shared" si="285"/>
        <v>2014</v>
      </c>
      <c r="S3016" s="21">
        <f t="shared" si="282"/>
        <v>0</v>
      </c>
      <c r="T3016" s="15">
        <f t="shared" si="287"/>
        <v>0.28000000000000003</v>
      </c>
      <c r="U3016">
        <f t="shared" si="286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 s="12">
        <f t="shared" si="283"/>
        <v>41785.72729166667</v>
      </c>
      <c r="Q3017" s="12">
        <f t="shared" si="284"/>
        <v>41801.166666666664</v>
      </c>
      <c r="R3017" s="15">
        <f t="shared" si="285"/>
        <v>2014</v>
      </c>
      <c r="S3017" s="21">
        <f t="shared" si="282"/>
        <v>0</v>
      </c>
      <c r="T3017" s="15">
        <f t="shared" si="287"/>
        <v>3.88</v>
      </c>
      <c r="U3017">
        <f t="shared" si="286"/>
        <v>2014</v>
      </c>
    </row>
    <row r="3018" spans="1:21" ht="43.5" x14ac:dyDescent="0.35">
      <c r="A3018">
        <v>3017</v>
      </c>
      <c r="B3018" s="3" t="s">
        <v>3017</v>
      </c>
      <c r="C3018" s="3" t="s">
        <v>7127</v>
      </c>
      <c r="D3018" s="6">
        <v>22000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s="10" t="s">
        <v>8271</v>
      </c>
      <c r="O3018" t="s">
        <v>8311</v>
      </c>
      <c r="P3018" s="12">
        <f t="shared" si="283"/>
        <v>41841.850034722222</v>
      </c>
      <c r="Q3018" s="12">
        <f t="shared" si="284"/>
        <v>41871.850034722222</v>
      </c>
      <c r="R3018" s="15">
        <f t="shared" si="285"/>
        <v>2014</v>
      </c>
      <c r="S3018" s="21">
        <f t="shared" si="282"/>
        <v>0</v>
      </c>
      <c r="T3018" s="15">
        <f t="shared" si="287"/>
        <v>0.96</v>
      </c>
      <c r="U3018">
        <f t="shared" si="286"/>
        <v>2014</v>
      </c>
    </row>
    <row r="3019" spans="1:21" ht="58" x14ac:dyDescent="0.35">
      <c r="A3019">
        <v>3016</v>
      </c>
      <c r="B3019" s="3" t="s">
        <v>3016</v>
      </c>
      <c r="C3019" s="3" t="s">
        <v>7126</v>
      </c>
      <c r="D3019" s="6">
        <v>8500</v>
      </c>
      <c r="E3019" s="8">
        <v>153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s="10" t="s">
        <v>8271</v>
      </c>
      <c r="O3019" t="s">
        <v>8311</v>
      </c>
      <c r="P3019" s="12">
        <f t="shared" si="283"/>
        <v>41778.548055555555</v>
      </c>
      <c r="Q3019" s="12">
        <f t="shared" si="284"/>
        <v>41838.548055555555</v>
      </c>
      <c r="R3019" s="15">
        <f t="shared" si="285"/>
        <v>2014</v>
      </c>
      <c r="S3019" s="21">
        <f t="shared" si="282"/>
        <v>0</v>
      </c>
      <c r="T3019" s="15">
        <f t="shared" si="287"/>
        <v>4.25</v>
      </c>
      <c r="U3019">
        <f t="shared" si="286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 s="12">
        <f t="shared" si="283"/>
        <v>42163.29833333334</v>
      </c>
      <c r="Q3020" s="12">
        <f t="shared" si="284"/>
        <v>42205.916666666672</v>
      </c>
      <c r="R3020" s="15">
        <f t="shared" si="285"/>
        <v>2015</v>
      </c>
      <c r="S3020" s="21">
        <f t="shared" si="282"/>
        <v>0</v>
      </c>
      <c r="T3020" s="15">
        <f t="shared" si="287"/>
        <v>3.73</v>
      </c>
      <c r="U3020">
        <f t="shared" si="286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 s="12">
        <f t="shared" si="283"/>
        <v>41758.833564814813</v>
      </c>
      <c r="Q3021" s="12">
        <f t="shared" si="284"/>
        <v>41786.125</v>
      </c>
      <c r="R3021" s="15">
        <f t="shared" si="285"/>
        <v>2014</v>
      </c>
      <c r="S3021" s="21">
        <f t="shared" si="282"/>
        <v>0</v>
      </c>
      <c r="T3021" s="15">
        <f t="shared" si="287"/>
        <v>0.67</v>
      </c>
      <c r="U3021">
        <f t="shared" si="286"/>
        <v>2014</v>
      </c>
    </row>
    <row r="3022" spans="1:21" ht="43.5" x14ac:dyDescent="0.35">
      <c r="A3022">
        <v>3022</v>
      </c>
      <c r="B3022" s="3" t="s">
        <v>3022</v>
      </c>
      <c r="C3022" s="3" t="s">
        <v>7132</v>
      </c>
      <c r="D3022" s="6">
        <v>10000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1472338409</v>
      </c>
      <c r="J3022">
        <v>1468450409</v>
      </c>
      <c r="K3022" t="b">
        <v>0</v>
      </c>
      <c r="L3022">
        <v>62</v>
      </c>
      <c r="M3022" t="b">
        <v>1</v>
      </c>
      <c r="N3022" s="10" t="s">
        <v>8271</v>
      </c>
      <c r="O3022" t="s">
        <v>8311</v>
      </c>
      <c r="P3022" s="12">
        <f t="shared" si="283"/>
        <v>42564.95380787037</v>
      </c>
      <c r="Q3022" s="12">
        <f t="shared" si="284"/>
        <v>42609.95380787037</v>
      </c>
      <c r="R3022" s="15">
        <f t="shared" si="285"/>
        <v>2016</v>
      </c>
      <c r="S3022" s="21">
        <f t="shared" si="282"/>
        <v>0</v>
      </c>
      <c r="T3022" s="15">
        <f t="shared" si="287"/>
        <v>2.44</v>
      </c>
      <c r="U3022">
        <f t="shared" si="286"/>
        <v>2016</v>
      </c>
    </row>
    <row r="3023" spans="1:21" ht="58" x14ac:dyDescent="0.35">
      <c r="A3023">
        <v>3020</v>
      </c>
      <c r="B3023" s="3" t="s">
        <v>3020</v>
      </c>
      <c r="C3023" s="3" t="s">
        <v>7130</v>
      </c>
      <c r="D3023" s="6">
        <v>7000</v>
      </c>
      <c r="E3023" s="8">
        <v>151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s="10" t="s">
        <v>8271</v>
      </c>
      <c r="O3023" t="s">
        <v>8311</v>
      </c>
      <c r="P3023" s="12">
        <f t="shared" si="283"/>
        <v>42170.846446759257</v>
      </c>
      <c r="Q3023" s="12">
        <f t="shared" si="284"/>
        <v>42230.846446759257</v>
      </c>
      <c r="R3023" s="15">
        <f t="shared" si="285"/>
        <v>2015</v>
      </c>
      <c r="S3023" s="21">
        <f t="shared" si="282"/>
        <v>0</v>
      </c>
      <c r="T3023" s="15">
        <f t="shared" si="287"/>
        <v>5.03</v>
      </c>
      <c r="U3023">
        <f t="shared" si="286"/>
        <v>2015</v>
      </c>
    </row>
    <row r="3024" spans="1:21" ht="43.5" x14ac:dyDescent="0.35">
      <c r="A3024">
        <v>3024</v>
      </c>
      <c r="B3024" s="3" t="s">
        <v>3024</v>
      </c>
      <c r="C3024" s="3" t="s">
        <v>7134</v>
      </c>
      <c r="D3024" s="6">
        <v>5000</v>
      </c>
      <c r="E3024" s="8">
        <v>151</v>
      </c>
      <c r="F3024" t="s">
        <v>8218</v>
      </c>
      <c r="G3024" t="s">
        <v>8223</v>
      </c>
      <c r="H3024" t="s">
        <v>8245</v>
      </c>
      <c r="I3024">
        <v>1349567475</v>
      </c>
      <c r="J3024">
        <v>1346975475</v>
      </c>
      <c r="K3024" t="b">
        <v>0</v>
      </c>
      <c r="L3024">
        <v>182</v>
      </c>
      <c r="M3024" t="b">
        <v>1</v>
      </c>
      <c r="N3024" s="10" t="s">
        <v>8271</v>
      </c>
      <c r="O3024" t="s">
        <v>8311</v>
      </c>
      <c r="P3024" s="12">
        <f t="shared" si="283"/>
        <v>41158.993923611109</v>
      </c>
      <c r="Q3024" s="12">
        <f t="shared" si="284"/>
        <v>41188.993923611109</v>
      </c>
      <c r="R3024" s="15">
        <f t="shared" si="285"/>
        <v>2012</v>
      </c>
      <c r="S3024" s="21">
        <f t="shared" si="282"/>
        <v>0</v>
      </c>
      <c r="T3024" s="15">
        <f t="shared" si="287"/>
        <v>0.83</v>
      </c>
      <c r="U3024">
        <f t="shared" si="286"/>
        <v>2012</v>
      </c>
    </row>
    <row r="3025" spans="1:21" ht="43.5" x14ac:dyDescent="0.35">
      <c r="A3025">
        <v>3021</v>
      </c>
      <c r="B3025" s="3" t="s">
        <v>3021</v>
      </c>
      <c r="C3025" s="3" t="s">
        <v>7131</v>
      </c>
      <c r="D3025" s="6">
        <v>4500</v>
      </c>
      <c r="E3025" s="8">
        <v>151</v>
      </c>
      <c r="F3025" t="s">
        <v>8218</v>
      </c>
      <c r="G3025" t="s">
        <v>8223</v>
      </c>
      <c r="H3025" t="s">
        <v>8245</v>
      </c>
      <c r="I3025">
        <v>1479794340</v>
      </c>
      <c r="J3025">
        <v>1476715869</v>
      </c>
      <c r="K3025" t="b">
        <v>0</v>
      </c>
      <c r="L3025">
        <v>103</v>
      </c>
      <c r="M3025" t="b">
        <v>1</v>
      </c>
      <c r="N3025" s="10" t="s">
        <v>8271</v>
      </c>
      <c r="O3025" t="s">
        <v>8311</v>
      </c>
      <c r="P3025" s="12">
        <f t="shared" si="283"/>
        <v>42660.618854166663</v>
      </c>
      <c r="Q3025" s="12">
        <f t="shared" si="284"/>
        <v>42696.249305555553</v>
      </c>
      <c r="R3025" s="15">
        <f t="shared" si="285"/>
        <v>2016</v>
      </c>
      <c r="S3025" s="21">
        <f t="shared" si="282"/>
        <v>0</v>
      </c>
      <c r="T3025" s="15">
        <f t="shared" si="287"/>
        <v>1.47</v>
      </c>
      <c r="U3025">
        <f t="shared" si="286"/>
        <v>2016</v>
      </c>
    </row>
    <row r="3026" spans="1:21" ht="58" x14ac:dyDescent="0.35">
      <c r="A3026">
        <v>3023</v>
      </c>
      <c r="B3026" s="3" t="s">
        <v>3023</v>
      </c>
      <c r="C3026" s="3" t="s">
        <v>7133</v>
      </c>
      <c r="D3026" s="6">
        <v>700</v>
      </c>
      <c r="E3026" s="8">
        <v>151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s="10" t="s">
        <v>8271</v>
      </c>
      <c r="O3026" t="s">
        <v>8311</v>
      </c>
      <c r="P3026" s="12">
        <f t="shared" si="283"/>
        <v>42121.675763888896</v>
      </c>
      <c r="Q3026" s="12">
        <f t="shared" si="284"/>
        <v>42166.675763888896</v>
      </c>
      <c r="R3026" s="15">
        <f t="shared" si="285"/>
        <v>2015</v>
      </c>
      <c r="S3026" s="21">
        <f t="shared" si="282"/>
        <v>0</v>
      </c>
      <c r="T3026" s="15">
        <f t="shared" si="287"/>
        <v>25.17</v>
      </c>
      <c r="U3026">
        <f t="shared" si="286"/>
        <v>2015</v>
      </c>
    </row>
    <row r="3027" spans="1:21" ht="43.5" x14ac:dyDescent="0.35">
      <c r="A3027">
        <v>3027</v>
      </c>
      <c r="B3027" s="3" t="s">
        <v>3027</v>
      </c>
      <c r="C3027" s="3" t="s">
        <v>7137</v>
      </c>
      <c r="D3027" s="6">
        <v>40000</v>
      </c>
      <c r="E3027" s="8">
        <v>150</v>
      </c>
      <c r="F3027" t="s">
        <v>8218</v>
      </c>
      <c r="G3027" t="s">
        <v>8223</v>
      </c>
      <c r="H3027" t="s">
        <v>8245</v>
      </c>
      <c r="I3027">
        <v>1426866851</v>
      </c>
      <c r="J3027">
        <v>1424278451</v>
      </c>
      <c r="K3027" t="b">
        <v>0</v>
      </c>
      <c r="L3027">
        <v>320</v>
      </c>
      <c r="M3027" t="b">
        <v>1</v>
      </c>
      <c r="N3027" s="10" t="s">
        <v>8271</v>
      </c>
      <c r="O3027" t="s">
        <v>8311</v>
      </c>
      <c r="P3027" s="12">
        <f t="shared" si="283"/>
        <v>42053.704293981486</v>
      </c>
      <c r="Q3027" s="12">
        <f t="shared" si="284"/>
        <v>42083.662627314814</v>
      </c>
      <c r="R3027" s="15">
        <f t="shared" si="285"/>
        <v>2015</v>
      </c>
      <c r="S3027" s="21">
        <f t="shared" si="282"/>
        <v>0</v>
      </c>
      <c r="T3027" s="15">
        <f t="shared" si="287"/>
        <v>0.47</v>
      </c>
      <c r="U3027">
        <f t="shared" si="286"/>
        <v>2015</v>
      </c>
    </row>
    <row r="3028" spans="1:21" ht="43.5" x14ac:dyDescent="0.35">
      <c r="A3028">
        <v>3029</v>
      </c>
      <c r="B3028" s="3" t="s">
        <v>3029</v>
      </c>
      <c r="C3028" s="3" t="s">
        <v>7139</v>
      </c>
      <c r="D3028" s="6">
        <v>30000</v>
      </c>
      <c r="E3028" s="8">
        <v>150</v>
      </c>
      <c r="F3028" t="s">
        <v>8218</v>
      </c>
      <c r="G3028" t="s">
        <v>8223</v>
      </c>
      <c r="H3028" t="s">
        <v>8245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s="10" t="s">
        <v>8271</v>
      </c>
      <c r="O3028" t="s">
        <v>8311</v>
      </c>
      <c r="P3028" s="12">
        <f t="shared" si="283"/>
        <v>41932.708877314813</v>
      </c>
      <c r="Q3028" s="12">
        <f t="shared" si="284"/>
        <v>41961.190972222219</v>
      </c>
      <c r="R3028" s="15">
        <f t="shared" si="285"/>
        <v>2014</v>
      </c>
      <c r="S3028" s="21">
        <f t="shared" si="282"/>
        <v>0</v>
      </c>
      <c r="T3028" s="15">
        <f t="shared" si="287"/>
        <v>0.43</v>
      </c>
      <c r="U3028">
        <f t="shared" si="286"/>
        <v>2014</v>
      </c>
    </row>
    <row r="3029" spans="1:21" ht="29" x14ac:dyDescent="0.35">
      <c r="A3029">
        <v>3028</v>
      </c>
      <c r="B3029" s="3" t="s">
        <v>3028</v>
      </c>
      <c r="C3029" s="3" t="s">
        <v>7138</v>
      </c>
      <c r="D3029" s="6">
        <v>5000</v>
      </c>
      <c r="E3029" s="8">
        <v>150</v>
      </c>
      <c r="F3029" t="s">
        <v>8218</v>
      </c>
      <c r="G3029" t="s">
        <v>8223</v>
      </c>
      <c r="H3029" t="s">
        <v>8245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s="10" t="s">
        <v>8271</v>
      </c>
      <c r="O3029" t="s">
        <v>8311</v>
      </c>
      <c r="P3029" s="12">
        <f t="shared" si="283"/>
        <v>42567.264178240745</v>
      </c>
      <c r="Q3029" s="12">
        <f t="shared" si="284"/>
        <v>42597.264178240745</v>
      </c>
      <c r="R3029" s="15">
        <f t="shared" si="285"/>
        <v>2016</v>
      </c>
      <c r="S3029" s="21">
        <f t="shared" si="282"/>
        <v>0</v>
      </c>
      <c r="T3029" s="15">
        <f t="shared" si="287"/>
        <v>1.52</v>
      </c>
      <c r="U3029">
        <f t="shared" si="286"/>
        <v>2016</v>
      </c>
    </row>
    <row r="3030" spans="1:21" ht="43.5" x14ac:dyDescent="0.35">
      <c r="A3030">
        <v>3025</v>
      </c>
      <c r="B3030" s="3" t="s">
        <v>3025</v>
      </c>
      <c r="C3030" s="3" t="s">
        <v>7135</v>
      </c>
      <c r="D3030" s="6">
        <v>2500</v>
      </c>
      <c r="E3030" s="8">
        <v>150</v>
      </c>
      <c r="F3030" t="s">
        <v>8218</v>
      </c>
      <c r="G3030" t="s">
        <v>8224</v>
      </c>
      <c r="H3030" t="s">
        <v>8246</v>
      </c>
      <c r="I3030">
        <v>1401465600</v>
      </c>
      <c r="J3030">
        <v>1399032813</v>
      </c>
      <c r="K3030" t="b">
        <v>0</v>
      </c>
      <c r="L3030">
        <v>145</v>
      </c>
      <c r="M3030" t="b">
        <v>1</v>
      </c>
      <c r="N3030" s="10" t="s">
        <v>8271</v>
      </c>
      <c r="O3030" t="s">
        <v>8311</v>
      </c>
      <c r="P3030" s="12">
        <f t="shared" si="283"/>
        <v>41761.509409722225</v>
      </c>
      <c r="Q3030" s="12">
        <f t="shared" si="284"/>
        <v>41789.666666666664</v>
      </c>
      <c r="R3030" s="15">
        <f t="shared" si="285"/>
        <v>2014</v>
      </c>
      <c r="S3030" s="21">
        <f t="shared" si="282"/>
        <v>0</v>
      </c>
      <c r="T3030" s="15">
        <f t="shared" si="287"/>
        <v>1.03</v>
      </c>
      <c r="U3030">
        <f t="shared" si="286"/>
        <v>2014</v>
      </c>
    </row>
    <row r="3031" spans="1:21" ht="58" x14ac:dyDescent="0.35">
      <c r="A3031">
        <v>3026</v>
      </c>
      <c r="B3031" s="3" t="s">
        <v>3026</v>
      </c>
      <c r="C3031" s="3" t="s">
        <v>7136</v>
      </c>
      <c r="D3031" s="6">
        <v>900</v>
      </c>
      <c r="E3031" s="8">
        <v>150</v>
      </c>
      <c r="F3031" t="s">
        <v>8218</v>
      </c>
      <c r="G3031" t="s">
        <v>8224</v>
      </c>
      <c r="H3031" t="s">
        <v>8246</v>
      </c>
      <c r="I3031">
        <v>1488538892</v>
      </c>
      <c r="J3031">
        <v>1487329292</v>
      </c>
      <c r="K3031" t="b">
        <v>0</v>
      </c>
      <c r="L3031">
        <v>25</v>
      </c>
      <c r="M3031" t="b">
        <v>1</v>
      </c>
      <c r="N3031" s="10" t="s">
        <v>8271</v>
      </c>
      <c r="O3031" t="s">
        <v>8311</v>
      </c>
      <c r="P3031" s="12">
        <f t="shared" si="283"/>
        <v>42783.459398148145</v>
      </c>
      <c r="Q3031" s="12">
        <f t="shared" si="284"/>
        <v>42797.459398148145</v>
      </c>
      <c r="R3031" s="15">
        <f t="shared" si="285"/>
        <v>2017</v>
      </c>
      <c r="S3031" s="21">
        <f t="shared" si="282"/>
        <v>0</v>
      </c>
      <c r="T3031" s="15">
        <f t="shared" si="287"/>
        <v>6</v>
      </c>
      <c r="U3031">
        <f t="shared" si="286"/>
        <v>2017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 s="12">
        <f t="shared" si="283"/>
        <v>42233.747349537036</v>
      </c>
      <c r="Q3032" s="12">
        <f t="shared" si="284"/>
        <v>42263.747349537036</v>
      </c>
      <c r="R3032" s="15">
        <f t="shared" si="285"/>
        <v>2015</v>
      </c>
      <c r="S3032" s="21">
        <f t="shared" si="282"/>
        <v>0</v>
      </c>
      <c r="T3032" s="15">
        <f t="shared" si="287"/>
        <v>3.63</v>
      </c>
      <c r="U3032">
        <f t="shared" si="286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 s="12">
        <f t="shared" si="283"/>
        <v>42597.882488425923</v>
      </c>
      <c r="Q3033" s="12">
        <f t="shared" si="284"/>
        <v>42657.882488425923</v>
      </c>
      <c r="R3033" s="15">
        <f t="shared" si="285"/>
        <v>2016</v>
      </c>
      <c r="S3033" s="21">
        <f t="shared" si="282"/>
        <v>0</v>
      </c>
      <c r="T3033" s="15">
        <f t="shared" si="287"/>
        <v>5.03</v>
      </c>
      <c r="U3033">
        <f t="shared" si="286"/>
        <v>2016</v>
      </c>
    </row>
    <row r="3034" spans="1:21" ht="72.5" x14ac:dyDescent="0.35">
      <c r="A3034">
        <v>3034</v>
      </c>
      <c r="B3034" s="3" t="s">
        <v>3034</v>
      </c>
      <c r="C3034" s="3" t="s">
        <v>7144</v>
      </c>
      <c r="D3034" s="6">
        <v>100000</v>
      </c>
      <c r="E3034" s="8">
        <v>145</v>
      </c>
      <c r="F3034" t="s">
        <v>8218</v>
      </c>
      <c r="G3034" t="s">
        <v>8223</v>
      </c>
      <c r="H3034" t="s">
        <v>8245</v>
      </c>
      <c r="I3034">
        <v>1477972740</v>
      </c>
      <c r="J3034">
        <v>1475326255</v>
      </c>
      <c r="K3034" t="b">
        <v>0</v>
      </c>
      <c r="L3034">
        <v>1260</v>
      </c>
      <c r="M3034" t="b">
        <v>1</v>
      </c>
      <c r="N3034" s="10" t="s">
        <v>8271</v>
      </c>
      <c r="O3034" t="s">
        <v>8311</v>
      </c>
      <c r="P3034" s="12">
        <f t="shared" si="283"/>
        <v>42644.535358796296</v>
      </c>
      <c r="Q3034" s="12">
        <f t="shared" si="284"/>
        <v>42675.165972222225</v>
      </c>
      <c r="R3034" s="15">
        <f t="shared" si="285"/>
        <v>2016</v>
      </c>
      <c r="S3034" s="21">
        <f t="shared" ref="S3034:S3097" si="288">ROUND(E3034/D3034,0)</f>
        <v>0</v>
      </c>
      <c r="T3034" s="15">
        <f t="shared" si="287"/>
        <v>0.12</v>
      </c>
      <c r="U3034">
        <f t="shared" si="286"/>
        <v>2016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 s="12">
        <f t="shared" si="283"/>
        <v>42570.110243055555</v>
      </c>
      <c r="Q3035" s="12">
        <f t="shared" si="284"/>
        <v>42600.110243055555</v>
      </c>
      <c r="R3035" s="15">
        <f t="shared" si="285"/>
        <v>2016</v>
      </c>
      <c r="S3035" s="21">
        <f t="shared" si="288"/>
        <v>0</v>
      </c>
      <c r="T3035" s="15">
        <f t="shared" si="287"/>
        <v>6.3</v>
      </c>
      <c r="U3035">
        <f t="shared" si="286"/>
        <v>2016</v>
      </c>
    </row>
    <row r="3036" spans="1:21" ht="43.5" x14ac:dyDescent="0.35">
      <c r="A3036">
        <v>3032</v>
      </c>
      <c r="B3036" s="3" t="s">
        <v>3032</v>
      </c>
      <c r="C3036" s="3" t="s">
        <v>7142</v>
      </c>
      <c r="D3036" s="6">
        <v>1000</v>
      </c>
      <c r="E3036" s="8">
        <v>145</v>
      </c>
      <c r="F3036" t="s">
        <v>8218</v>
      </c>
      <c r="G3036" t="s">
        <v>8223</v>
      </c>
      <c r="H3036" t="s">
        <v>8245</v>
      </c>
      <c r="I3036">
        <v>1441933459</v>
      </c>
      <c r="J3036">
        <v>1439341459</v>
      </c>
      <c r="K3036" t="b">
        <v>0</v>
      </c>
      <c r="L3036">
        <v>25</v>
      </c>
      <c r="M3036" t="b">
        <v>1</v>
      </c>
      <c r="N3036" s="10" t="s">
        <v>8271</v>
      </c>
      <c r="O3036" t="s">
        <v>8311</v>
      </c>
      <c r="P3036" s="12">
        <f t="shared" si="283"/>
        <v>42228.044664351852</v>
      </c>
      <c r="Q3036" s="12">
        <f t="shared" si="284"/>
        <v>42258.044664351852</v>
      </c>
      <c r="R3036" s="15">
        <f t="shared" si="285"/>
        <v>2015</v>
      </c>
      <c r="S3036" s="21">
        <f t="shared" si="288"/>
        <v>0</v>
      </c>
      <c r="T3036" s="15">
        <f t="shared" si="287"/>
        <v>5.8</v>
      </c>
      <c r="U3036">
        <f t="shared" si="286"/>
        <v>2015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 s="12">
        <f t="shared" si="283"/>
        <v>41368.560289351852</v>
      </c>
      <c r="Q3037" s="12">
        <f t="shared" si="284"/>
        <v>41398.560289351852</v>
      </c>
      <c r="R3037" s="15">
        <f t="shared" si="285"/>
        <v>2013</v>
      </c>
      <c r="S3037" s="21">
        <f t="shared" si="288"/>
        <v>0</v>
      </c>
      <c r="T3037" s="15">
        <f t="shared" si="287"/>
        <v>0.46</v>
      </c>
      <c r="U3037">
        <f t="shared" si="286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 s="12">
        <f t="shared" si="283"/>
        <v>41466.785231481481</v>
      </c>
      <c r="Q3038" s="12">
        <f t="shared" si="284"/>
        <v>41502.499305555553</v>
      </c>
      <c r="R3038" s="15">
        <f t="shared" si="285"/>
        <v>2013</v>
      </c>
      <c r="S3038" s="21">
        <f t="shared" si="288"/>
        <v>0</v>
      </c>
      <c r="T3038" s="15">
        <f t="shared" si="287"/>
        <v>0.43</v>
      </c>
      <c r="U3038">
        <f t="shared" si="286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 s="12">
        <f t="shared" si="283"/>
        <v>40378.893206018518</v>
      </c>
      <c r="Q3039" s="12">
        <f t="shared" si="284"/>
        <v>40453.207638888889</v>
      </c>
      <c r="R3039" s="15">
        <f t="shared" si="285"/>
        <v>2010</v>
      </c>
      <c r="S3039" s="21">
        <f t="shared" si="288"/>
        <v>0</v>
      </c>
      <c r="T3039" s="15">
        <f t="shared" si="287"/>
        <v>4.41</v>
      </c>
      <c r="U3039">
        <f t="shared" si="286"/>
        <v>2010</v>
      </c>
    </row>
    <row r="3040" spans="1:21" ht="43.5" x14ac:dyDescent="0.35">
      <c r="A3040">
        <v>3039</v>
      </c>
      <c r="B3040" s="3" t="s">
        <v>3039</v>
      </c>
      <c r="C3040" s="3" t="s">
        <v>7149</v>
      </c>
      <c r="D3040" s="6">
        <v>20000</v>
      </c>
      <c r="E3040" s="8">
        <v>140</v>
      </c>
      <c r="F3040" t="s">
        <v>8218</v>
      </c>
      <c r="G3040" t="s">
        <v>8223</v>
      </c>
      <c r="H3040" t="s">
        <v>8245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s="10" t="s">
        <v>8271</v>
      </c>
      <c r="O3040" t="s">
        <v>8311</v>
      </c>
      <c r="P3040" s="12">
        <f t="shared" si="283"/>
        <v>41610.794421296298</v>
      </c>
      <c r="Q3040" s="12">
        <f t="shared" si="284"/>
        <v>41637.332638888889</v>
      </c>
      <c r="R3040" s="15">
        <f t="shared" si="285"/>
        <v>2013</v>
      </c>
      <c r="S3040" s="21">
        <f t="shared" si="288"/>
        <v>0</v>
      </c>
      <c r="T3040" s="15">
        <f t="shared" si="287"/>
        <v>0.59</v>
      </c>
      <c r="U3040">
        <f t="shared" si="286"/>
        <v>2013</v>
      </c>
    </row>
    <row r="3041" spans="1:21" ht="29" x14ac:dyDescent="0.35">
      <c r="A3041">
        <v>3041</v>
      </c>
      <c r="B3041" s="3" t="s">
        <v>3041</v>
      </c>
      <c r="C3041" s="3" t="s">
        <v>7151</v>
      </c>
      <c r="D3041" s="6">
        <v>8300</v>
      </c>
      <c r="E3041" s="8">
        <v>140</v>
      </c>
      <c r="F3041" t="s">
        <v>8218</v>
      </c>
      <c r="G3041" t="s">
        <v>8223</v>
      </c>
      <c r="H3041" t="s">
        <v>8245</v>
      </c>
      <c r="I3041">
        <v>1453323048</v>
      </c>
      <c r="J3041">
        <v>1450731048</v>
      </c>
      <c r="K3041" t="b">
        <v>0</v>
      </c>
      <c r="L3041">
        <v>95</v>
      </c>
      <c r="M3041" t="b">
        <v>1</v>
      </c>
      <c r="N3041" s="10" t="s">
        <v>8271</v>
      </c>
      <c r="O3041" t="s">
        <v>8311</v>
      </c>
      <c r="P3041" s="12">
        <f t="shared" si="283"/>
        <v>42359.868611111116</v>
      </c>
      <c r="Q3041" s="12">
        <f t="shared" si="284"/>
        <v>42389.868611111116</v>
      </c>
      <c r="R3041" s="15">
        <f t="shared" si="285"/>
        <v>2015</v>
      </c>
      <c r="S3041" s="21">
        <f t="shared" si="288"/>
        <v>0</v>
      </c>
      <c r="T3041" s="15">
        <f t="shared" si="287"/>
        <v>1.47</v>
      </c>
      <c r="U3041">
        <f t="shared" si="286"/>
        <v>2015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 s="12">
        <f t="shared" si="283"/>
        <v>42177.791909722218</v>
      </c>
      <c r="Q3042" s="12">
        <f t="shared" si="284"/>
        <v>42181.958333333328</v>
      </c>
      <c r="R3042" s="15">
        <f t="shared" si="285"/>
        <v>2015</v>
      </c>
      <c r="S3042" s="21">
        <f t="shared" si="288"/>
        <v>0</v>
      </c>
      <c r="T3042" s="15">
        <f t="shared" si="287"/>
        <v>3.33</v>
      </c>
      <c r="U3042">
        <f t="shared" si="286"/>
        <v>2015</v>
      </c>
    </row>
    <row r="3043" spans="1:21" ht="43.5" x14ac:dyDescent="0.35">
      <c r="A3043">
        <v>3038</v>
      </c>
      <c r="B3043" s="3" t="s">
        <v>3038</v>
      </c>
      <c r="C3043" s="3" t="s">
        <v>7148</v>
      </c>
      <c r="D3043" s="6">
        <v>1000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1457071397</v>
      </c>
      <c r="J3043">
        <v>1451887397</v>
      </c>
      <c r="K3043" t="b">
        <v>0</v>
      </c>
      <c r="L3043">
        <v>27</v>
      </c>
      <c r="M3043" t="b">
        <v>1</v>
      </c>
      <c r="N3043" s="10" t="s">
        <v>8271</v>
      </c>
      <c r="O3043" t="s">
        <v>8311</v>
      </c>
      <c r="P3043" s="12">
        <f t="shared" si="283"/>
        <v>42373.252280092594</v>
      </c>
      <c r="Q3043" s="12">
        <f t="shared" si="284"/>
        <v>42433.252280092594</v>
      </c>
      <c r="R3043" s="15">
        <f t="shared" si="285"/>
        <v>2016</v>
      </c>
      <c r="S3043" s="21">
        <f t="shared" si="288"/>
        <v>0</v>
      </c>
      <c r="T3043" s="15">
        <f t="shared" si="287"/>
        <v>5.19</v>
      </c>
      <c r="U3043">
        <f t="shared" si="286"/>
        <v>2016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 s="12">
        <f t="shared" si="283"/>
        <v>42253.688043981485</v>
      </c>
      <c r="Q3044" s="12">
        <f t="shared" si="284"/>
        <v>42283.688043981485</v>
      </c>
      <c r="R3044" s="15">
        <f t="shared" si="285"/>
        <v>2015</v>
      </c>
      <c r="S3044" s="21">
        <f t="shared" si="288"/>
        <v>0</v>
      </c>
      <c r="T3044" s="15">
        <f t="shared" si="287"/>
        <v>3.73</v>
      </c>
      <c r="U3044">
        <f t="shared" si="286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 s="12">
        <f t="shared" si="283"/>
        <v>42083.070590277777</v>
      </c>
      <c r="Q3045" s="12">
        <f t="shared" si="284"/>
        <v>42110.118055555555</v>
      </c>
      <c r="R3045" s="15">
        <f t="shared" si="285"/>
        <v>2015</v>
      </c>
      <c r="S3045" s="21">
        <f t="shared" si="288"/>
        <v>0</v>
      </c>
      <c r="T3045" s="15">
        <f t="shared" si="287"/>
        <v>1.07</v>
      </c>
      <c r="U3045">
        <f t="shared" si="286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 s="12">
        <f t="shared" si="283"/>
        <v>42387.7268287037</v>
      </c>
      <c r="Q3046" s="12">
        <f t="shared" si="284"/>
        <v>42402.7268287037</v>
      </c>
      <c r="R3046" s="15">
        <f t="shared" si="285"/>
        <v>2016</v>
      </c>
      <c r="S3046" s="21">
        <f t="shared" si="288"/>
        <v>0</v>
      </c>
      <c r="T3046" s="15">
        <f t="shared" si="287"/>
        <v>0.87</v>
      </c>
      <c r="U3046">
        <f t="shared" si="286"/>
        <v>2016</v>
      </c>
    </row>
    <row r="3047" spans="1:21" ht="58" x14ac:dyDescent="0.35">
      <c r="A3047">
        <v>3046</v>
      </c>
      <c r="B3047" s="3" t="s">
        <v>3046</v>
      </c>
      <c r="C3047" s="3" t="s">
        <v>7156</v>
      </c>
      <c r="D3047" s="6">
        <v>7900</v>
      </c>
      <c r="E3047" s="8">
        <v>135</v>
      </c>
      <c r="F3047" t="s">
        <v>8218</v>
      </c>
      <c r="G3047" t="s">
        <v>8223</v>
      </c>
      <c r="H3047" t="s">
        <v>8245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s="10" t="s">
        <v>8271</v>
      </c>
      <c r="O3047" t="s">
        <v>8311</v>
      </c>
      <c r="P3047" s="12">
        <f t="shared" si="283"/>
        <v>41862.803078703706</v>
      </c>
      <c r="Q3047" s="12">
        <f t="shared" si="284"/>
        <v>41892.202777777777</v>
      </c>
      <c r="R3047" s="15">
        <f t="shared" si="285"/>
        <v>2014</v>
      </c>
      <c r="S3047" s="21">
        <f t="shared" si="288"/>
        <v>0</v>
      </c>
      <c r="T3047" s="15">
        <f t="shared" si="287"/>
        <v>2.33</v>
      </c>
      <c r="U3047">
        <f t="shared" si="286"/>
        <v>2014</v>
      </c>
    </row>
    <row r="3048" spans="1:21" ht="43.5" x14ac:dyDescent="0.35">
      <c r="A3048">
        <v>3048</v>
      </c>
      <c r="B3048" s="3" t="s">
        <v>3048</v>
      </c>
      <c r="C3048" s="3" t="s">
        <v>7158</v>
      </c>
      <c r="D3048" s="6">
        <v>5000</v>
      </c>
      <c r="E3048" s="8">
        <v>135</v>
      </c>
      <c r="F3048" t="s">
        <v>8218</v>
      </c>
      <c r="G3048" t="s">
        <v>8223</v>
      </c>
      <c r="H3048" t="s">
        <v>8245</v>
      </c>
      <c r="I3048">
        <v>1420060920</v>
      </c>
      <c r="J3048">
        <v>1417556262</v>
      </c>
      <c r="K3048" t="b">
        <v>0</v>
      </c>
      <c r="L3048">
        <v>47</v>
      </c>
      <c r="M3048" t="b">
        <v>1</v>
      </c>
      <c r="N3048" s="10" t="s">
        <v>8271</v>
      </c>
      <c r="O3048" t="s">
        <v>8311</v>
      </c>
      <c r="P3048" s="12">
        <f t="shared" si="283"/>
        <v>41975.901180555549</v>
      </c>
      <c r="Q3048" s="12">
        <f t="shared" si="284"/>
        <v>42004.890277777777</v>
      </c>
      <c r="R3048" s="15">
        <f t="shared" si="285"/>
        <v>2014</v>
      </c>
      <c r="S3048" s="21">
        <f t="shared" si="288"/>
        <v>0</v>
      </c>
      <c r="T3048" s="15">
        <f t="shared" si="287"/>
        <v>2.87</v>
      </c>
      <c r="U3048">
        <f t="shared" si="286"/>
        <v>2014</v>
      </c>
    </row>
    <row r="3049" spans="1:21" ht="58" x14ac:dyDescent="0.35">
      <c r="A3049">
        <v>3045</v>
      </c>
      <c r="B3049" s="3" t="s">
        <v>3045</v>
      </c>
      <c r="C3049" s="3" t="s">
        <v>7155</v>
      </c>
      <c r="D3049" s="6">
        <v>4000</v>
      </c>
      <c r="E3049" s="8">
        <v>135</v>
      </c>
      <c r="F3049" t="s">
        <v>8218</v>
      </c>
      <c r="G3049" t="s">
        <v>8223</v>
      </c>
      <c r="H3049" t="s">
        <v>8245</v>
      </c>
      <c r="I3049">
        <v>1408679055</v>
      </c>
      <c r="J3049">
        <v>1406087055</v>
      </c>
      <c r="K3049" t="b">
        <v>0</v>
      </c>
      <c r="L3049">
        <v>64</v>
      </c>
      <c r="M3049" t="b">
        <v>1</v>
      </c>
      <c r="N3049" s="10" t="s">
        <v>8271</v>
      </c>
      <c r="O3049" t="s">
        <v>8311</v>
      </c>
      <c r="P3049" s="12">
        <f t="shared" si="283"/>
        <v>41843.155729166669</v>
      </c>
      <c r="Q3049" s="12">
        <f t="shared" si="284"/>
        <v>41873.155729166669</v>
      </c>
      <c r="R3049" s="15">
        <f t="shared" si="285"/>
        <v>2014</v>
      </c>
      <c r="S3049" s="21">
        <f t="shared" si="288"/>
        <v>0</v>
      </c>
      <c r="T3049" s="15">
        <f t="shared" si="287"/>
        <v>2.11</v>
      </c>
      <c r="U3049">
        <f t="shared" si="286"/>
        <v>2014</v>
      </c>
    </row>
    <row r="3050" spans="1:21" ht="43.5" x14ac:dyDescent="0.35">
      <c r="A3050">
        <v>3047</v>
      </c>
      <c r="B3050" s="3" t="s">
        <v>3047</v>
      </c>
      <c r="C3050" s="3" t="s">
        <v>7157</v>
      </c>
      <c r="D3050" s="6">
        <v>500</v>
      </c>
      <c r="E3050" s="8">
        <v>135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s="10" t="s">
        <v>8271</v>
      </c>
      <c r="O3050" t="s">
        <v>8311</v>
      </c>
      <c r="P3050" s="12">
        <f t="shared" si="283"/>
        <v>42443.989050925928</v>
      </c>
      <c r="Q3050" s="12">
        <f t="shared" si="284"/>
        <v>42487.552777777775</v>
      </c>
      <c r="R3050" s="15">
        <f t="shared" si="285"/>
        <v>2016</v>
      </c>
      <c r="S3050" s="21">
        <f t="shared" si="288"/>
        <v>0</v>
      </c>
      <c r="T3050" s="15">
        <f t="shared" si="287"/>
        <v>6.75</v>
      </c>
      <c r="U3050">
        <f t="shared" si="286"/>
        <v>2016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 s="12">
        <f t="shared" si="283"/>
        <v>42139.014525462961</v>
      </c>
      <c r="Q3051" s="12">
        <f t="shared" si="284"/>
        <v>42169.014525462961</v>
      </c>
      <c r="R3051" s="15">
        <f t="shared" si="285"/>
        <v>2015</v>
      </c>
      <c r="S3051" s="21">
        <f t="shared" si="288"/>
        <v>0</v>
      </c>
      <c r="T3051" s="15">
        <f t="shared" si="287"/>
        <v>2.46</v>
      </c>
      <c r="U3051">
        <f t="shared" si="286"/>
        <v>2015</v>
      </c>
    </row>
    <row r="3052" spans="1:21" ht="58" x14ac:dyDescent="0.35">
      <c r="A3052">
        <v>3051</v>
      </c>
      <c r="B3052" s="3" t="s">
        <v>3051</v>
      </c>
      <c r="C3052" s="3" t="s">
        <v>7161</v>
      </c>
      <c r="D3052" s="6">
        <v>3500</v>
      </c>
      <c r="E3052" s="8">
        <v>132</v>
      </c>
      <c r="F3052" t="s">
        <v>8220</v>
      </c>
      <c r="G3052" t="s">
        <v>8224</v>
      </c>
      <c r="H3052" t="s">
        <v>8246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s="10" t="s">
        <v>8271</v>
      </c>
      <c r="O3052" t="s">
        <v>8311</v>
      </c>
      <c r="P3052" s="12">
        <f t="shared" si="283"/>
        <v>42744.416030092587</v>
      </c>
      <c r="Q3052" s="12">
        <f t="shared" si="284"/>
        <v>42774.416030092587</v>
      </c>
      <c r="R3052" s="15">
        <f t="shared" si="285"/>
        <v>2017</v>
      </c>
      <c r="S3052" s="21">
        <f t="shared" si="288"/>
        <v>0</v>
      </c>
      <c r="T3052" s="15">
        <f t="shared" si="287"/>
        <v>3.77</v>
      </c>
      <c r="U3052">
        <f t="shared" si="286"/>
        <v>2017</v>
      </c>
    </row>
    <row r="3053" spans="1:21" ht="29" x14ac:dyDescent="0.35">
      <c r="A3053">
        <v>3050</v>
      </c>
      <c r="B3053" s="3" t="s">
        <v>3050</v>
      </c>
      <c r="C3053" s="3" t="s">
        <v>7160</v>
      </c>
      <c r="D3053" s="6">
        <v>600</v>
      </c>
      <c r="E3053" s="8">
        <v>132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s="10" t="s">
        <v>8271</v>
      </c>
      <c r="O3053" t="s">
        <v>8311</v>
      </c>
      <c r="P3053" s="12">
        <f t="shared" si="283"/>
        <v>42465.16851851852</v>
      </c>
      <c r="Q3053" s="12">
        <f t="shared" si="284"/>
        <v>42495.16851851852</v>
      </c>
      <c r="R3053" s="15">
        <f t="shared" si="285"/>
        <v>2016</v>
      </c>
      <c r="S3053" s="21">
        <f t="shared" si="288"/>
        <v>0</v>
      </c>
      <c r="T3053" s="15">
        <f t="shared" si="287"/>
        <v>14.67</v>
      </c>
      <c r="U3053">
        <f t="shared" si="286"/>
        <v>2016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 s="12">
        <f t="shared" si="283"/>
        <v>42122.670069444444</v>
      </c>
      <c r="Q3054" s="12">
        <f t="shared" si="284"/>
        <v>42152.665972222225</v>
      </c>
      <c r="R3054" s="15">
        <f t="shared" si="285"/>
        <v>2015</v>
      </c>
      <c r="S3054" s="21">
        <f t="shared" si="288"/>
        <v>0</v>
      </c>
      <c r="T3054" s="15">
        <f t="shared" si="287"/>
        <v>65.5</v>
      </c>
      <c r="U3054">
        <f t="shared" si="286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 s="12">
        <f t="shared" si="283"/>
        <v>41862.761724537035</v>
      </c>
      <c r="Q3055" s="12">
        <f t="shared" si="284"/>
        <v>41914.165972222225</v>
      </c>
      <c r="R3055" s="15">
        <f t="shared" si="285"/>
        <v>2014</v>
      </c>
      <c r="S3055" s="21">
        <f t="shared" si="288"/>
        <v>0</v>
      </c>
      <c r="T3055" s="15">
        <f t="shared" si="287"/>
        <v>43.67</v>
      </c>
      <c r="U3055">
        <f t="shared" si="286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 s="12">
        <f t="shared" si="283"/>
        <v>42027.832800925928</v>
      </c>
      <c r="Q3056" s="12">
        <f t="shared" si="284"/>
        <v>42065.044444444444</v>
      </c>
      <c r="R3056" s="15">
        <f t="shared" si="285"/>
        <v>2015</v>
      </c>
      <c r="S3056" s="21">
        <f t="shared" si="288"/>
        <v>0</v>
      </c>
      <c r="T3056" s="15">
        <f t="shared" si="287"/>
        <v>0</v>
      </c>
      <c r="U3056">
        <f t="shared" si="286"/>
        <v>2015</v>
      </c>
    </row>
    <row r="3057" spans="1:21" ht="43.5" x14ac:dyDescent="0.35">
      <c r="A3057">
        <v>3057</v>
      </c>
      <c r="B3057" s="3" t="s">
        <v>3057</v>
      </c>
      <c r="C3057" s="3" t="s">
        <v>7167</v>
      </c>
      <c r="D3057" s="6">
        <v>50000</v>
      </c>
      <c r="E3057" s="8">
        <v>130</v>
      </c>
      <c r="F3057" t="s">
        <v>8220</v>
      </c>
      <c r="G3057" t="s">
        <v>8224</v>
      </c>
      <c r="H3057" t="s">
        <v>8246</v>
      </c>
      <c r="I3057">
        <v>1459694211</v>
      </c>
      <c r="J3057">
        <v>1457105811</v>
      </c>
      <c r="K3057" t="b">
        <v>0</v>
      </c>
      <c r="L3057">
        <v>0</v>
      </c>
      <c r="M3057" t="b">
        <v>0</v>
      </c>
      <c r="N3057" s="10" t="s">
        <v>8271</v>
      </c>
      <c r="O3057" t="s">
        <v>8311</v>
      </c>
      <c r="P3057" s="12">
        <f t="shared" si="283"/>
        <v>42433.650590277779</v>
      </c>
      <c r="Q3057" s="12">
        <f t="shared" si="284"/>
        <v>42463.608923611115</v>
      </c>
      <c r="R3057" s="15">
        <f t="shared" si="285"/>
        <v>2016</v>
      </c>
      <c r="S3057" s="21">
        <f t="shared" si="288"/>
        <v>0</v>
      </c>
      <c r="T3057" s="15">
        <f t="shared" si="287"/>
        <v>0</v>
      </c>
      <c r="U3057">
        <f t="shared" si="286"/>
        <v>2016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 s="12">
        <f t="shared" si="283"/>
        <v>41851.636388888888</v>
      </c>
      <c r="Q3058" s="12">
        <f t="shared" si="284"/>
        <v>41911.636388888888</v>
      </c>
      <c r="R3058" s="15">
        <f t="shared" si="285"/>
        <v>2014</v>
      </c>
      <c r="S3058" s="21">
        <f t="shared" si="288"/>
        <v>0</v>
      </c>
      <c r="T3058" s="15">
        <f t="shared" si="287"/>
        <v>0</v>
      </c>
      <c r="U3058">
        <f t="shared" si="286"/>
        <v>2014</v>
      </c>
    </row>
    <row r="3059" spans="1:21" ht="43.5" x14ac:dyDescent="0.35">
      <c r="A3059">
        <v>3055</v>
      </c>
      <c r="B3059" s="3" t="s">
        <v>3055</v>
      </c>
      <c r="C3059" s="3" t="s">
        <v>7165</v>
      </c>
      <c r="D3059" s="6">
        <v>20000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1420844390</v>
      </c>
      <c r="J3059">
        <v>1415660390</v>
      </c>
      <c r="K3059" t="b">
        <v>0</v>
      </c>
      <c r="L3059">
        <v>1</v>
      </c>
      <c r="M3059" t="b">
        <v>0</v>
      </c>
      <c r="N3059" s="10" t="s">
        <v>8271</v>
      </c>
      <c r="O3059" t="s">
        <v>8311</v>
      </c>
      <c r="P3059" s="12">
        <f t="shared" si="283"/>
        <v>41953.95821759259</v>
      </c>
      <c r="Q3059" s="12">
        <f t="shared" si="284"/>
        <v>42013.95821759259</v>
      </c>
      <c r="R3059" s="15">
        <f t="shared" si="285"/>
        <v>2014</v>
      </c>
      <c r="S3059" s="21">
        <f t="shared" si="288"/>
        <v>0</v>
      </c>
      <c r="T3059" s="15">
        <f t="shared" si="287"/>
        <v>130</v>
      </c>
      <c r="U3059">
        <f t="shared" si="286"/>
        <v>2014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 s="12">
        <f t="shared" si="283"/>
        <v>42460.374305555553</v>
      </c>
      <c r="Q3060" s="12">
        <f t="shared" si="284"/>
        <v>42510.374305555553</v>
      </c>
      <c r="R3060" s="15">
        <f t="shared" si="285"/>
        <v>2016</v>
      </c>
      <c r="S3060" s="21">
        <f t="shared" si="288"/>
        <v>0</v>
      </c>
      <c r="T3060" s="15">
        <f t="shared" si="287"/>
        <v>43.33</v>
      </c>
      <c r="U3060">
        <f t="shared" si="286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 s="12">
        <f t="shared" si="283"/>
        <v>41829.935717592591</v>
      </c>
      <c r="Q3061" s="12">
        <f t="shared" si="284"/>
        <v>41859.935717592591</v>
      </c>
      <c r="R3061" s="15">
        <f t="shared" si="285"/>
        <v>2014</v>
      </c>
      <c r="S3061" s="21">
        <f t="shared" si="288"/>
        <v>0</v>
      </c>
      <c r="T3061" s="15">
        <f t="shared" si="287"/>
        <v>11.82</v>
      </c>
      <c r="U3061">
        <f t="shared" si="286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 s="12">
        <f t="shared" si="283"/>
        <v>42245.274699074071</v>
      </c>
      <c r="Q3062" s="12">
        <f t="shared" si="284"/>
        <v>42275.274699074071</v>
      </c>
      <c r="R3062" s="15">
        <f t="shared" si="285"/>
        <v>2015</v>
      </c>
      <c r="S3062" s="21">
        <f t="shared" si="288"/>
        <v>0</v>
      </c>
      <c r="T3062" s="15">
        <f t="shared" si="287"/>
        <v>21.5</v>
      </c>
      <c r="U3062">
        <f t="shared" si="286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 s="12">
        <f t="shared" si="283"/>
        <v>41834.784120370372</v>
      </c>
      <c r="Q3063" s="12">
        <f t="shared" si="284"/>
        <v>41864.784120370372</v>
      </c>
      <c r="R3063" s="15">
        <f t="shared" si="285"/>
        <v>2014</v>
      </c>
      <c r="S3063" s="21">
        <f t="shared" si="288"/>
        <v>0</v>
      </c>
      <c r="T3063" s="15">
        <f t="shared" si="287"/>
        <v>0</v>
      </c>
      <c r="U3063">
        <f t="shared" si="286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 s="12">
        <f t="shared" si="283"/>
        <v>42248.535787037035</v>
      </c>
      <c r="Q3064" s="12">
        <f t="shared" si="284"/>
        <v>42277.75</v>
      </c>
      <c r="R3064" s="15">
        <f t="shared" si="285"/>
        <v>2015</v>
      </c>
      <c r="S3064" s="21">
        <f t="shared" si="288"/>
        <v>0</v>
      </c>
      <c r="T3064" s="15">
        <f t="shared" si="287"/>
        <v>1.91</v>
      </c>
      <c r="U3064">
        <f t="shared" si="286"/>
        <v>2015</v>
      </c>
    </row>
    <row r="3065" spans="1:21" ht="29" x14ac:dyDescent="0.35">
      <c r="A3065">
        <v>3064</v>
      </c>
      <c r="B3065" s="3" t="s">
        <v>3064</v>
      </c>
      <c r="C3065" s="3" t="s">
        <v>7174</v>
      </c>
      <c r="D3065" s="6">
        <v>75000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s="10" t="s">
        <v>8271</v>
      </c>
      <c r="O3065" t="s">
        <v>8311</v>
      </c>
      <c r="P3065" s="12">
        <f t="shared" si="283"/>
        <v>42299.130162037036</v>
      </c>
      <c r="Q3065" s="12">
        <f t="shared" si="284"/>
        <v>42330.290972222225</v>
      </c>
      <c r="R3065" s="15">
        <f t="shared" si="285"/>
        <v>2015</v>
      </c>
      <c r="S3065" s="21">
        <f t="shared" si="288"/>
        <v>0</v>
      </c>
      <c r="T3065" s="15">
        <f t="shared" si="287"/>
        <v>1.75</v>
      </c>
      <c r="U3065">
        <f t="shared" si="286"/>
        <v>2015</v>
      </c>
    </row>
    <row r="3066" spans="1:21" ht="43.5" x14ac:dyDescent="0.35">
      <c r="A3066">
        <v>3065</v>
      </c>
      <c r="B3066" s="3" t="s">
        <v>3065</v>
      </c>
      <c r="C3066" s="3" t="s">
        <v>7175</v>
      </c>
      <c r="D3066" s="6">
        <v>25000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s="10" t="s">
        <v>8271</v>
      </c>
      <c r="O3066" t="s">
        <v>8311</v>
      </c>
      <c r="P3066" s="12">
        <f t="shared" si="283"/>
        <v>41825.055231481485</v>
      </c>
      <c r="Q3066" s="12">
        <f t="shared" si="284"/>
        <v>41850.055231481485</v>
      </c>
      <c r="R3066" s="15">
        <f t="shared" si="285"/>
        <v>2014</v>
      </c>
      <c r="S3066" s="21">
        <f t="shared" si="288"/>
        <v>0</v>
      </c>
      <c r="T3066" s="15">
        <f t="shared" si="287"/>
        <v>63</v>
      </c>
      <c r="U3066">
        <f t="shared" si="286"/>
        <v>2014</v>
      </c>
    </row>
    <row r="3067" spans="1:21" ht="43.5" x14ac:dyDescent="0.35">
      <c r="A3067">
        <v>3063</v>
      </c>
      <c r="B3067" s="3" t="s">
        <v>3063</v>
      </c>
      <c r="C3067" s="3" t="s">
        <v>7173</v>
      </c>
      <c r="D3067" s="6">
        <v>3000</v>
      </c>
      <c r="E3067" s="8">
        <v>126</v>
      </c>
      <c r="F3067" t="s">
        <v>8220</v>
      </c>
      <c r="G3067" t="s">
        <v>8223</v>
      </c>
      <c r="H3067" t="s">
        <v>8245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s="10" t="s">
        <v>8271</v>
      </c>
      <c r="O3067" t="s">
        <v>8311</v>
      </c>
      <c r="P3067" s="12">
        <f t="shared" si="283"/>
        <v>42630.922893518517</v>
      </c>
      <c r="Q3067" s="12">
        <f t="shared" si="284"/>
        <v>42665.922893518517</v>
      </c>
      <c r="R3067" s="15">
        <f t="shared" si="285"/>
        <v>2016</v>
      </c>
      <c r="S3067" s="21">
        <f t="shared" si="288"/>
        <v>0</v>
      </c>
      <c r="T3067" s="15">
        <f t="shared" si="287"/>
        <v>5.48</v>
      </c>
      <c r="U3067">
        <f t="shared" si="286"/>
        <v>2016</v>
      </c>
    </row>
    <row r="3068" spans="1:21" ht="43.5" x14ac:dyDescent="0.35">
      <c r="A3068">
        <v>3073</v>
      </c>
      <c r="B3068" s="3" t="s">
        <v>3073</v>
      </c>
      <c r="C3068" s="3" t="s">
        <v>7183</v>
      </c>
      <c r="D3068" s="6">
        <v>2800000</v>
      </c>
      <c r="E3068" s="8">
        <v>125</v>
      </c>
      <c r="F3068" t="s">
        <v>8220</v>
      </c>
      <c r="G3068" t="s">
        <v>8223</v>
      </c>
      <c r="H3068" t="s">
        <v>8245</v>
      </c>
      <c r="I3068">
        <v>1434309540</v>
      </c>
      <c r="J3068">
        <v>1429287900</v>
      </c>
      <c r="K3068" t="b">
        <v>0</v>
      </c>
      <c r="L3068">
        <v>7</v>
      </c>
      <c r="M3068" t="b">
        <v>0</v>
      </c>
      <c r="N3068" s="10" t="s">
        <v>8271</v>
      </c>
      <c r="O3068" t="s">
        <v>8311</v>
      </c>
      <c r="P3068" s="12">
        <f t="shared" si="283"/>
        <v>42111.684027777781</v>
      </c>
      <c r="Q3068" s="12">
        <f t="shared" si="284"/>
        <v>42169.804861111115</v>
      </c>
      <c r="R3068" s="15">
        <f t="shared" si="285"/>
        <v>2015</v>
      </c>
      <c r="S3068" s="21">
        <f t="shared" si="288"/>
        <v>0</v>
      </c>
      <c r="T3068" s="15">
        <f t="shared" si="287"/>
        <v>17.86</v>
      </c>
      <c r="U3068">
        <f t="shared" si="286"/>
        <v>2015</v>
      </c>
    </row>
    <row r="3069" spans="1:21" ht="43.5" x14ac:dyDescent="0.35">
      <c r="A3069">
        <v>3066</v>
      </c>
      <c r="B3069" s="3" t="s">
        <v>3066</v>
      </c>
      <c r="C3069" s="3" t="s">
        <v>7176</v>
      </c>
      <c r="D3069" s="6">
        <v>350000</v>
      </c>
      <c r="E3069" s="8">
        <v>125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s="10" t="s">
        <v>8271</v>
      </c>
      <c r="O3069" t="s">
        <v>8311</v>
      </c>
      <c r="P3069" s="12">
        <f t="shared" si="283"/>
        <v>42531.228437500002</v>
      </c>
      <c r="Q3069" s="12">
        <f t="shared" si="284"/>
        <v>42561.228437500002</v>
      </c>
      <c r="R3069" s="15">
        <f t="shared" si="285"/>
        <v>2016</v>
      </c>
      <c r="S3069" s="21">
        <f t="shared" si="288"/>
        <v>0</v>
      </c>
      <c r="T3069" s="15">
        <f t="shared" si="287"/>
        <v>8.33</v>
      </c>
      <c r="U3069">
        <f t="shared" si="286"/>
        <v>2016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 s="12">
        <f t="shared" si="283"/>
        <v>42263.691574074073</v>
      </c>
      <c r="Q3070" s="12">
        <f t="shared" si="284"/>
        <v>42293.691574074073</v>
      </c>
      <c r="R3070" s="15">
        <f t="shared" si="285"/>
        <v>2015</v>
      </c>
      <c r="S3070" s="21">
        <f t="shared" si="288"/>
        <v>0</v>
      </c>
      <c r="T3070" s="15">
        <f t="shared" si="287"/>
        <v>62.5</v>
      </c>
      <c r="U3070">
        <f t="shared" si="286"/>
        <v>2015</v>
      </c>
    </row>
    <row r="3071" spans="1:21" ht="43.5" x14ac:dyDescent="0.35">
      <c r="A3071">
        <v>3071</v>
      </c>
      <c r="B3071" s="3" t="s">
        <v>3071</v>
      </c>
      <c r="C3071" s="3" t="s">
        <v>7181</v>
      </c>
      <c r="D3071" s="6">
        <v>12000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1429595940</v>
      </c>
      <c r="J3071">
        <v>1428082481</v>
      </c>
      <c r="K3071" t="b">
        <v>0</v>
      </c>
      <c r="L3071">
        <v>117</v>
      </c>
      <c r="M3071" t="b">
        <v>0</v>
      </c>
      <c r="N3071" s="10" t="s">
        <v>8271</v>
      </c>
      <c r="O3071" t="s">
        <v>8311</v>
      </c>
      <c r="P3071" s="12">
        <f t="shared" si="283"/>
        <v>42097.732418981483</v>
      </c>
      <c r="Q3071" s="12">
        <f t="shared" si="284"/>
        <v>42115.249305555553</v>
      </c>
      <c r="R3071" s="15">
        <f t="shared" si="285"/>
        <v>2015</v>
      </c>
      <c r="S3071" s="21">
        <f t="shared" si="288"/>
        <v>0</v>
      </c>
      <c r="T3071" s="15">
        <f t="shared" si="287"/>
        <v>1.07</v>
      </c>
      <c r="U3071">
        <f t="shared" si="286"/>
        <v>2015</v>
      </c>
    </row>
    <row r="3072" spans="1:21" ht="58" x14ac:dyDescent="0.35">
      <c r="A3072">
        <v>3072</v>
      </c>
      <c r="B3072" s="3" t="s">
        <v>3072</v>
      </c>
      <c r="C3072" s="3" t="s">
        <v>7182</v>
      </c>
      <c r="D3072" s="6">
        <v>12000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1477791960</v>
      </c>
      <c r="J3072">
        <v>1476549262</v>
      </c>
      <c r="K3072" t="b">
        <v>0</v>
      </c>
      <c r="L3072">
        <v>2</v>
      </c>
      <c r="M3072" t="b">
        <v>0</v>
      </c>
      <c r="N3072" s="10" t="s">
        <v>8271</v>
      </c>
      <c r="O3072" t="s">
        <v>8311</v>
      </c>
      <c r="P3072" s="12">
        <f t="shared" si="283"/>
        <v>42658.690532407403</v>
      </c>
      <c r="Q3072" s="12">
        <f t="shared" si="284"/>
        <v>42673.073611111111</v>
      </c>
      <c r="R3072" s="15">
        <f t="shared" si="285"/>
        <v>2016</v>
      </c>
      <c r="S3072" s="21">
        <f t="shared" si="288"/>
        <v>0</v>
      </c>
      <c r="T3072" s="15">
        <f t="shared" si="287"/>
        <v>62.5</v>
      </c>
      <c r="U3072">
        <f t="shared" si="286"/>
        <v>2016</v>
      </c>
    </row>
    <row r="3073" spans="1:21" ht="43.5" x14ac:dyDescent="0.35">
      <c r="A3073">
        <v>3070</v>
      </c>
      <c r="B3073" s="3" t="s">
        <v>3070</v>
      </c>
      <c r="C3073" s="3" t="s">
        <v>7180</v>
      </c>
      <c r="D3073" s="6">
        <v>10000</v>
      </c>
      <c r="E3073" s="8">
        <v>125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s="10" t="s">
        <v>8271</v>
      </c>
      <c r="O3073" t="s">
        <v>8311</v>
      </c>
      <c r="P3073" s="12">
        <f t="shared" si="283"/>
        <v>42690.733437499999</v>
      </c>
      <c r="Q3073" s="12">
        <f t="shared" si="284"/>
        <v>42711.733437499999</v>
      </c>
      <c r="R3073" s="15">
        <f t="shared" si="285"/>
        <v>2016</v>
      </c>
      <c r="S3073" s="21">
        <f t="shared" si="288"/>
        <v>0</v>
      </c>
      <c r="T3073" s="15">
        <f t="shared" si="287"/>
        <v>7.81</v>
      </c>
      <c r="U3073">
        <f t="shared" si="286"/>
        <v>2016</v>
      </c>
    </row>
    <row r="3074" spans="1:21" ht="43.5" x14ac:dyDescent="0.35">
      <c r="A3074">
        <v>3067</v>
      </c>
      <c r="B3074" s="3" t="s">
        <v>3067</v>
      </c>
      <c r="C3074" s="3" t="s">
        <v>7177</v>
      </c>
      <c r="D3074" s="6">
        <v>8000</v>
      </c>
      <c r="E3074" s="8">
        <v>125</v>
      </c>
      <c r="F3074" t="s">
        <v>8220</v>
      </c>
      <c r="G3074" t="s">
        <v>8227</v>
      </c>
      <c r="H3074" t="s">
        <v>8249</v>
      </c>
      <c r="I3074">
        <v>1441837879</v>
      </c>
      <c r="J3074">
        <v>1439245879</v>
      </c>
      <c r="K3074" t="b">
        <v>0</v>
      </c>
      <c r="L3074">
        <v>1</v>
      </c>
      <c r="M3074" t="b">
        <v>0</v>
      </c>
      <c r="N3074" s="10" t="s">
        <v>8271</v>
      </c>
      <c r="O3074" t="s">
        <v>8311</v>
      </c>
      <c r="P3074" s="12">
        <f t="shared" ref="P3074:P3137" si="289">(((J3074/60)/60)/24)+DATE(1970,1,1)</f>
        <v>42226.938414351855</v>
      </c>
      <c r="Q3074" s="12">
        <f t="shared" ref="Q3074:Q3137" si="290">(((I3074/60)/60)/24)+DATE(1970,1,1)</f>
        <v>42256.938414351855</v>
      </c>
      <c r="R3074" s="15">
        <f t="shared" ref="R3074:R3137" si="291">YEAR(P3074)</f>
        <v>2015</v>
      </c>
      <c r="S3074" s="21">
        <f t="shared" si="288"/>
        <v>0</v>
      </c>
      <c r="T3074" s="15">
        <f t="shared" si="287"/>
        <v>125</v>
      </c>
      <c r="U3074">
        <f t="shared" si="286"/>
        <v>2015</v>
      </c>
    </row>
    <row r="3075" spans="1:21" ht="43.5" x14ac:dyDescent="0.35">
      <c r="A3075">
        <v>3069</v>
      </c>
      <c r="B3075" s="3" t="s">
        <v>3069</v>
      </c>
      <c r="C3075" s="3" t="s">
        <v>7179</v>
      </c>
      <c r="D3075" s="6">
        <v>1000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1418587234</v>
      </c>
      <c r="J3075">
        <v>1415995234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 s="12">
        <f t="shared" si="289"/>
        <v>41957.833726851852</v>
      </c>
      <c r="Q3075" s="12">
        <f t="shared" si="290"/>
        <v>41987.833726851852</v>
      </c>
      <c r="R3075" s="15">
        <f t="shared" si="291"/>
        <v>2014</v>
      </c>
      <c r="S3075" s="21">
        <f t="shared" si="288"/>
        <v>0</v>
      </c>
      <c r="T3075" s="15">
        <f t="shared" si="287"/>
        <v>17.86</v>
      </c>
      <c r="U3075">
        <f t="shared" ref="U3075:U3138" si="292">YEAR(P3075)</f>
        <v>2014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 s="12">
        <f t="shared" si="289"/>
        <v>42409.571284722217</v>
      </c>
      <c r="Q3076" s="12">
        <f t="shared" si="290"/>
        <v>42439.571284722217</v>
      </c>
      <c r="R3076" s="15">
        <f t="shared" si="291"/>
        <v>2016</v>
      </c>
      <c r="S3076" s="21">
        <f t="shared" si="288"/>
        <v>0</v>
      </c>
      <c r="T3076" s="15">
        <f t="shared" ref="T3076:T3139" si="293">IFERROR(ROUND(E3076/L3076,2),0)</f>
        <v>41.33</v>
      </c>
      <c r="U3076">
        <f t="shared" si="29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 s="12">
        <f t="shared" si="289"/>
        <v>42551.102314814809</v>
      </c>
      <c r="Q3077" s="12">
        <f t="shared" si="290"/>
        <v>42601.102314814809</v>
      </c>
      <c r="R3077" s="15">
        <f t="shared" si="291"/>
        <v>2016</v>
      </c>
      <c r="S3077" s="21">
        <f t="shared" si="288"/>
        <v>0</v>
      </c>
      <c r="T3077" s="15">
        <f t="shared" si="293"/>
        <v>6.2</v>
      </c>
      <c r="U3077">
        <f t="shared" si="292"/>
        <v>2016</v>
      </c>
    </row>
    <row r="3078" spans="1:21" ht="43.5" x14ac:dyDescent="0.35">
      <c r="A3078">
        <v>3077</v>
      </c>
      <c r="B3078" s="3" t="s">
        <v>3077</v>
      </c>
      <c r="C3078" s="3" t="s">
        <v>7187</v>
      </c>
      <c r="D3078" s="6">
        <v>22000</v>
      </c>
      <c r="E3078" s="8">
        <v>123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s="10" t="s">
        <v>8271</v>
      </c>
      <c r="O3078" t="s">
        <v>8311</v>
      </c>
      <c r="P3078" s="12">
        <f t="shared" si="289"/>
        <v>42766.956921296296</v>
      </c>
      <c r="Q3078" s="12">
        <f t="shared" si="290"/>
        <v>42796.956921296296</v>
      </c>
      <c r="R3078" s="15">
        <f t="shared" si="291"/>
        <v>2017</v>
      </c>
      <c r="S3078" s="21">
        <f t="shared" si="288"/>
        <v>0</v>
      </c>
      <c r="T3078" s="15">
        <f t="shared" si="293"/>
        <v>61.5</v>
      </c>
      <c r="U3078">
        <f t="shared" si="292"/>
        <v>2017</v>
      </c>
    </row>
    <row r="3079" spans="1:21" ht="29" x14ac:dyDescent="0.35">
      <c r="A3079">
        <v>3076</v>
      </c>
      <c r="B3079" s="3" t="s">
        <v>3076</v>
      </c>
      <c r="C3079" s="3" t="s">
        <v>7186</v>
      </c>
      <c r="D3079" s="6">
        <v>10000</v>
      </c>
      <c r="E3079" s="8">
        <v>123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s="10" t="s">
        <v>8271</v>
      </c>
      <c r="O3079" t="s">
        <v>8311</v>
      </c>
      <c r="P3079" s="12">
        <f t="shared" si="289"/>
        <v>42226.651886574073</v>
      </c>
      <c r="Q3079" s="12">
        <f t="shared" si="290"/>
        <v>42286.651886574073</v>
      </c>
      <c r="R3079" s="15">
        <f t="shared" si="291"/>
        <v>2015</v>
      </c>
      <c r="S3079" s="21">
        <f t="shared" si="288"/>
        <v>0</v>
      </c>
      <c r="T3079" s="15">
        <f t="shared" si="293"/>
        <v>2.46</v>
      </c>
      <c r="U3079">
        <f t="shared" si="292"/>
        <v>2015</v>
      </c>
    </row>
    <row r="3080" spans="1:21" ht="43.5" x14ac:dyDescent="0.35">
      <c r="A3080">
        <v>3080</v>
      </c>
      <c r="B3080" s="3" t="s">
        <v>3080</v>
      </c>
      <c r="C3080" s="3" t="s">
        <v>7190</v>
      </c>
      <c r="D3080" s="6">
        <v>2000000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1419644444</v>
      </c>
      <c r="J3080">
        <v>1414456844</v>
      </c>
      <c r="K3080" t="b">
        <v>0</v>
      </c>
      <c r="L3080">
        <v>7</v>
      </c>
      <c r="M3080" t="b">
        <v>0</v>
      </c>
      <c r="N3080" s="10" t="s">
        <v>8271</v>
      </c>
      <c r="O3080" t="s">
        <v>8311</v>
      </c>
      <c r="P3080" s="12">
        <f t="shared" si="289"/>
        <v>41940.028287037036</v>
      </c>
      <c r="Q3080" s="12">
        <f t="shared" si="290"/>
        <v>42000.0699537037</v>
      </c>
      <c r="R3080" s="15">
        <f t="shared" si="291"/>
        <v>2014</v>
      </c>
      <c r="S3080" s="21">
        <f t="shared" si="288"/>
        <v>0</v>
      </c>
      <c r="T3080" s="15">
        <f t="shared" si="293"/>
        <v>17.14</v>
      </c>
      <c r="U3080">
        <f t="shared" si="292"/>
        <v>2014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 s="12">
        <f t="shared" si="289"/>
        <v>42055.713368055556</v>
      </c>
      <c r="Q3081" s="12">
        <f t="shared" si="290"/>
        <v>42085.671701388885</v>
      </c>
      <c r="R3081" s="15">
        <f t="shared" si="291"/>
        <v>2015</v>
      </c>
      <c r="S3081" s="21">
        <f t="shared" si="288"/>
        <v>0</v>
      </c>
      <c r="T3081" s="15">
        <f t="shared" si="293"/>
        <v>4.4400000000000004</v>
      </c>
      <c r="U3081">
        <f t="shared" si="292"/>
        <v>2015</v>
      </c>
    </row>
    <row r="3082" spans="1:21" ht="43.5" x14ac:dyDescent="0.35">
      <c r="A3082">
        <v>3081</v>
      </c>
      <c r="B3082" s="3" t="s">
        <v>3081</v>
      </c>
      <c r="C3082" s="3" t="s">
        <v>7191</v>
      </c>
      <c r="D3082" s="6">
        <v>1000000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s="10" t="s">
        <v>8271</v>
      </c>
      <c r="O3082" t="s">
        <v>8311</v>
      </c>
      <c r="P3082" s="12">
        <f t="shared" si="289"/>
        <v>42237.181608796294</v>
      </c>
      <c r="Q3082" s="12">
        <f t="shared" si="290"/>
        <v>42267.181608796294</v>
      </c>
      <c r="R3082" s="15">
        <f t="shared" si="291"/>
        <v>2015</v>
      </c>
      <c r="S3082" s="21">
        <f t="shared" si="288"/>
        <v>0</v>
      </c>
      <c r="T3082" s="15">
        <f t="shared" si="293"/>
        <v>24</v>
      </c>
      <c r="U3082">
        <f t="shared" si="292"/>
        <v>2015</v>
      </c>
    </row>
    <row r="3083" spans="1:21" ht="43.5" x14ac:dyDescent="0.35">
      <c r="A3083">
        <v>3078</v>
      </c>
      <c r="B3083" s="3" t="s">
        <v>3078</v>
      </c>
      <c r="C3083" s="3" t="s">
        <v>7188</v>
      </c>
      <c r="D3083" s="6">
        <v>60000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1424920795</v>
      </c>
      <c r="J3083">
        <v>1422328795</v>
      </c>
      <c r="K3083" t="b">
        <v>0</v>
      </c>
      <c r="L3083">
        <v>3</v>
      </c>
      <c r="M3083" t="b">
        <v>0</v>
      </c>
      <c r="N3083" s="10" t="s">
        <v>8271</v>
      </c>
      <c r="O3083" t="s">
        <v>8311</v>
      </c>
      <c r="P3083" s="12">
        <f t="shared" si="289"/>
        <v>42031.138831018514</v>
      </c>
      <c r="Q3083" s="12">
        <f t="shared" si="290"/>
        <v>42061.138831018514</v>
      </c>
      <c r="R3083" s="15">
        <f t="shared" si="291"/>
        <v>2015</v>
      </c>
      <c r="S3083" s="21">
        <f t="shared" si="288"/>
        <v>0</v>
      </c>
      <c r="T3083" s="15">
        <f t="shared" si="293"/>
        <v>40</v>
      </c>
      <c r="U3083">
        <f t="shared" si="292"/>
        <v>2015</v>
      </c>
    </row>
    <row r="3084" spans="1:21" ht="58" x14ac:dyDescent="0.35">
      <c r="A3084">
        <v>3083</v>
      </c>
      <c r="B3084" s="3" t="s">
        <v>3083</v>
      </c>
      <c r="C3084" s="3" t="s">
        <v>7193</v>
      </c>
      <c r="D3084" s="6">
        <v>20000</v>
      </c>
      <c r="E3084" s="8">
        <v>120</v>
      </c>
      <c r="F3084" t="s">
        <v>8220</v>
      </c>
      <c r="G3084" t="s">
        <v>8223</v>
      </c>
      <c r="H3084" t="s">
        <v>8245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s="10" t="s">
        <v>8271</v>
      </c>
      <c r="O3084" t="s">
        <v>8311</v>
      </c>
      <c r="P3084" s="12">
        <f t="shared" si="289"/>
        <v>41853.563402777778</v>
      </c>
      <c r="Q3084" s="12">
        <f t="shared" si="290"/>
        <v>41883.208333333336</v>
      </c>
      <c r="R3084" s="15">
        <f t="shared" si="291"/>
        <v>2014</v>
      </c>
      <c r="S3084" s="21">
        <f t="shared" si="288"/>
        <v>0</v>
      </c>
      <c r="T3084" s="15">
        <f t="shared" si="293"/>
        <v>40</v>
      </c>
      <c r="U3084">
        <f t="shared" si="292"/>
        <v>2014</v>
      </c>
    </row>
    <row r="3085" spans="1:21" ht="43.5" x14ac:dyDescent="0.35">
      <c r="A3085">
        <v>3082</v>
      </c>
      <c r="B3085" s="3" t="s">
        <v>3082</v>
      </c>
      <c r="C3085" s="3" t="s">
        <v>7192</v>
      </c>
      <c r="D3085" s="6">
        <v>9000</v>
      </c>
      <c r="E3085" s="8">
        <v>120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s="10" t="s">
        <v>8271</v>
      </c>
      <c r="O3085" t="s">
        <v>8311</v>
      </c>
      <c r="P3085" s="12">
        <f t="shared" si="289"/>
        <v>42293.922986111109</v>
      </c>
      <c r="Q3085" s="12">
        <f t="shared" si="290"/>
        <v>42323.96465277778</v>
      </c>
      <c r="R3085" s="15">
        <f t="shared" si="291"/>
        <v>2015</v>
      </c>
      <c r="S3085" s="21">
        <f t="shared" si="288"/>
        <v>0</v>
      </c>
      <c r="T3085" s="15">
        <f t="shared" si="293"/>
        <v>0</v>
      </c>
      <c r="U3085">
        <f t="shared" si="292"/>
        <v>2015</v>
      </c>
    </row>
    <row r="3086" spans="1:21" ht="43.5" x14ac:dyDescent="0.35">
      <c r="A3086">
        <v>3085</v>
      </c>
      <c r="B3086" s="3" t="s">
        <v>3085</v>
      </c>
      <c r="C3086" s="3" t="s">
        <v>7195</v>
      </c>
      <c r="D3086" s="6">
        <v>25000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s="10" t="s">
        <v>8271</v>
      </c>
      <c r="O3086" t="s">
        <v>8311</v>
      </c>
      <c r="P3086" s="12">
        <f t="shared" si="289"/>
        <v>42246.883784722217</v>
      </c>
      <c r="Q3086" s="12">
        <f t="shared" si="290"/>
        <v>42276.883784722217</v>
      </c>
      <c r="R3086" s="15">
        <f t="shared" si="291"/>
        <v>2015</v>
      </c>
      <c r="S3086" s="21">
        <f t="shared" si="288"/>
        <v>0</v>
      </c>
      <c r="T3086" s="15">
        <f t="shared" si="293"/>
        <v>13.11</v>
      </c>
      <c r="U3086">
        <f t="shared" si="292"/>
        <v>2015</v>
      </c>
    </row>
    <row r="3087" spans="1:21" ht="58" x14ac:dyDescent="0.35">
      <c r="A3087">
        <v>3084</v>
      </c>
      <c r="B3087" s="3" t="s">
        <v>3084</v>
      </c>
      <c r="C3087" s="3" t="s">
        <v>7194</v>
      </c>
      <c r="D3087" s="6">
        <v>4059</v>
      </c>
      <c r="E3087" s="8">
        <v>118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s="10" t="s">
        <v>8271</v>
      </c>
      <c r="O3087" t="s">
        <v>8311</v>
      </c>
      <c r="P3087" s="12">
        <f t="shared" si="289"/>
        <v>42100.723738425921</v>
      </c>
      <c r="Q3087" s="12">
        <f t="shared" si="290"/>
        <v>42129.783333333333</v>
      </c>
      <c r="R3087" s="15">
        <f t="shared" si="291"/>
        <v>2015</v>
      </c>
      <c r="S3087" s="21">
        <f t="shared" si="288"/>
        <v>0</v>
      </c>
      <c r="T3087" s="15">
        <f t="shared" si="293"/>
        <v>19.670000000000002</v>
      </c>
      <c r="U3087">
        <f t="shared" si="292"/>
        <v>2015</v>
      </c>
    </row>
    <row r="3088" spans="1:21" ht="43.5" x14ac:dyDescent="0.35">
      <c r="A3088">
        <v>3088</v>
      </c>
      <c r="B3088" s="3" t="s">
        <v>3088</v>
      </c>
      <c r="C3088" s="3" t="s">
        <v>7198</v>
      </c>
      <c r="D3088" s="6">
        <v>65000</v>
      </c>
      <c r="E3088" s="8">
        <v>116</v>
      </c>
      <c r="F3088" t="s">
        <v>8220</v>
      </c>
      <c r="G3088" t="s">
        <v>8223</v>
      </c>
      <c r="H3088" t="s">
        <v>8245</v>
      </c>
      <c r="I3088">
        <v>1420724460</v>
      </c>
      <c r="J3088">
        <v>1418046247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 s="12">
        <f t="shared" si="289"/>
        <v>41981.57230324074</v>
      </c>
      <c r="Q3088" s="12">
        <f t="shared" si="290"/>
        <v>42012.570138888885</v>
      </c>
      <c r="R3088" s="15">
        <f t="shared" si="291"/>
        <v>2014</v>
      </c>
      <c r="S3088" s="21">
        <f t="shared" si="288"/>
        <v>0</v>
      </c>
      <c r="T3088" s="15">
        <f t="shared" si="293"/>
        <v>38.67</v>
      </c>
      <c r="U3088">
        <f t="shared" si="292"/>
        <v>2014</v>
      </c>
    </row>
    <row r="3089" spans="1:21" ht="58" x14ac:dyDescent="0.35">
      <c r="A3089">
        <v>3086</v>
      </c>
      <c r="B3089" s="3" t="s">
        <v>3086</v>
      </c>
      <c r="C3089" s="3" t="s">
        <v>7196</v>
      </c>
      <c r="D3089" s="6">
        <v>20000</v>
      </c>
      <c r="E3089" s="8">
        <v>116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s="10" t="s">
        <v>8271</v>
      </c>
      <c r="O3089" t="s">
        <v>8311</v>
      </c>
      <c r="P3089" s="12">
        <f t="shared" si="289"/>
        <v>42173.67082175926</v>
      </c>
      <c r="Q3089" s="12">
        <f t="shared" si="290"/>
        <v>42233.67082175926</v>
      </c>
      <c r="R3089" s="15">
        <f t="shared" si="291"/>
        <v>2015</v>
      </c>
      <c r="S3089" s="21">
        <f t="shared" si="288"/>
        <v>0</v>
      </c>
      <c r="T3089" s="15">
        <f t="shared" si="293"/>
        <v>38.67</v>
      </c>
      <c r="U3089">
        <f t="shared" si="292"/>
        <v>2015</v>
      </c>
    </row>
    <row r="3090" spans="1:21" ht="43.5" x14ac:dyDescent="0.35">
      <c r="A3090">
        <v>3087</v>
      </c>
      <c r="B3090" s="3" t="s">
        <v>3087</v>
      </c>
      <c r="C3090" s="3" t="s">
        <v>7197</v>
      </c>
      <c r="D3090" s="6">
        <v>20000</v>
      </c>
      <c r="E3090" s="8">
        <v>116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s="10" t="s">
        <v>8271</v>
      </c>
      <c r="O3090" t="s">
        <v>8311</v>
      </c>
      <c r="P3090" s="12">
        <f t="shared" si="289"/>
        <v>42665.150347222225</v>
      </c>
      <c r="Q3090" s="12">
        <f t="shared" si="290"/>
        <v>42725.192013888889</v>
      </c>
      <c r="R3090" s="15">
        <f t="shared" si="291"/>
        <v>2016</v>
      </c>
      <c r="S3090" s="21">
        <f t="shared" si="288"/>
        <v>0</v>
      </c>
      <c r="T3090" s="15">
        <f t="shared" si="293"/>
        <v>58</v>
      </c>
      <c r="U3090">
        <f t="shared" si="292"/>
        <v>2016</v>
      </c>
    </row>
    <row r="3091" spans="1:21" ht="43.5" x14ac:dyDescent="0.35">
      <c r="A3091">
        <v>3090</v>
      </c>
      <c r="B3091" s="3" t="s">
        <v>3090</v>
      </c>
      <c r="C3091" s="3" t="s">
        <v>7200</v>
      </c>
      <c r="D3091" s="6">
        <v>225000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s="10" t="s">
        <v>8271</v>
      </c>
      <c r="O3091" t="s">
        <v>8311</v>
      </c>
      <c r="P3091" s="12">
        <f t="shared" si="289"/>
        <v>42065.818807870368</v>
      </c>
      <c r="Q3091" s="12">
        <f t="shared" si="290"/>
        <v>42125.777141203704</v>
      </c>
      <c r="R3091" s="15">
        <f t="shared" si="291"/>
        <v>2015</v>
      </c>
      <c r="S3091" s="21">
        <f t="shared" si="288"/>
        <v>0</v>
      </c>
      <c r="T3091" s="15">
        <f t="shared" si="293"/>
        <v>12.78</v>
      </c>
      <c r="U3091">
        <f t="shared" si="292"/>
        <v>2015</v>
      </c>
    </row>
    <row r="3092" spans="1:21" ht="43.5" x14ac:dyDescent="0.35">
      <c r="A3092">
        <v>3092</v>
      </c>
      <c r="B3092" s="3" t="s">
        <v>3092</v>
      </c>
      <c r="C3092" s="3" t="s">
        <v>7202</v>
      </c>
      <c r="D3092" s="6">
        <v>100000</v>
      </c>
      <c r="E3092" s="8">
        <v>115</v>
      </c>
      <c r="F3092" t="s">
        <v>8220</v>
      </c>
      <c r="G3092" t="s">
        <v>8223</v>
      </c>
      <c r="H3092" t="s">
        <v>8245</v>
      </c>
      <c r="I3092">
        <v>1444946400</v>
      </c>
      <c r="J3092">
        <v>1441723912</v>
      </c>
      <c r="K3092" t="b">
        <v>0</v>
      </c>
      <c r="L3092">
        <v>21</v>
      </c>
      <c r="M3092" t="b">
        <v>0</v>
      </c>
      <c r="N3092" s="10" t="s">
        <v>8271</v>
      </c>
      <c r="O3092" t="s">
        <v>8311</v>
      </c>
      <c r="P3092" s="12">
        <f t="shared" si="289"/>
        <v>42255.619351851856</v>
      </c>
      <c r="Q3092" s="12">
        <f t="shared" si="290"/>
        <v>42292.916666666672</v>
      </c>
      <c r="R3092" s="15">
        <f t="shared" si="291"/>
        <v>2015</v>
      </c>
      <c r="S3092" s="21">
        <f t="shared" si="288"/>
        <v>0</v>
      </c>
      <c r="T3092" s="15">
        <f t="shared" si="293"/>
        <v>5.48</v>
      </c>
      <c r="U3092">
        <f t="shared" si="292"/>
        <v>2015</v>
      </c>
    </row>
    <row r="3093" spans="1:21" ht="43.5" x14ac:dyDescent="0.35">
      <c r="A3093">
        <v>3089</v>
      </c>
      <c r="B3093" s="3" t="s">
        <v>3089</v>
      </c>
      <c r="C3093" s="3" t="s">
        <v>7199</v>
      </c>
      <c r="D3093" s="6">
        <v>25000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1468029540</v>
      </c>
      <c r="J3093">
        <v>1465304483</v>
      </c>
      <c r="K3093" t="b">
        <v>0</v>
      </c>
      <c r="L3093">
        <v>45</v>
      </c>
      <c r="M3093" t="b">
        <v>0</v>
      </c>
      <c r="N3093" s="10" t="s">
        <v>8271</v>
      </c>
      <c r="O3093" t="s">
        <v>8311</v>
      </c>
      <c r="P3093" s="12">
        <f t="shared" si="289"/>
        <v>42528.542627314819</v>
      </c>
      <c r="Q3093" s="12">
        <f t="shared" si="290"/>
        <v>42560.082638888889</v>
      </c>
      <c r="R3093" s="15">
        <f t="shared" si="291"/>
        <v>2016</v>
      </c>
      <c r="S3093" s="21">
        <f t="shared" si="288"/>
        <v>0</v>
      </c>
      <c r="T3093" s="15">
        <f t="shared" si="293"/>
        <v>2.56</v>
      </c>
      <c r="U3093">
        <f t="shared" si="292"/>
        <v>2016</v>
      </c>
    </row>
    <row r="3094" spans="1:21" ht="58" x14ac:dyDescent="0.35">
      <c r="A3094">
        <v>3091</v>
      </c>
      <c r="B3094" s="3" t="s">
        <v>3091</v>
      </c>
      <c r="C3094" s="3" t="s">
        <v>7201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s="10" t="s">
        <v>8271</v>
      </c>
      <c r="O3094" t="s">
        <v>8311</v>
      </c>
      <c r="P3094" s="12">
        <f t="shared" si="289"/>
        <v>42566.948414351849</v>
      </c>
      <c r="Q3094" s="12">
        <f t="shared" si="290"/>
        <v>42596.948414351849</v>
      </c>
      <c r="R3094" s="15">
        <f t="shared" si="291"/>
        <v>2016</v>
      </c>
      <c r="S3094" s="21">
        <f t="shared" si="288"/>
        <v>0</v>
      </c>
      <c r="T3094" s="15">
        <f t="shared" si="293"/>
        <v>12.78</v>
      </c>
      <c r="U3094">
        <f t="shared" si="292"/>
        <v>2016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 s="12">
        <f t="shared" si="289"/>
        <v>41760.909039351849</v>
      </c>
      <c r="Q3095" s="12">
        <f t="shared" si="290"/>
        <v>41791.165972222225</v>
      </c>
      <c r="R3095" s="15">
        <f t="shared" si="291"/>
        <v>2014</v>
      </c>
      <c r="S3095" s="21">
        <f t="shared" si="288"/>
        <v>0</v>
      </c>
      <c r="T3095" s="15">
        <f t="shared" si="293"/>
        <v>6.71</v>
      </c>
      <c r="U3095">
        <f t="shared" si="29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 s="12">
        <f t="shared" si="289"/>
        <v>42207.795787037037</v>
      </c>
      <c r="Q3096" s="12">
        <f t="shared" si="290"/>
        <v>42267.795787037037</v>
      </c>
      <c r="R3096" s="15">
        <f t="shared" si="291"/>
        <v>2015</v>
      </c>
      <c r="S3096" s="21">
        <f t="shared" si="288"/>
        <v>0</v>
      </c>
      <c r="T3096" s="15">
        <f t="shared" si="293"/>
        <v>113</v>
      </c>
      <c r="U3096">
        <f t="shared" si="292"/>
        <v>2015</v>
      </c>
    </row>
    <row r="3097" spans="1:21" ht="58" x14ac:dyDescent="0.35">
      <c r="A3097">
        <v>3098</v>
      </c>
      <c r="B3097" s="3" t="s">
        <v>3098</v>
      </c>
      <c r="C3097" s="3" t="s">
        <v>7208</v>
      </c>
      <c r="D3097" s="6">
        <v>48725</v>
      </c>
      <c r="E3097" s="8">
        <v>110</v>
      </c>
      <c r="F3097" t="s">
        <v>8220</v>
      </c>
      <c r="G3097" t="s">
        <v>8223</v>
      </c>
      <c r="H3097" t="s">
        <v>8245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s="10" t="s">
        <v>8271</v>
      </c>
      <c r="O3097" t="s">
        <v>8311</v>
      </c>
      <c r="P3097" s="12">
        <f t="shared" si="289"/>
        <v>42359.792233796295</v>
      </c>
      <c r="Q3097" s="12">
        <f t="shared" si="290"/>
        <v>42408.01180555555</v>
      </c>
      <c r="R3097" s="15">
        <f t="shared" si="291"/>
        <v>2015</v>
      </c>
      <c r="S3097" s="21">
        <f t="shared" si="288"/>
        <v>0</v>
      </c>
      <c r="T3097" s="15">
        <f t="shared" si="293"/>
        <v>4.07</v>
      </c>
      <c r="U3097">
        <f t="shared" si="292"/>
        <v>2015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 s="12">
        <f t="shared" si="289"/>
        <v>42114.825532407413</v>
      </c>
      <c r="Q3098" s="12">
        <f t="shared" si="290"/>
        <v>42144.825532407413</v>
      </c>
      <c r="R3098" s="15">
        <f t="shared" si="291"/>
        <v>2015</v>
      </c>
      <c r="S3098" s="21">
        <f t="shared" ref="S3098:S3161" si="294">ROUND(E3098/D3098,0)</f>
        <v>0</v>
      </c>
      <c r="T3098" s="15">
        <f t="shared" si="293"/>
        <v>7.86</v>
      </c>
      <c r="U3098">
        <f t="shared" si="292"/>
        <v>2015</v>
      </c>
    </row>
    <row r="3099" spans="1:21" ht="43.5" x14ac:dyDescent="0.35">
      <c r="A3099">
        <v>3095</v>
      </c>
      <c r="B3099" s="3" t="s">
        <v>3095</v>
      </c>
      <c r="C3099" s="3" t="s">
        <v>7205</v>
      </c>
      <c r="D3099" s="6">
        <v>14920</v>
      </c>
      <c r="E3099" s="8">
        <v>110</v>
      </c>
      <c r="F3099" t="s">
        <v>8220</v>
      </c>
      <c r="G3099" t="s">
        <v>8223</v>
      </c>
      <c r="H3099" t="s">
        <v>8245</v>
      </c>
      <c r="I3099">
        <v>1470011780</v>
      </c>
      <c r="J3099">
        <v>1464827780</v>
      </c>
      <c r="K3099" t="b">
        <v>0</v>
      </c>
      <c r="L3099">
        <v>1</v>
      </c>
      <c r="M3099" t="b">
        <v>0</v>
      </c>
      <c r="N3099" s="10" t="s">
        <v>8271</v>
      </c>
      <c r="O3099" t="s">
        <v>8311</v>
      </c>
      <c r="P3099" s="12">
        <f t="shared" si="289"/>
        <v>42523.025231481486</v>
      </c>
      <c r="Q3099" s="12">
        <f t="shared" si="290"/>
        <v>42583.025231481486</v>
      </c>
      <c r="R3099" s="15">
        <f t="shared" si="291"/>
        <v>2016</v>
      </c>
      <c r="S3099" s="21">
        <f t="shared" si="294"/>
        <v>0</v>
      </c>
      <c r="T3099" s="15">
        <f t="shared" si="293"/>
        <v>110</v>
      </c>
      <c r="U3099">
        <f t="shared" si="292"/>
        <v>2016</v>
      </c>
    </row>
    <row r="3100" spans="1:21" ht="43.5" x14ac:dyDescent="0.35">
      <c r="A3100">
        <v>3100</v>
      </c>
      <c r="B3100" s="3" t="s">
        <v>3100</v>
      </c>
      <c r="C3100" s="3" t="s">
        <v>7210</v>
      </c>
      <c r="D3100" s="6">
        <v>12000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1413816975</v>
      </c>
      <c r="J3100">
        <v>1411224975</v>
      </c>
      <c r="K3100" t="b">
        <v>0</v>
      </c>
      <c r="L3100">
        <v>13</v>
      </c>
      <c r="M3100" t="b">
        <v>0</v>
      </c>
      <c r="N3100" s="10" t="s">
        <v>8271</v>
      </c>
      <c r="O3100" t="s">
        <v>8311</v>
      </c>
      <c r="P3100" s="12">
        <f t="shared" si="289"/>
        <v>41902.622395833336</v>
      </c>
      <c r="Q3100" s="12">
        <f t="shared" si="290"/>
        <v>41932.622395833336</v>
      </c>
      <c r="R3100" s="15">
        <f t="shared" si="291"/>
        <v>2014</v>
      </c>
      <c r="S3100" s="21">
        <f t="shared" si="294"/>
        <v>0</v>
      </c>
      <c r="T3100" s="15">
        <f t="shared" si="293"/>
        <v>8.4600000000000009</v>
      </c>
      <c r="U3100">
        <f t="shared" si="292"/>
        <v>2014</v>
      </c>
    </row>
    <row r="3101" spans="1:21" ht="43.5" x14ac:dyDescent="0.35">
      <c r="A3101">
        <v>3097</v>
      </c>
      <c r="B3101" s="3" t="s">
        <v>3097</v>
      </c>
      <c r="C3101" s="3" t="s">
        <v>7207</v>
      </c>
      <c r="D3101" s="6">
        <v>10000</v>
      </c>
      <c r="E3101" s="8">
        <v>110</v>
      </c>
      <c r="F3101" t="s">
        <v>8220</v>
      </c>
      <c r="G3101" t="s">
        <v>8224</v>
      </c>
      <c r="H3101" t="s">
        <v>8246</v>
      </c>
      <c r="I3101">
        <v>1475848800</v>
      </c>
      <c r="J3101">
        <v>1474027501</v>
      </c>
      <c r="K3101" t="b">
        <v>0</v>
      </c>
      <c r="L3101">
        <v>42</v>
      </c>
      <c r="M3101" t="b">
        <v>0</v>
      </c>
      <c r="N3101" s="10" t="s">
        <v>8271</v>
      </c>
      <c r="O3101" t="s">
        <v>8311</v>
      </c>
      <c r="P3101" s="12">
        <f t="shared" si="289"/>
        <v>42629.503483796296</v>
      </c>
      <c r="Q3101" s="12">
        <f t="shared" si="290"/>
        <v>42650.583333333328</v>
      </c>
      <c r="R3101" s="15">
        <f t="shared" si="291"/>
        <v>2016</v>
      </c>
      <c r="S3101" s="21">
        <f t="shared" si="294"/>
        <v>0</v>
      </c>
      <c r="T3101" s="15">
        <f t="shared" si="293"/>
        <v>2.62</v>
      </c>
      <c r="U3101">
        <f t="shared" si="292"/>
        <v>2016</v>
      </c>
    </row>
    <row r="3102" spans="1:21" ht="58" x14ac:dyDescent="0.35">
      <c r="A3102">
        <v>3101</v>
      </c>
      <c r="B3102" s="3" t="s">
        <v>3101</v>
      </c>
      <c r="C3102" s="3" t="s">
        <v>7211</v>
      </c>
      <c r="D3102" s="6">
        <v>2500</v>
      </c>
      <c r="E3102" s="8">
        <v>110</v>
      </c>
      <c r="F3102" t="s">
        <v>8220</v>
      </c>
      <c r="G3102" t="s">
        <v>8229</v>
      </c>
      <c r="H3102" t="s">
        <v>8248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s="10" t="s">
        <v>8271</v>
      </c>
      <c r="O3102" t="s">
        <v>8311</v>
      </c>
      <c r="P3102" s="12">
        <f t="shared" si="289"/>
        <v>42171.383530092593</v>
      </c>
      <c r="Q3102" s="12">
        <f t="shared" si="290"/>
        <v>42201.330555555556</v>
      </c>
      <c r="R3102" s="15">
        <f t="shared" si="291"/>
        <v>2015</v>
      </c>
      <c r="S3102" s="21">
        <f t="shared" si="294"/>
        <v>0</v>
      </c>
      <c r="T3102" s="15">
        <f t="shared" si="293"/>
        <v>9.17</v>
      </c>
      <c r="U3102">
        <f t="shared" si="292"/>
        <v>2015</v>
      </c>
    </row>
    <row r="3103" spans="1:21" ht="43.5" x14ac:dyDescent="0.35">
      <c r="A3103">
        <v>3099</v>
      </c>
      <c r="B3103" s="3" t="s">
        <v>3099</v>
      </c>
      <c r="C3103" s="3" t="s">
        <v>7209</v>
      </c>
      <c r="D3103" s="6">
        <v>2000</v>
      </c>
      <c r="E3103" s="8">
        <v>110</v>
      </c>
      <c r="F3103" t="s">
        <v>8220</v>
      </c>
      <c r="G3103" t="s">
        <v>8223</v>
      </c>
      <c r="H3103" t="s">
        <v>8245</v>
      </c>
      <c r="I3103">
        <v>1455251591</v>
      </c>
      <c r="J3103">
        <v>1452659591</v>
      </c>
      <c r="K3103" t="b">
        <v>0</v>
      </c>
      <c r="L3103">
        <v>5</v>
      </c>
      <c r="M3103" t="b">
        <v>0</v>
      </c>
      <c r="N3103" s="10" t="s">
        <v>8271</v>
      </c>
      <c r="O3103" t="s">
        <v>8311</v>
      </c>
      <c r="P3103" s="12">
        <f t="shared" si="289"/>
        <v>42382.189710648148</v>
      </c>
      <c r="Q3103" s="12">
        <f t="shared" si="290"/>
        <v>42412.189710648148</v>
      </c>
      <c r="R3103" s="15">
        <f t="shared" si="291"/>
        <v>2016</v>
      </c>
      <c r="S3103" s="21">
        <f t="shared" si="294"/>
        <v>0</v>
      </c>
      <c r="T3103" s="15">
        <f t="shared" si="293"/>
        <v>22</v>
      </c>
      <c r="U3103">
        <f t="shared" si="292"/>
        <v>2016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 s="12">
        <f t="shared" si="289"/>
        <v>42555.340486111112</v>
      </c>
      <c r="Q3104" s="12">
        <f t="shared" si="290"/>
        <v>42605.340486111112</v>
      </c>
      <c r="R3104" s="15">
        <f t="shared" si="291"/>
        <v>2016</v>
      </c>
      <c r="S3104" s="21">
        <f t="shared" si="294"/>
        <v>0</v>
      </c>
      <c r="T3104" s="15">
        <f t="shared" si="293"/>
        <v>1.21</v>
      </c>
      <c r="U3104">
        <f t="shared" si="29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 s="12">
        <f t="shared" si="289"/>
        <v>42107.156319444446</v>
      </c>
      <c r="Q3105" s="12">
        <f t="shared" si="290"/>
        <v>42167.156319444446</v>
      </c>
      <c r="R3105" s="15">
        <f t="shared" si="291"/>
        <v>2015</v>
      </c>
      <c r="S3105" s="21">
        <f t="shared" si="294"/>
        <v>0</v>
      </c>
      <c r="T3105" s="15">
        <f t="shared" si="293"/>
        <v>54</v>
      </c>
      <c r="U3105">
        <f t="shared" si="29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 s="12">
        <f t="shared" si="289"/>
        <v>42006.908692129626</v>
      </c>
      <c r="Q3106" s="12">
        <f t="shared" si="290"/>
        <v>42038.083333333328</v>
      </c>
      <c r="R3106" s="15">
        <f t="shared" si="291"/>
        <v>2015</v>
      </c>
      <c r="S3106" s="21">
        <f t="shared" si="294"/>
        <v>0</v>
      </c>
      <c r="T3106" s="15">
        <f t="shared" si="293"/>
        <v>21.6</v>
      </c>
      <c r="U3106">
        <f t="shared" si="29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 s="12">
        <f t="shared" si="289"/>
        <v>41876.718935185185</v>
      </c>
      <c r="Q3107" s="12">
        <f t="shared" si="290"/>
        <v>41931.208333333336</v>
      </c>
      <c r="R3107" s="15">
        <f t="shared" si="291"/>
        <v>2014</v>
      </c>
      <c r="S3107" s="21">
        <f t="shared" si="294"/>
        <v>0</v>
      </c>
      <c r="T3107" s="15">
        <f t="shared" si="293"/>
        <v>3.45</v>
      </c>
      <c r="U3107">
        <f t="shared" si="292"/>
        <v>2014</v>
      </c>
    </row>
    <row r="3108" spans="1:21" x14ac:dyDescent="0.35">
      <c r="A3108">
        <v>3108</v>
      </c>
      <c r="B3108" s="3" t="s">
        <v>3108</v>
      </c>
      <c r="C3108" s="3" t="s">
        <v>7218</v>
      </c>
      <c r="D3108" s="6">
        <v>50000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1430234394</v>
      </c>
      <c r="J3108">
        <v>1425053994</v>
      </c>
      <c r="K3108" t="b">
        <v>0</v>
      </c>
      <c r="L3108">
        <v>2</v>
      </c>
      <c r="M3108" t="b">
        <v>0</v>
      </c>
      <c r="N3108" s="10" t="s">
        <v>8271</v>
      </c>
      <c r="O3108" t="s">
        <v>8311</v>
      </c>
      <c r="P3108" s="12">
        <f t="shared" si="289"/>
        <v>42062.680486111116</v>
      </c>
      <c r="Q3108" s="12">
        <f t="shared" si="290"/>
        <v>42122.638819444444</v>
      </c>
      <c r="R3108" s="15">
        <f t="shared" si="291"/>
        <v>2015</v>
      </c>
      <c r="S3108" s="21">
        <f t="shared" si="294"/>
        <v>0</v>
      </c>
      <c r="T3108" s="15">
        <f t="shared" si="293"/>
        <v>53</v>
      </c>
      <c r="U3108">
        <f t="shared" si="29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 s="12">
        <f t="shared" si="289"/>
        <v>42128.814247685179</v>
      </c>
      <c r="Q3109" s="12">
        <f t="shared" si="290"/>
        <v>42135.814247685179</v>
      </c>
      <c r="R3109" s="15">
        <f t="shared" si="291"/>
        <v>2015</v>
      </c>
      <c r="S3109" s="21">
        <f t="shared" si="294"/>
        <v>0</v>
      </c>
      <c r="T3109" s="15">
        <f t="shared" si="293"/>
        <v>3.66</v>
      </c>
      <c r="U3109">
        <f t="shared" si="292"/>
        <v>2015</v>
      </c>
    </row>
    <row r="3110" spans="1:21" ht="43.5" x14ac:dyDescent="0.35">
      <c r="A3110">
        <v>3109</v>
      </c>
      <c r="B3110" s="3" t="s">
        <v>3109</v>
      </c>
      <c r="C3110" s="3" t="s">
        <v>7219</v>
      </c>
      <c r="D3110" s="6">
        <v>26500</v>
      </c>
      <c r="E3110" s="8">
        <v>106</v>
      </c>
      <c r="F3110" t="s">
        <v>8220</v>
      </c>
      <c r="G3110" t="s">
        <v>8223</v>
      </c>
      <c r="H3110" t="s">
        <v>8245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s="10" t="s">
        <v>8271</v>
      </c>
      <c r="O3110" t="s">
        <v>8311</v>
      </c>
      <c r="P3110" s="12">
        <f t="shared" si="289"/>
        <v>41844.125115740739</v>
      </c>
      <c r="Q3110" s="12">
        <f t="shared" si="290"/>
        <v>41879.125115740739</v>
      </c>
      <c r="R3110" s="15">
        <f t="shared" si="291"/>
        <v>2014</v>
      </c>
      <c r="S3110" s="21">
        <f t="shared" si="294"/>
        <v>0</v>
      </c>
      <c r="T3110" s="15">
        <f t="shared" si="293"/>
        <v>0.93</v>
      </c>
      <c r="U3110">
        <f t="shared" si="292"/>
        <v>2014</v>
      </c>
    </row>
    <row r="3111" spans="1:21" ht="43.5" x14ac:dyDescent="0.35">
      <c r="A3111">
        <v>3110</v>
      </c>
      <c r="B3111" s="3" t="s">
        <v>3110</v>
      </c>
      <c r="C3111" s="3" t="s">
        <v>7220</v>
      </c>
      <c r="D3111" s="6">
        <v>25000</v>
      </c>
      <c r="E3111" s="8">
        <v>106</v>
      </c>
      <c r="F3111" t="s">
        <v>8220</v>
      </c>
      <c r="G3111" t="s">
        <v>8223</v>
      </c>
      <c r="H3111" t="s">
        <v>8245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s="10" t="s">
        <v>8271</v>
      </c>
      <c r="O3111" t="s">
        <v>8311</v>
      </c>
      <c r="P3111" s="12">
        <f t="shared" si="289"/>
        <v>42745.031469907408</v>
      </c>
      <c r="Q3111" s="12">
        <f t="shared" si="290"/>
        <v>42785.031469907408</v>
      </c>
      <c r="R3111" s="15">
        <f t="shared" si="291"/>
        <v>2017</v>
      </c>
      <c r="S3111" s="21">
        <f t="shared" si="294"/>
        <v>0</v>
      </c>
      <c r="T3111" s="15">
        <f t="shared" si="293"/>
        <v>106</v>
      </c>
      <c r="U3111">
        <f t="shared" si="292"/>
        <v>2017</v>
      </c>
    </row>
    <row r="3112" spans="1:21" ht="43.5" x14ac:dyDescent="0.35">
      <c r="A3112">
        <v>3111</v>
      </c>
      <c r="B3112" s="3" t="s">
        <v>3111</v>
      </c>
      <c r="C3112" s="3" t="s">
        <v>7221</v>
      </c>
      <c r="D3112" s="6">
        <v>20000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s="10" t="s">
        <v>8271</v>
      </c>
      <c r="O3112" t="s">
        <v>8311</v>
      </c>
      <c r="P3112" s="12">
        <f t="shared" si="289"/>
        <v>41885.595138888886</v>
      </c>
      <c r="Q3112" s="12">
        <f t="shared" si="290"/>
        <v>41916.595138888886</v>
      </c>
      <c r="R3112" s="15">
        <f t="shared" si="291"/>
        <v>2014</v>
      </c>
      <c r="S3112" s="21">
        <f t="shared" si="294"/>
        <v>0</v>
      </c>
      <c r="T3112" s="15">
        <f t="shared" si="293"/>
        <v>1.39</v>
      </c>
      <c r="U3112">
        <f t="shared" si="292"/>
        <v>2014</v>
      </c>
    </row>
    <row r="3113" spans="1:21" ht="58" x14ac:dyDescent="0.35">
      <c r="A3113">
        <v>3106</v>
      </c>
      <c r="B3113" s="3" t="s">
        <v>3106</v>
      </c>
      <c r="C3113" s="3" t="s">
        <v>7216</v>
      </c>
      <c r="D3113" s="6">
        <v>1000</v>
      </c>
      <c r="E3113" s="8">
        <v>106</v>
      </c>
      <c r="F3113" t="s">
        <v>8220</v>
      </c>
      <c r="G3113" t="s">
        <v>8224</v>
      </c>
      <c r="H3113" t="s">
        <v>8246</v>
      </c>
      <c r="I3113">
        <v>1442440800</v>
      </c>
      <c r="J3113">
        <v>1440497876</v>
      </c>
      <c r="K3113" t="b">
        <v>0</v>
      </c>
      <c r="L3113">
        <v>4</v>
      </c>
      <c r="M3113" t="b">
        <v>0</v>
      </c>
      <c r="N3113" s="10" t="s">
        <v>8271</v>
      </c>
      <c r="O3113" t="s">
        <v>8311</v>
      </c>
      <c r="P3113" s="12">
        <f t="shared" si="289"/>
        <v>42241.429120370376</v>
      </c>
      <c r="Q3113" s="12">
        <f t="shared" si="290"/>
        <v>42263.916666666672</v>
      </c>
      <c r="R3113" s="15">
        <f t="shared" si="291"/>
        <v>2015</v>
      </c>
      <c r="S3113" s="21">
        <f t="shared" si="294"/>
        <v>0</v>
      </c>
      <c r="T3113" s="15">
        <f t="shared" si="293"/>
        <v>26.5</v>
      </c>
      <c r="U3113">
        <f t="shared" si="292"/>
        <v>2015</v>
      </c>
    </row>
    <row r="3114" spans="1:21" ht="43.5" x14ac:dyDescent="0.35">
      <c r="A3114">
        <v>3113</v>
      </c>
      <c r="B3114" s="3" t="s">
        <v>3113</v>
      </c>
      <c r="C3114" s="3" t="s">
        <v>7223</v>
      </c>
      <c r="D3114" s="6">
        <v>109225</v>
      </c>
      <c r="E3114" s="8">
        <v>105</v>
      </c>
      <c r="F3114" t="s">
        <v>8220</v>
      </c>
      <c r="G3114" t="s">
        <v>8223</v>
      </c>
      <c r="H3114" t="s">
        <v>8245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s="10" t="s">
        <v>8271</v>
      </c>
      <c r="O3114" t="s">
        <v>8311</v>
      </c>
      <c r="P3114" s="12">
        <f t="shared" si="289"/>
        <v>42081.731273148151</v>
      </c>
      <c r="Q3114" s="12">
        <f t="shared" si="290"/>
        <v>42111.731273148151</v>
      </c>
      <c r="R3114" s="15">
        <f t="shared" si="291"/>
        <v>2015</v>
      </c>
      <c r="S3114" s="21">
        <f t="shared" si="294"/>
        <v>0</v>
      </c>
      <c r="T3114" s="15">
        <f t="shared" si="293"/>
        <v>2.84</v>
      </c>
      <c r="U3114">
        <f t="shared" si="292"/>
        <v>2015</v>
      </c>
    </row>
    <row r="3115" spans="1:21" ht="43.5" x14ac:dyDescent="0.35">
      <c r="A3115">
        <v>3114</v>
      </c>
      <c r="B3115" s="3" t="s">
        <v>3114</v>
      </c>
      <c r="C3115" s="3" t="s">
        <v>7224</v>
      </c>
      <c r="D3115" s="6">
        <v>75000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s="10" t="s">
        <v>8271</v>
      </c>
      <c r="O3115" t="s">
        <v>8311</v>
      </c>
      <c r="P3115" s="12">
        <f t="shared" si="289"/>
        <v>41843.632523148146</v>
      </c>
      <c r="Q3115" s="12">
        <f t="shared" si="290"/>
        <v>41903.632523148146</v>
      </c>
      <c r="R3115" s="15">
        <f t="shared" si="291"/>
        <v>2014</v>
      </c>
      <c r="S3115" s="21">
        <f t="shared" si="294"/>
        <v>0</v>
      </c>
      <c r="T3115" s="15">
        <f t="shared" si="293"/>
        <v>0</v>
      </c>
      <c r="U3115">
        <f t="shared" si="292"/>
        <v>2014</v>
      </c>
    </row>
    <row r="3116" spans="1:21" ht="43.5" x14ac:dyDescent="0.35">
      <c r="A3116">
        <v>3112</v>
      </c>
      <c r="B3116" s="3" t="s">
        <v>3112</v>
      </c>
      <c r="C3116" s="3" t="s">
        <v>7222</v>
      </c>
      <c r="D3116" s="6">
        <v>11000</v>
      </c>
      <c r="E3116" s="8">
        <v>105</v>
      </c>
      <c r="F3116" t="s">
        <v>8220</v>
      </c>
      <c r="G3116" t="s">
        <v>8223</v>
      </c>
      <c r="H3116" t="s">
        <v>8245</v>
      </c>
      <c r="I3116">
        <v>1477968934</v>
      </c>
      <c r="J3116">
        <v>1472784934</v>
      </c>
      <c r="K3116" t="b">
        <v>0</v>
      </c>
      <c r="L3116">
        <v>9</v>
      </c>
      <c r="M3116" t="b">
        <v>0</v>
      </c>
      <c r="N3116" s="10" t="s">
        <v>8271</v>
      </c>
      <c r="O3116" t="s">
        <v>8311</v>
      </c>
      <c r="P3116" s="12">
        <f t="shared" si="289"/>
        <v>42615.121921296297</v>
      </c>
      <c r="Q3116" s="12">
        <f t="shared" si="290"/>
        <v>42675.121921296297</v>
      </c>
      <c r="R3116" s="15">
        <f t="shared" si="291"/>
        <v>2016</v>
      </c>
      <c r="S3116" s="21">
        <f t="shared" si="294"/>
        <v>0</v>
      </c>
      <c r="T3116" s="15">
        <f t="shared" si="293"/>
        <v>11.67</v>
      </c>
      <c r="U3116">
        <f t="shared" si="292"/>
        <v>2016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 s="12">
        <f t="shared" si="289"/>
        <v>42496.447071759263</v>
      </c>
      <c r="Q3117" s="12">
        <f t="shared" si="290"/>
        <v>42526.447071759263</v>
      </c>
      <c r="R3117" s="15">
        <f t="shared" si="291"/>
        <v>2016</v>
      </c>
      <c r="S3117" s="21">
        <f t="shared" si="294"/>
        <v>0</v>
      </c>
      <c r="T3117" s="15">
        <f t="shared" si="293"/>
        <v>105</v>
      </c>
      <c r="U3117">
        <f t="shared" si="292"/>
        <v>2016</v>
      </c>
    </row>
    <row r="3118" spans="1:21" ht="43.5" x14ac:dyDescent="0.35">
      <c r="A3118">
        <v>3117</v>
      </c>
      <c r="B3118" s="3" t="s">
        <v>3117</v>
      </c>
      <c r="C3118" s="3" t="s">
        <v>7227</v>
      </c>
      <c r="D3118" s="6">
        <v>1000</v>
      </c>
      <c r="E3118" s="8">
        <v>105</v>
      </c>
      <c r="F3118" t="s">
        <v>8220</v>
      </c>
      <c r="G3118" t="s">
        <v>8224</v>
      </c>
      <c r="H3118" t="s">
        <v>8246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s="10" t="s">
        <v>8271</v>
      </c>
      <c r="O3118" t="s">
        <v>8311</v>
      </c>
      <c r="P3118" s="12">
        <f t="shared" si="289"/>
        <v>42509.374537037031</v>
      </c>
      <c r="Q3118" s="12">
        <f t="shared" si="290"/>
        <v>42517.55</v>
      </c>
      <c r="R3118" s="15">
        <f t="shared" si="291"/>
        <v>2016</v>
      </c>
      <c r="S3118" s="21">
        <f t="shared" si="294"/>
        <v>0</v>
      </c>
      <c r="T3118" s="15">
        <f t="shared" si="293"/>
        <v>105</v>
      </c>
      <c r="U3118">
        <f t="shared" si="292"/>
        <v>2016</v>
      </c>
    </row>
    <row r="3119" spans="1:21" ht="43.5" x14ac:dyDescent="0.35">
      <c r="A3119">
        <v>3116</v>
      </c>
      <c r="B3119" s="3" t="s">
        <v>3116</v>
      </c>
      <c r="C3119" s="3" t="s">
        <v>7226</v>
      </c>
      <c r="D3119" s="6">
        <v>750</v>
      </c>
      <c r="E3119" s="8">
        <v>105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s="10" t="s">
        <v>8271</v>
      </c>
      <c r="O3119" t="s">
        <v>8311</v>
      </c>
      <c r="P3119" s="12">
        <f t="shared" si="289"/>
        <v>42081.515335648146</v>
      </c>
      <c r="Q3119" s="12">
        <f t="shared" si="290"/>
        <v>42095.515335648146</v>
      </c>
      <c r="R3119" s="15">
        <f t="shared" si="291"/>
        <v>2015</v>
      </c>
      <c r="S3119" s="21">
        <f t="shared" si="294"/>
        <v>0</v>
      </c>
      <c r="T3119" s="15">
        <f t="shared" si="293"/>
        <v>10.5</v>
      </c>
      <c r="U3119">
        <f t="shared" si="292"/>
        <v>2015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 s="12">
        <f t="shared" si="289"/>
        <v>42534.649571759262</v>
      </c>
      <c r="Q3120" s="12">
        <f t="shared" si="290"/>
        <v>42553.649571759262</v>
      </c>
      <c r="R3120" s="15">
        <f t="shared" si="291"/>
        <v>2016</v>
      </c>
      <c r="S3120" s="21">
        <f t="shared" si="294"/>
        <v>0</v>
      </c>
      <c r="T3120" s="15">
        <f t="shared" si="293"/>
        <v>52</v>
      </c>
      <c r="U3120">
        <f t="shared" si="292"/>
        <v>2016</v>
      </c>
    </row>
    <row r="3121" spans="1:21" ht="43.5" x14ac:dyDescent="0.35">
      <c r="A3121">
        <v>3120</v>
      </c>
      <c r="B3121" s="3" t="s">
        <v>3120</v>
      </c>
      <c r="C3121" s="3" t="s">
        <v>7230</v>
      </c>
      <c r="D3121" s="6">
        <v>1300000</v>
      </c>
      <c r="E3121" s="8">
        <v>102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s="10" t="s">
        <v>8271</v>
      </c>
      <c r="O3121" t="s">
        <v>8311</v>
      </c>
      <c r="P3121" s="12">
        <f t="shared" si="289"/>
        <v>42435.942083333335</v>
      </c>
      <c r="Q3121" s="12">
        <f t="shared" si="290"/>
        <v>42495.900416666671</v>
      </c>
      <c r="R3121" s="15">
        <f t="shared" si="291"/>
        <v>2016</v>
      </c>
      <c r="S3121" s="21">
        <f t="shared" si="294"/>
        <v>0</v>
      </c>
      <c r="T3121" s="15">
        <f t="shared" si="293"/>
        <v>10.199999999999999</v>
      </c>
      <c r="U3121">
        <f t="shared" si="292"/>
        <v>2016</v>
      </c>
    </row>
    <row r="3122" spans="1:21" ht="58" x14ac:dyDescent="0.35">
      <c r="A3122">
        <v>3119</v>
      </c>
      <c r="B3122" s="3" t="s">
        <v>3119</v>
      </c>
      <c r="C3122" s="3" t="s">
        <v>7229</v>
      </c>
      <c r="D3122" s="6">
        <v>10000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s="10" t="s">
        <v>8271</v>
      </c>
      <c r="O3122" t="s">
        <v>8311</v>
      </c>
      <c r="P3122" s="12">
        <f t="shared" si="289"/>
        <v>42060.04550925926</v>
      </c>
      <c r="Q3122" s="12">
        <f t="shared" si="290"/>
        <v>42090.003842592589</v>
      </c>
      <c r="R3122" s="15">
        <f t="shared" si="291"/>
        <v>2015</v>
      </c>
      <c r="S3122" s="21">
        <f t="shared" si="294"/>
        <v>0</v>
      </c>
      <c r="T3122" s="15">
        <f t="shared" si="293"/>
        <v>102</v>
      </c>
      <c r="U3122">
        <f t="shared" si="292"/>
        <v>2015</v>
      </c>
    </row>
    <row r="3123" spans="1:21" ht="43.5" x14ac:dyDescent="0.35">
      <c r="A3123">
        <v>3124</v>
      </c>
      <c r="B3123" s="3" t="s">
        <v>3124</v>
      </c>
      <c r="C3123" s="3" t="s">
        <v>7234</v>
      </c>
      <c r="D3123" s="6">
        <v>800000</v>
      </c>
      <c r="E3123" s="8">
        <v>101</v>
      </c>
      <c r="F3123" t="s">
        <v>8219</v>
      </c>
      <c r="G3123" t="s">
        <v>8223</v>
      </c>
      <c r="H3123" t="s">
        <v>8245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s="10" t="s">
        <v>8271</v>
      </c>
      <c r="O3123" t="s">
        <v>8311</v>
      </c>
      <c r="P3123" s="12">
        <f t="shared" si="289"/>
        <v>41977.780104166668</v>
      </c>
      <c r="Q3123" s="12">
        <f t="shared" si="290"/>
        <v>42037.780104166668</v>
      </c>
      <c r="R3123" s="15">
        <f t="shared" si="291"/>
        <v>2014</v>
      </c>
      <c r="S3123" s="21">
        <f t="shared" si="294"/>
        <v>0</v>
      </c>
      <c r="T3123" s="15">
        <f t="shared" si="293"/>
        <v>25.25</v>
      </c>
      <c r="U3123">
        <f t="shared" si="292"/>
        <v>2014</v>
      </c>
    </row>
    <row r="3124" spans="1:21" ht="43.5" x14ac:dyDescent="0.35">
      <c r="A3124">
        <v>3123</v>
      </c>
      <c r="B3124" s="3" t="s">
        <v>3123</v>
      </c>
      <c r="C3124" s="3" t="s">
        <v>7233</v>
      </c>
      <c r="D3124" s="6">
        <v>125000</v>
      </c>
      <c r="E3124" s="8">
        <v>101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s="10" t="s">
        <v>8271</v>
      </c>
      <c r="O3124" t="s">
        <v>8311</v>
      </c>
      <c r="P3124" s="12">
        <f t="shared" si="289"/>
        <v>42530.993032407408</v>
      </c>
      <c r="Q3124" s="12">
        <f t="shared" si="290"/>
        <v>42560.993032407408</v>
      </c>
      <c r="R3124" s="15">
        <f t="shared" si="291"/>
        <v>2016</v>
      </c>
      <c r="S3124" s="21">
        <f t="shared" si="294"/>
        <v>0</v>
      </c>
      <c r="T3124" s="15">
        <f t="shared" si="293"/>
        <v>0.28999999999999998</v>
      </c>
      <c r="U3124">
        <f t="shared" si="292"/>
        <v>2016</v>
      </c>
    </row>
    <row r="3125" spans="1:21" ht="29" x14ac:dyDescent="0.35">
      <c r="A3125">
        <v>3121</v>
      </c>
      <c r="B3125" s="3" t="s">
        <v>3121</v>
      </c>
      <c r="C3125" s="3" t="s">
        <v>7231</v>
      </c>
      <c r="D3125" s="6">
        <v>1500</v>
      </c>
      <c r="E3125" s="8">
        <v>101</v>
      </c>
      <c r="F3125" t="s">
        <v>8219</v>
      </c>
      <c r="G3125" t="s">
        <v>8228</v>
      </c>
      <c r="H3125" t="s">
        <v>8250</v>
      </c>
      <c r="I3125">
        <v>1411748335</v>
      </c>
      <c r="J3125">
        <v>1406564335</v>
      </c>
      <c r="K3125" t="b">
        <v>0</v>
      </c>
      <c r="L3125">
        <v>1</v>
      </c>
      <c r="M3125" t="b">
        <v>0</v>
      </c>
      <c r="N3125" s="10" t="s">
        <v>8271</v>
      </c>
      <c r="O3125" t="s">
        <v>8311</v>
      </c>
      <c r="P3125" s="12">
        <f t="shared" si="289"/>
        <v>41848.679803240739</v>
      </c>
      <c r="Q3125" s="12">
        <f t="shared" si="290"/>
        <v>41908.679803240739</v>
      </c>
      <c r="R3125" s="15">
        <f t="shared" si="291"/>
        <v>2014</v>
      </c>
      <c r="S3125" s="21">
        <f t="shared" si="294"/>
        <v>0</v>
      </c>
      <c r="T3125" s="15">
        <f t="shared" si="293"/>
        <v>101</v>
      </c>
      <c r="U3125">
        <f t="shared" si="292"/>
        <v>2014</v>
      </c>
    </row>
    <row r="3126" spans="1:21" x14ac:dyDescent="0.35">
      <c r="A3126">
        <v>3122</v>
      </c>
      <c r="B3126" s="3" t="s">
        <v>3122</v>
      </c>
      <c r="C3126" s="3" t="s">
        <v>7232</v>
      </c>
      <c r="D3126" s="6">
        <v>199</v>
      </c>
      <c r="E3126" s="8">
        <v>101</v>
      </c>
      <c r="F3126" t="s">
        <v>8219</v>
      </c>
      <c r="G3126" t="s">
        <v>8223</v>
      </c>
      <c r="H3126" t="s">
        <v>8245</v>
      </c>
      <c r="I3126">
        <v>1478733732</v>
      </c>
      <c r="J3126">
        <v>1478298132</v>
      </c>
      <c r="K3126" t="b">
        <v>0</v>
      </c>
      <c r="L3126">
        <v>2</v>
      </c>
      <c r="M3126" t="b">
        <v>0</v>
      </c>
      <c r="N3126" s="10" t="s">
        <v>8271</v>
      </c>
      <c r="O3126" t="s">
        <v>8311</v>
      </c>
      <c r="P3126" s="12">
        <f t="shared" si="289"/>
        <v>42678.932083333333</v>
      </c>
      <c r="Q3126" s="12">
        <f t="shared" si="290"/>
        <v>42683.973750000005</v>
      </c>
      <c r="R3126" s="15">
        <f t="shared" si="291"/>
        <v>2016</v>
      </c>
      <c r="S3126" s="21">
        <f t="shared" si="294"/>
        <v>1</v>
      </c>
      <c r="T3126" s="15">
        <f t="shared" si="293"/>
        <v>50.5</v>
      </c>
      <c r="U3126">
        <f t="shared" si="292"/>
        <v>2016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 s="12">
        <f t="shared" si="289"/>
        <v>42346.20685185185</v>
      </c>
      <c r="Q3127" s="12">
        <f t="shared" si="290"/>
        <v>42376.20685185185</v>
      </c>
      <c r="R3127" s="15">
        <f t="shared" si="291"/>
        <v>2015</v>
      </c>
      <c r="S3127" s="21">
        <f t="shared" si="294"/>
        <v>0</v>
      </c>
      <c r="T3127" s="15">
        <f t="shared" si="293"/>
        <v>0</v>
      </c>
      <c r="U3127">
        <f t="shared" si="292"/>
        <v>2015</v>
      </c>
    </row>
    <row r="3128" spans="1:21" ht="43.5" x14ac:dyDescent="0.35">
      <c r="A3128">
        <v>3127</v>
      </c>
      <c r="B3128" s="3" t="s">
        <v>3127</v>
      </c>
      <c r="C3128" s="3" t="s">
        <v>7237</v>
      </c>
      <c r="D3128" s="6">
        <v>100000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s="10" t="s">
        <v>8271</v>
      </c>
      <c r="O3128" t="s">
        <v>8311</v>
      </c>
      <c r="P3128" s="12">
        <f t="shared" si="289"/>
        <v>42034.856817129628</v>
      </c>
      <c r="Q3128" s="12">
        <f t="shared" si="290"/>
        <v>42064.856817129628</v>
      </c>
      <c r="R3128" s="15">
        <f t="shared" si="291"/>
        <v>2015</v>
      </c>
      <c r="S3128" s="21">
        <f t="shared" si="294"/>
        <v>0</v>
      </c>
      <c r="T3128" s="15">
        <f t="shared" si="293"/>
        <v>0</v>
      </c>
      <c r="U3128">
        <f t="shared" si="292"/>
        <v>2015</v>
      </c>
    </row>
    <row r="3129" spans="1:21" ht="43.5" x14ac:dyDescent="0.35">
      <c r="A3129">
        <v>3139</v>
      </c>
      <c r="B3129" s="3" t="s">
        <v>3139</v>
      </c>
      <c r="C3129" s="3" t="s">
        <v>7249</v>
      </c>
      <c r="D3129" s="6">
        <v>50000</v>
      </c>
      <c r="E3129" s="8">
        <v>100</v>
      </c>
      <c r="F3129" t="s">
        <v>8221</v>
      </c>
      <c r="G3129" t="s">
        <v>8237</v>
      </c>
      <c r="H3129" t="s">
        <v>8255</v>
      </c>
      <c r="I3129">
        <v>1490416380</v>
      </c>
      <c r="J3129">
        <v>1487485760</v>
      </c>
      <c r="K3129" t="b">
        <v>0</v>
      </c>
      <c r="L3129">
        <v>6</v>
      </c>
      <c r="M3129" t="b">
        <v>0</v>
      </c>
      <c r="N3129" s="10" t="s">
        <v>8271</v>
      </c>
      <c r="O3129" t="s">
        <v>8272</v>
      </c>
      <c r="P3129" s="12">
        <f t="shared" si="289"/>
        <v>42785.270370370374</v>
      </c>
      <c r="Q3129" s="12">
        <f t="shared" si="290"/>
        <v>42819.189583333333</v>
      </c>
      <c r="R3129" s="15">
        <f t="shared" si="291"/>
        <v>2017</v>
      </c>
      <c r="S3129" s="21">
        <f t="shared" si="294"/>
        <v>0</v>
      </c>
      <c r="T3129" s="15">
        <f t="shared" si="293"/>
        <v>16.670000000000002</v>
      </c>
      <c r="U3129">
        <f t="shared" si="292"/>
        <v>2017</v>
      </c>
    </row>
    <row r="3130" spans="1:21" ht="43.5" x14ac:dyDescent="0.35">
      <c r="A3130">
        <v>3146</v>
      </c>
      <c r="B3130" s="3" t="s">
        <v>3146</v>
      </c>
      <c r="C3130" s="3" t="s">
        <v>7256</v>
      </c>
      <c r="D3130" s="6">
        <v>50000</v>
      </c>
      <c r="E3130" s="8">
        <v>100</v>
      </c>
      <c r="F3130" t="s">
        <v>8221</v>
      </c>
      <c r="G3130" t="s">
        <v>8237</v>
      </c>
      <c r="H3130" t="s">
        <v>8255</v>
      </c>
      <c r="I3130">
        <v>1492356166</v>
      </c>
      <c r="J3130">
        <v>1488471766</v>
      </c>
      <c r="K3130" t="b">
        <v>0</v>
      </c>
      <c r="L3130">
        <v>12</v>
      </c>
      <c r="M3130" t="b">
        <v>0</v>
      </c>
      <c r="N3130" s="10" t="s">
        <v>8271</v>
      </c>
      <c r="O3130" t="s">
        <v>8272</v>
      </c>
      <c r="P3130" s="12">
        <f t="shared" si="289"/>
        <v>42796.682476851856</v>
      </c>
      <c r="Q3130" s="12">
        <f t="shared" si="290"/>
        <v>42841.640810185185</v>
      </c>
      <c r="R3130" s="15">
        <f t="shared" si="291"/>
        <v>2017</v>
      </c>
      <c r="S3130" s="21">
        <f t="shared" si="294"/>
        <v>0</v>
      </c>
      <c r="T3130" s="15">
        <f t="shared" si="293"/>
        <v>8.33</v>
      </c>
      <c r="U3130">
        <f t="shared" si="292"/>
        <v>2017</v>
      </c>
    </row>
    <row r="3131" spans="1:21" ht="29" x14ac:dyDescent="0.35">
      <c r="A3131">
        <v>3132</v>
      </c>
      <c r="B3131" s="3" t="s">
        <v>3132</v>
      </c>
      <c r="C3131" s="3" t="s">
        <v>7242</v>
      </c>
      <c r="D3131" s="6">
        <v>30000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 s="12">
        <f t="shared" si="289"/>
        <v>42786.350231481483</v>
      </c>
      <c r="Q3131" s="12">
        <f t="shared" si="290"/>
        <v>42846.308564814812</v>
      </c>
      <c r="R3131" s="15">
        <f t="shared" si="291"/>
        <v>2017</v>
      </c>
      <c r="S3131" s="21">
        <f t="shared" si="294"/>
        <v>0</v>
      </c>
      <c r="T3131" s="15">
        <f t="shared" si="293"/>
        <v>100</v>
      </c>
      <c r="U3131">
        <f t="shared" si="292"/>
        <v>2017</v>
      </c>
    </row>
    <row r="3132" spans="1:21" ht="72.5" x14ac:dyDescent="0.35">
      <c r="A3132">
        <v>3126</v>
      </c>
      <c r="B3132" s="3" t="s">
        <v>3126</v>
      </c>
      <c r="C3132" s="3" t="s">
        <v>7236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1459121162</v>
      </c>
      <c r="J3132">
        <v>1456532762</v>
      </c>
      <c r="K3132" t="b">
        <v>0</v>
      </c>
      <c r="L3132">
        <v>17</v>
      </c>
      <c r="M3132" t="b">
        <v>0</v>
      </c>
      <c r="N3132" s="10" t="s">
        <v>8271</v>
      </c>
      <c r="O3132" t="s">
        <v>8311</v>
      </c>
      <c r="P3132" s="12">
        <f t="shared" si="289"/>
        <v>42427.01807870371</v>
      </c>
      <c r="Q3132" s="12">
        <f t="shared" si="290"/>
        <v>42456.976412037038</v>
      </c>
      <c r="R3132" s="15">
        <f t="shared" si="291"/>
        <v>2016</v>
      </c>
      <c r="S3132" s="21">
        <f t="shared" si="294"/>
        <v>0</v>
      </c>
      <c r="T3132" s="15">
        <f t="shared" si="293"/>
        <v>5.88</v>
      </c>
      <c r="U3132">
        <f t="shared" si="292"/>
        <v>2016</v>
      </c>
    </row>
    <row r="3133" spans="1:21" ht="43.5" x14ac:dyDescent="0.35">
      <c r="A3133">
        <v>3145</v>
      </c>
      <c r="B3133" s="3" t="s">
        <v>3145</v>
      </c>
      <c r="C3133" s="3" t="s">
        <v>7255</v>
      </c>
      <c r="D3133" s="6">
        <v>25000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1490659134</v>
      </c>
      <c r="J3133">
        <v>1485478734</v>
      </c>
      <c r="K3133" t="b">
        <v>0</v>
      </c>
      <c r="L3133">
        <v>0</v>
      </c>
      <c r="M3133" t="b">
        <v>0</v>
      </c>
      <c r="N3133" s="10" t="s">
        <v>8271</v>
      </c>
      <c r="O3133" t="s">
        <v>8272</v>
      </c>
      <c r="P3133" s="12">
        <f t="shared" si="289"/>
        <v>42762.040902777779</v>
      </c>
      <c r="Q3133" s="12">
        <f t="shared" si="290"/>
        <v>42821.999236111107</v>
      </c>
      <c r="R3133" s="15">
        <f t="shared" si="291"/>
        <v>2017</v>
      </c>
      <c r="S3133" s="21">
        <f t="shared" si="294"/>
        <v>0</v>
      </c>
      <c r="T3133" s="15">
        <f t="shared" si="293"/>
        <v>0</v>
      </c>
      <c r="U3133">
        <f t="shared" si="292"/>
        <v>2017</v>
      </c>
    </row>
    <row r="3134" spans="1:21" ht="43.5" x14ac:dyDescent="0.35">
      <c r="A3134">
        <v>3147</v>
      </c>
      <c r="B3134" s="3" t="s">
        <v>3147</v>
      </c>
      <c r="C3134" s="3" t="s">
        <v>7257</v>
      </c>
      <c r="D3134" s="6">
        <v>20000</v>
      </c>
      <c r="E3134" s="8">
        <v>100</v>
      </c>
      <c r="F3134" t="s">
        <v>8218</v>
      </c>
      <c r="G3134" t="s">
        <v>8223</v>
      </c>
      <c r="H3134" t="s">
        <v>8245</v>
      </c>
      <c r="I3134">
        <v>1415319355</v>
      </c>
      <c r="J3134">
        <v>1411859755</v>
      </c>
      <c r="K3134" t="b">
        <v>1</v>
      </c>
      <c r="L3134">
        <v>213</v>
      </c>
      <c r="M3134" t="b">
        <v>1</v>
      </c>
      <c r="N3134" s="10" t="s">
        <v>8271</v>
      </c>
      <c r="O3134" t="s">
        <v>8272</v>
      </c>
      <c r="P3134" s="12">
        <f t="shared" si="289"/>
        <v>41909.969386574077</v>
      </c>
      <c r="Q3134" s="12">
        <f t="shared" si="290"/>
        <v>41950.011053240742</v>
      </c>
      <c r="R3134" s="15">
        <f t="shared" si="291"/>
        <v>2014</v>
      </c>
      <c r="S3134" s="21">
        <f t="shared" si="294"/>
        <v>0</v>
      </c>
      <c r="T3134" s="15">
        <f t="shared" si="293"/>
        <v>0.47</v>
      </c>
      <c r="U3134">
        <f t="shared" si="292"/>
        <v>2014</v>
      </c>
    </row>
    <row r="3135" spans="1:21" ht="43.5" x14ac:dyDescent="0.35">
      <c r="A3135">
        <v>3128</v>
      </c>
      <c r="B3135" s="3" t="s">
        <v>3128</v>
      </c>
      <c r="C3135" s="3" t="s">
        <v>7238</v>
      </c>
      <c r="D3135" s="6">
        <v>15000</v>
      </c>
      <c r="E3135" s="8">
        <v>100</v>
      </c>
      <c r="F3135" t="s">
        <v>8221</v>
      </c>
      <c r="G3135" t="s">
        <v>8223</v>
      </c>
      <c r="H3135" t="s">
        <v>8245</v>
      </c>
      <c r="I3135">
        <v>1489690141</v>
      </c>
      <c r="J3135">
        <v>1487101741</v>
      </c>
      <c r="K3135" t="b">
        <v>0</v>
      </c>
      <c r="L3135">
        <v>117</v>
      </c>
      <c r="M3135" t="b">
        <v>0</v>
      </c>
      <c r="N3135" s="10" t="s">
        <v>8271</v>
      </c>
      <c r="O3135" t="s">
        <v>8272</v>
      </c>
      <c r="P3135" s="12">
        <f t="shared" si="289"/>
        <v>42780.825706018513</v>
      </c>
      <c r="Q3135" s="12">
        <f t="shared" si="290"/>
        <v>42810.784039351856</v>
      </c>
      <c r="R3135" s="15">
        <f t="shared" si="291"/>
        <v>2017</v>
      </c>
      <c r="S3135" s="21">
        <f t="shared" si="294"/>
        <v>0</v>
      </c>
      <c r="T3135" s="15">
        <f t="shared" si="293"/>
        <v>0.85</v>
      </c>
      <c r="U3135">
        <f t="shared" si="292"/>
        <v>2017</v>
      </c>
    </row>
    <row r="3136" spans="1:21" ht="43.5" x14ac:dyDescent="0.35">
      <c r="A3136">
        <v>3130</v>
      </c>
      <c r="B3136" s="3" t="s">
        <v>3130</v>
      </c>
      <c r="C3136" s="3" t="s">
        <v>7240</v>
      </c>
      <c r="D3136" s="6">
        <v>10000</v>
      </c>
      <c r="E3136" s="8">
        <v>100</v>
      </c>
      <c r="F3136" t="s">
        <v>8221</v>
      </c>
      <c r="G3136" t="s">
        <v>8223</v>
      </c>
      <c r="H3136" t="s">
        <v>8245</v>
      </c>
      <c r="I3136">
        <v>1492145940</v>
      </c>
      <c r="J3136">
        <v>1489504916</v>
      </c>
      <c r="K3136" t="b">
        <v>0</v>
      </c>
      <c r="L3136">
        <v>4</v>
      </c>
      <c r="M3136" t="b">
        <v>0</v>
      </c>
      <c r="N3136" s="10" t="s">
        <v>8271</v>
      </c>
      <c r="O3136" t="s">
        <v>8272</v>
      </c>
      <c r="P3136" s="12">
        <f t="shared" si="289"/>
        <v>42808.640231481477</v>
      </c>
      <c r="Q3136" s="12">
        <f t="shared" si="290"/>
        <v>42839.207638888889</v>
      </c>
      <c r="R3136" s="15">
        <f t="shared" si="291"/>
        <v>2017</v>
      </c>
      <c r="S3136" s="21">
        <f t="shared" si="294"/>
        <v>0</v>
      </c>
      <c r="T3136" s="15">
        <f t="shared" si="293"/>
        <v>25</v>
      </c>
      <c r="U3136">
        <f t="shared" si="292"/>
        <v>2017</v>
      </c>
    </row>
    <row r="3137" spans="1:21" ht="58" x14ac:dyDescent="0.35">
      <c r="A3137">
        <v>3140</v>
      </c>
      <c r="B3137" s="3" t="s">
        <v>3140</v>
      </c>
      <c r="C3137" s="3" t="s">
        <v>7250</v>
      </c>
      <c r="D3137" s="6">
        <v>10000</v>
      </c>
      <c r="E3137" s="8">
        <v>100</v>
      </c>
      <c r="F3137" t="s">
        <v>8221</v>
      </c>
      <c r="G3137" t="s">
        <v>8229</v>
      </c>
      <c r="H3137" t="s">
        <v>8248</v>
      </c>
      <c r="I3137">
        <v>1491581703</v>
      </c>
      <c r="J3137">
        <v>1488993303</v>
      </c>
      <c r="K3137" t="b">
        <v>0</v>
      </c>
      <c r="L3137">
        <v>4</v>
      </c>
      <c r="M3137" t="b">
        <v>0</v>
      </c>
      <c r="N3137" s="10" t="s">
        <v>8271</v>
      </c>
      <c r="O3137" t="s">
        <v>8272</v>
      </c>
      <c r="P3137" s="12">
        <f t="shared" si="289"/>
        <v>42802.718784722223</v>
      </c>
      <c r="Q3137" s="12">
        <f t="shared" si="290"/>
        <v>42832.677118055552</v>
      </c>
      <c r="R3137" s="15">
        <f t="shared" si="291"/>
        <v>2017</v>
      </c>
      <c r="S3137" s="21">
        <f t="shared" si="294"/>
        <v>0</v>
      </c>
      <c r="T3137" s="15">
        <f t="shared" si="293"/>
        <v>25</v>
      </c>
      <c r="U3137">
        <f t="shared" si="292"/>
        <v>2017</v>
      </c>
    </row>
    <row r="3138" spans="1:21" ht="58" x14ac:dyDescent="0.35">
      <c r="A3138">
        <v>3144</v>
      </c>
      <c r="B3138" s="3" t="s">
        <v>3144</v>
      </c>
      <c r="C3138" s="3" t="s">
        <v>7254</v>
      </c>
      <c r="D3138" s="6">
        <v>10000</v>
      </c>
      <c r="E3138" s="8">
        <v>100</v>
      </c>
      <c r="F3138" t="s">
        <v>8221</v>
      </c>
      <c r="G3138" t="s">
        <v>8223</v>
      </c>
      <c r="H3138" t="s">
        <v>8245</v>
      </c>
      <c r="I3138">
        <v>1489903200</v>
      </c>
      <c r="J3138">
        <v>1488459307</v>
      </c>
      <c r="K3138" t="b">
        <v>0</v>
      </c>
      <c r="L3138">
        <v>30</v>
      </c>
      <c r="M3138" t="b">
        <v>0</v>
      </c>
      <c r="N3138" s="10" t="s">
        <v>8271</v>
      </c>
      <c r="O3138" t="s">
        <v>8272</v>
      </c>
      <c r="P3138" s="12">
        <f t="shared" ref="P3138:P3201" si="295">(((J3138/60)/60)/24)+DATE(1970,1,1)</f>
        <v>42796.538275462968</v>
      </c>
      <c r="Q3138" s="12">
        <f t="shared" ref="Q3138:Q3201" si="296">(((I3138/60)/60)/24)+DATE(1970,1,1)</f>
        <v>42813.25</v>
      </c>
      <c r="R3138" s="15">
        <f t="shared" ref="R3138:R3201" si="297">YEAR(P3138)</f>
        <v>2017</v>
      </c>
      <c r="S3138" s="21">
        <f t="shared" si="294"/>
        <v>0</v>
      </c>
      <c r="T3138" s="15">
        <f t="shared" si="293"/>
        <v>3.33</v>
      </c>
      <c r="U3138">
        <f t="shared" si="292"/>
        <v>2017</v>
      </c>
    </row>
    <row r="3139" spans="1:21" ht="29" x14ac:dyDescent="0.35">
      <c r="A3139">
        <v>3131</v>
      </c>
      <c r="B3139" s="3" t="s">
        <v>3131</v>
      </c>
      <c r="C3139" s="3" t="s">
        <v>7241</v>
      </c>
      <c r="D3139" s="6">
        <v>4100</v>
      </c>
      <c r="E3139" s="8">
        <v>100</v>
      </c>
      <c r="F3139" t="s">
        <v>8221</v>
      </c>
      <c r="G3139" t="s">
        <v>8223</v>
      </c>
      <c r="H3139" t="s">
        <v>8245</v>
      </c>
      <c r="I3139">
        <v>1491656045</v>
      </c>
      <c r="J3139">
        <v>1489067645</v>
      </c>
      <c r="K3139" t="b">
        <v>0</v>
      </c>
      <c r="L3139">
        <v>12</v>
      </c>
      <c r="M3139" t="b">
        <v>0</v>
      </c>
      <c r="N3139" s="10" t="s">
        <v>8271</v>
      </c>
      <c r="O3139" t="s">
        <v>8272</v>
      </c>
      <c r="P3139" s="12">
        <f t="shared" si="295"/>
        <v>42803.579224537039</v>
      </c>
      <c r="Q3139" s="12">
        <f t="shared" si="296"/>
        <v>42833.537557870368</v>
      </c>
      <c r="R3139" s="15">
        <f t="shared" si="297"/>
        <v>2017</v>
      </c>
      <c r="S3139" s="21">
        <f t="shared" si="294"/>
        <v>0</v>
      </c>
      <c r="T3139" s="15">
        <f t="shared" si="293"/>
        <v>8.33</v>
      </c>
      <c r="U3139">
        <f t="shared" ref="U3139:U3202" si="298">YEAR(P3139)</f>
        <v>2017</v>
      </c>
    </row>
    <row r="3140" spans="1:21" ht="43.5" x14ac:dyDescent="0.35">
      <c r="A3140">
        <v>3142</v>
      </c>
      <c r="B3140" s="3" t="s">
        <v>3142</v>
      </c>
      <c r="C3140" s="3" t="s">
        <v>7252</v>
      </c>
      <c r="D3140" s="6">
        <v>2750</v>
      </c>
      <c r="E3140" s="8">
        <v>100</v>
      </c>
      <c r="F3140" t="s">
        <v>8221</v>
      </c>
      <c r="G3140" t="s">
        <v>8224</v>
      </c>
      <c r="H3140" t="s">
        <v>8246</v>
      </c>
      <c r="I3140">
        <v>1489922339</v>
      </c>
      <c r="J3140">
        <v>1487333939</v>
      </c>
      <c r="K3140" t="b">
        <v>0</v>
      </c>
      <c r="L3140">
        <v>3</v>
      </c>
      <c r="M3140" t="b">
        <v>0</v>
      </c>
      <c r="N3140" s="10" t="s">
        <v>8271</v>
      </c>
      <c r="O3140" t="s">
        <v>8272</v>
      </c>
      <c r="P3140" s="12">
        <f t="shared" si="295"/>
        <v>42783.513182870374</v>
      </c>
      <c r="Q3140" s="12">
        <f t="shared" si="296"/>
        <v>42813.471516203703</v>
      </c>
      <c r="R3140" s="15">
        <f t="shared" si="297"/>
        <v>2017</v>
      </c>
      <c r="S3140" s="21">
        <f t="shared" si="294"/>
        <v>0</v>
      </c>
      <c r="T3140" s="15">
        <f t="shared" ref="T3140:T3203" si="299">IFERROR(ROUND(E3140/L3140,2),0)</f>
        <v>33.33</v>
      </c>
      <c r="U3140">
        <f t="shared" si="298"/>
        <v>2017</v>
      </c>
    </row>
    <row r="3141" spans="1:21" ht="29" x14ac:dyDescent="0.35">
      <c r="A3141">
        <v>3148</v>
      </c>
      <c r="B3141" s="3" t="s">
        <v>3148</v>
      </c>
      <c r="C3141" s="3" t="s">
        <v>7258</v>
      </c>
      <c r="D3141" s="6">
        <v>1800</v>
      </c>
      <c r="E3141" s="8">
        <v>100</v>
      </c>
      <c r="F3141" t="s">
        <v>8218</v>
      </c>
      <c r="G3141" t="s">
        <v>8223</v>
      </c>
      <c r="H3141" t="s">
        <v>8245</v>
      </c>
      <c r="I3141">
        <v>1412136000</v>
      </c>
      <c r="J3141">
        <v>1410278284</v>
      </c>
      <c r="K3141" t="b">
        <v>1</v>
      </c>
      <c r="L3141">
        <v>57</v>
      </c>
      <c r="M3141" t="b">
        <v>1</v>
      </c>
      <c r="N3141" s="10" t="s">
        <v>8271</v>
      </c>
      <c r="O3141" t="s">
        <v>8272</v>
      </c>
      <c r="P3141" s="12">
        <f t="shared" si="295"/>
        <v>41891.665324074071</v>
      </c>
      <c r="Q3141" s="12">
        <f t="shared" si="296"/>
        <v>41913.166666666664</v>
      </c>
      <c r="R3141" s="15">
        <f t="shared" si="297"/>
        <v>2014</v>
      </c>
      <c r="S3141" s="21">
        <f t="shared" si="294"/>
        <v>0</v>
      </c>
      <c r="T3141" s="15">
        <f t="shared" si="299"/>
        <v>1.75</v>
      </c>
      <c r="U3141">
        <f t="shared" si="298"/>
        <v>2014</v>
      </c>
    </row>
    <row r="3142" spans="1:21" ht="29" x14ac:dyDescent="0.35">
      <c r="A3142">
        <v>3137</v>
      </c>
      <c r="B3142" s="3" t="s">
        <v>3137</v>
      </c>
      <c r="C3142" s="3" t="s">
        <v>7247</v>
      </c>
      <c r="D3142" s="6">
        <v>1500</v>
      </c>
      <c r="E3142" s="8">
        <v>100</v>
      </c>
      <c r="F3142" t="s">
        <v>8221</v>
      </c>
      <c r="G3142" t="s">
        <v>8223</v>
      </c>
      <c r="H3142" t="s">
        <v>8245</v>
      </c>
      <c r="I3142">
        <v>1493838720</v>
      </c>
      <c r="J3142">
        <v>1489439669</v>
      </c>
      <c r="K3142" t="b">
        <v>0</v>
      </c>
      <c r="L3142">
        <v>1</v>
      </c>
      <c r="M3142" t="b">
        <v>0</v>
      </c>
      <c r="N3142" s="10" t="s">
        <v>8271</v>
      </c>
      <c r="O3142" t="s">
        <v>8272</v>
      </c>
      <c r="P3142" s="12">
        <f t="shared" si="295"/>
        <v>42807.885057870371</v>
      </c>
      <c r="Q3142" s="12">
        <f t="shared" si="296"/>
        <v>42858.8</v>
      </c>
      <c r="R3142" s="15">
        <f t="shared" si="297"/>
        <v>2017</v>
      </c>
      <c r="S3142" s="21">
        <f t="shared" si="294"/>
        <v>0</v>
      </c>
      <c r="T3142" s="15">
        <f t="shared" si="299"/>
        <v>100</v>
      </c>
      <c r="U3142">
        <f t="shared" si="298"/>
        <v>2017</v>
      </c>
    </row>
    <row r="3143" spans="1:21" ht="58" x14ac:dyDescent="0.35">
      <c r="A3143">
        <v>3129</v>
      </c>
      <c r="B3143" s="3" t="s">
        <v>3129</v>
      </c>
      <c r="C3143" s="3" t="s">
        <v>7239</v>
      </c>
      <c r="D3143" s="6">
        <v>1250</v>
      </c>
      <c r="E3143" s="8">
        <v>100</v>
      </c>
      <c r="F3143" t="s">
        <v>8221</v>
      </c>
      <c r="G3143" t="s">
        <v>8223</v>
      </c>
      <c r="H3143" t="s">
        <v>8245</v>
      </c>
      <c r="I3143">
        <v>1492542819</v>
      </c>
      <c r="J3143">
        <v>1489090419</v>
      </c>
      <c r="K3143" t="b">
        <v>0</v>
      </c>
      <c r="L3143">
        <v>1</v>
      </c>
      <c r="M3143" t="b">
        <v>0</v>
      </c>
      <c r="N3143" s="10" t="s">
        <v>8271</v>
      </c>
      <c r="O3143" t="s">
        <v>8272</v>
      </c>
      <c r="P3143" s="12">
        <f t="shared" si="295"/>
        <v>42803.842812499999</v>
      </c>
      <c r="Q3143" s="12">
        <f t="shared" si="296"/>
        <v>42843.801145833335</v>
      </c>
      <c r="R3143" s="15">
        <f t="shared" si="297"/>
        <v>2017</v>
      </c>
      <c r="S3143" s="21">
        <f t="shared" si="294"/>
        <v>0</v>
      </c>
      <c r="T3143" s="15">
        <f t="shared" si="299"/>
        <v>100</v>
      </c>
      <c r="U3143">
        <f t="shared" si="298"/>
        <v>2017</v>
      </c>
    </row>
    <row r="3144" spans="1:21" ht="43.5" x14ac:dyDescent="0.35">
      <c r="A3144">
        <v>3149</v>
      </c>
      <c r="B3144" s="3" t="s">
        <v>3149</v>
      </c>
      <c r="C3144" s="3" t="s">
        <v>7259</v>
      </c>
      <c r="D3144" s="6">
        <v>1250</v>
      </c>
      <c r="E3144" s="8">
        <v>100</v>
      </c>
      <c r="F3144" t="s">
        <v>8218</v>
      </c>
      <c r="G3144" t="s">
        <v>8223</v>
      </c>
      <c r="H3144" t="s">
        <v>8245</v>
      </c>
      <c r="I3144">
        <v>1354845600</v>
      </c>
      <c r="J3144">
        <v>1352766300</v>
      </c>
      <c r="K3144" t="b">
        <v>1</v>
      </c>
      <c r="L3144">
        <v>25</v>
      </c>
      <c r="M3144" t="b">
        <v>1</v>
      </c>
      <c r="N3144" s="10" t="s">
        <v>8271</v>
      </c>
      <c r="O3144" t="s">
        <v>8272</v>
      </c>
      <c r="P3144" s="12">
        <f t="shared" si="295"/>
        <v>41226.017361111109</v>
      </c>
      <c r="Q3144" s="12">
        <f t="shared" si="296"/>
        <v>41250.083333333336</v>
      </c>
      <c r="R3144" s="15">
        <f t="shared" si="297"/>
        <v>2012</v>
      </c>
      <c r="S3144" s="21">
        <f t="shared" si="294"/>
        <v>0</v>
      </c>
      <c r="T3144" s="15">
        <f t="shared" si="299"/>
        <v>4</v>
      </c>
      <c r="U3144">
        <f t="shared" si="298"/>
        <v>2012</v>
      </c>
    </row>
    <row r="3145" spans="1:21" ht="58" x14ac:dyDescent="0.35">
      <c r="A3145">
        <v>3134</v>
      </c>
      <c r="B3145" s="3" t="s">
        <v>3134</v>
      </c>
      <c r="C3145" s="3" t="s">
        <v>7244</v>
      </c>
      <c r="D3145" s="6">
        <v>1000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1490631419</v>
      </c>
      <c r="J3145">
        <v>1488820619</v>
      </c>
      <c r="K3145" t="b">
        <v>0</v>
      </c>
      <c r="L3145">
        <v>12</v>
      </c>
      <c r="M3145" t="b">
        <v>0</v>
      </c>
      <c r="N3145" s="10" t="s">
        <v>8271</v>
      </c>
      <c r="O3145" t="s">
        <v>8272</v>
      </c>
      <c r="P3145" s="12">
        <f t="shared" si="295"/>
        <v>42800.720127314817</v>
      </c>
      <c r="Q3145" s="12">
        <f t="shared" si="296"/>
        <v>42821.678460648152</v>
      </c>
      <c r="R3145" s="15">
        <f t="shared" si="297"/>
        <v>2017</v>
      </c>
      <c r="S3145" s="21">
        <f t="shared" si="294"/>
        <v>0</v>
      </c>
      <c r="T3145" s="15">
        <f t="shared" si="299"/>
        <v>8.33</v>
      </c>
      <c r="U3145">
        <f t="shared" si="298"/>
        <v>2017</v>
      </c>
    </row>
    <row r="3146" spans="1:21" ht="43.5" x14ac:dyDescent="0.35">
      <c r="A3146">
        <v>3135</v>
      </c>
      <c r="B3146" s="3" t="s">
        <v>3135</v>
      </c>
      <c r="C3146" s="3" t="s">
        <v>7245</v>
      </c>
      <c r="D3146" s="6">
        <v>777</v>
      </c>
      <c r="E3146" s="8">
        <v>100</v>
      </c>
      <c r="F3146" t="s">
        <v>8221</v>
      </c>
      <c r="G3146" t="s">
        <v>8223</v>
      </c>
      <c r="H3146" t="s">
        <v>8245</v>
      </c>
      <c r="I3146">
        <v>1491277121</v>
      </c>
      <c r="J3146">
        <v>1489376321</v>
      </c>
      <c r="K3146" t="b">
        <v>0</v>
      </c>
      <c r="L3146">
        <v>7</v>
      </c>
      <c r="M3146" t="b">
        <v>0</v>
      </c>
      <c r="N3146" s="10" t="s">
        <v>8271</v>
      </c>
      <c r="O3146" t="s">
        <v>8272</v>
      </c>
      <c r="P3146" s="12">
        <f t="shared" si="295"/>
        <v>42807.151863425926</v>
      </c>
      <c r="Q3146" s="12">
        <f t="shared" si="296"/>
        <v>42829.151863425926</v>
      </c>
      <c r="R3146" s="15">
        <f t="shared" si="297"/>
        <v>2017</v>
      </c>
      <c r="S3146" s="21">
        <f t="shared" si="294"/>
        <v>0</v>
      </c>
      <c r="T3146" s="15">
        <f t="shared" si="299"/>
        <v>14.29</v>
      </c>
      <c r="U3146">
        <f t="shared" si="298"/>
        <v>2017</v>
      </c>
    </row>
    <row r="3147" spans="1:21" ht="58" x14ac:dyDescent="0.35">
      <c r="A3147">
        <v>3143</v>
      </c>
      <c r="B3147" s="3" t="s">
        <v>3143</v>
      </c>
      <c r="C3147" s="3" t="s">
        <v>7253</v>
      </c>
      <c r="D3147" s="6">
        <v>700</v>
      </c>
      <c r="E3147" s="8">
        <v>100</v>
      </c>
      <c r="F3147" t="s">
        <v>8221</v>
      </c>
      <c r="G3147" t="s">
        <v>8224</v>
      </c>
      <c r="H3147" t="s">
        <v>8246</v>
      </c>
      <c r="I3147">
        <v>1491726956</v>
      </c>
      <c r="J3147">
        <v>1489480556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 s="12">
        <f t="shared" si="295"/>
        <v>42808.358287037037</v>
      </c>
      <c r="Q3147" s="12">
        <f t="shared" si="296"/>
        <v>42834.358287037037</v>
      </c>
      <c r="R3147" s="15">
        <f t="shared" si="297"/>
        <v>2017</v>
      </c>
      <c r="S3147" s="21">
        <f t="shared" si="294"/>
        <v>0</v>
      </c>
      <c r="T3147" s="15">
        <f t="shared" si="299"/>
        <v>0</v>
      </c>
      <c r="U3147">
        <f t="shared" si="298"/>
        <v>2017</v>
      </c>
    </row>
    <row r="3148" spans="1:21" ht="43.5" x14ac:dyDescent="0.35">
      <c r="A3148">
        <v>3133</v>
      </c>
      <c r="B3148" s="3" t="s">
        <v>3133</v>
      </c>
      <c r="C3148" s="3" t="s">
        <v>7243</v>
      </c>
      <c r="D3148" s="6">
        <v>500</v>
      </c>
      <c r="E3148" s="8">
        <v>100</v>
      </c>
      <c r="F3148" t="s">
        <v>8221</v>
      </c>
      <c r="G3148" t="s">
        <v>8224</v>
      </c>
      <c r="H3148" t="s">
        <v>8246</v>
      </c>
      <c r="I3148">
        <v>1490358834</v>
      </c>
      <c r="J3148">
        <v>1487770434</v>
      </c>
      <c r="K3148" t="b">
        <v>0</v>
      </c>
      <c r="L3148">
        <v>16</v>
      </c>
      <c r="M3148" t="b">
        <v>0</v>
      </c>
      <c r="N3148" s="10" t="s">
        <v>8271</v>
      </c>
      <c r="O3148" t="s">
        <v>8272</v>
      </c>
      <c r="P3148" s="12">
        <f t="shared" si="295"/>
        <v>42788.565208333333</v>
      </c>
      <c r="Q3148" s="12">
        <f t="shared" si="296"/>
        <v>42818.523541666669</v>
      </c>
      <c r="R3148" s="15">
        <f t="shared" si="297"/>
        <v>2017</v>
      </c>
      <c r="S3148" s="21">
        <f t="shared" si="294"/>
        <v>0</v>
      </c>
      <c r="T3148" s="15">
        <f t="shared" si="299"/>
        <v>6.25</v>
      </c>
      <c r="U3148">
        <f t="shared" si="298"/>
        <v>2017</v>
      </c>
    </row>
    <row r="3149" spans="1:21" ht="43.5" x14ac:dyDescent="0.35">
      <c r="A3149">
        <v>3136</v>
      </c>
      <c r="B3149" s="3" t="s">
        <v>3136</v>
      </c>
      <c r="C3149" s="3" t="s">
        <v>7246</v>
      </c>
      <c r="D3149" s="6">
        <v>500</v>
      </c>
      <c r="E3149" s="8">
        <v>100</v>
      </c>
      <c r="F3149" t="s">
        <v>8221</v>
      </c>
      <c r="G3149" t="s">
        <v>8224</v>
      </c>
      <c r="H3149" t="s">
        <v>8246</v>
      </c>
      <c r="I3149">
        <v>1491001140</v>
      </c>
      <c r="J3149">
        <v>1487847954</v>
      </c>
      <c r="K3149" t="b">
        <v>0</v>
      </c>
      <c r="L3149">
        <v>22</v>
      </c>
      <c r="M3149" t="b">
        <v>0</v>
      </c>
      <c r="N3149" s="10" t="s">
        <v>8271</v>
      </c>
      <c r="O3149" t="s">
        <v>8272</v>
      </c>
      <c r="P3149" s="12">
        <f t="shared" si="295"/>
        <v>42789.462430555555</v>
      </c>
      <c r="Q3149" s="12">
        <f t="shared" si="296"/>
        <v>42825.957638888889</v>
      </c>
      <c r="R3149" s="15">
        <f t="shared" si="297"/>
        <v>2017</v>
      </c>
      <c r="S3149" s="21">
        <f t="shared" si="294"/>
        <v>0</v>
      </c>
      <c r="T3149" s="15">
        <f t="shared" si="299"/>
        <v>4.55</v>
      </c>
      <c r="U3149">
        <f t="shared" si="298"/>
        <v>2017</v>
      </c>
    </row>
    <row r="3150" spans="1:21" ht="58" x14ac:dyDescent="0.35">
      <c r="A3150">
        <v>3141</v>
      </c>
      <c r="B3150" s="3" t="s">
        <v>3141</v>
      </c>
      <c r="C3150" s="3" t="s">
        <v>7251</v>
      </c>
      <c r="D3150" s="6">
        <v>500</v>
      </c>
      <c r="E3150" s="8">
        <v>100</v>
      </c>
      <c r="F3150" t="s">
        <v>8221</v>
      </c>
      <c r="G3150" t="s">
        <v>8232</v>
      </c>
      <c r="H3150" t="s">
        <v>8248</v>
      </c>
      <c r="I3150">
        <v>1492372800</v>
      </c>
      <c r="J3150">
        <v>1488823488</v>
      </c>
      <c r="K3150" t="b">
        <v>0</v>
      </c>
      <c r="L3150">
        <v>8</v>
      </c>
      <c r="M3150" t="b">
        <v>0</v>
      </c>
      <c r="N3150" s="10" t="s">
        <v>8271</v>
      </c>
      <c r="O3150" t="s">
        <v>8272</v>
      </c>
      <c r="P3150" s="12">
        <f t="shared" si="295"/>
        <v>42800.753333333334</v>
      </c>
      <c r="Q3150" s="12">
        <f t="shared" si="296"/>
        <v>42841.833333333328</v>
      </c>
      <c r="R3150" s="15">
        <f t="shared" si="297"/>
        <v>2017</v>
      </c>
      <c r="S3150" s="21">
        <f t="shared" si="294"/>
        <v>0</v>
      </c>
      <c r="T3150" s="15">
        <f t="shared" si="299"/>
        <v>12.5</v>
      </c>
      <c r="U3150">
        <f t="shared" si="298"/>
        <v>2017</v>
      </c>
    </row>
    <row r="3151" spans="1:21" ht="58" x14ac:dyDescent="0.35">
      <c r="A3151">
        <v>3138</v>
      </c>
      <c r="B3151" s="3" t="s">
        <v>3138</v>
      </c>
      <c r="C3151" s="3" t="s">
        <v>7248</v>
      </c>
      <c r="D3151" s="6">
        <v>200</v>
      </c>
      <c r="E3151" s="8">
        <v>100</v>
      </c>
      <c r="F3151" t="s">
        <v>8221</v>
      </c>
      <c r="G3151" t="s">
        <v>8224</v>
      </c>
      <c r="H3151" t="s">
        <v>8246</v>
      </c>
      <c r="I3151">
        <v>1491233407</v>
      </c>
      <c r="J3151">
        <v>1489591807</v>
      </c>
      <c r="K3151" t="b">
        <v>0</v>
      </c>
      <c r="L3151">
        <v>0</v>
      </c>
      <c r="M3151" t="b">
        <v>0</v>
      </c>
      <c r="N3151" s="10" t="s">
        <v>8271</v>
      </c>
      <c r="O3151" t="s">
        <v>8272</v>
      </c>
      <c r="P3151" s="12">
        <f t="shared" si="295"/>
        <v>42809.645914351851</v>
      </c>
      <c r="Q3151" s="12">
        <f t="shared" si="296"/>
        <v>42828.645914351851</v>
      </c>
      <c r="R3151" s="15">
        <f t="shared" si="297"/>
        <v>2017</v>
      </c>
      <c r="S3151" s="21">
        <f t="shared" si="294"/>
        <v>1</v>
      </c>
      <c r="T3151" s="15">
        <f t="shared" si="299"/>
        <v>0</v>
      </c>
      <c r="U3151">
        <f t="shared" si="298"/>
        <v>2017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 s="12">
        <f t="shared" si="295"/>
        <v>40478.263923611114</v>
      </c>
      <c r="Q3152" s="12">
        <f t="shared" si="296"/>
        <v>40568.166666666664</v>
      </c>
      <c r="R3152" s="15">
        <f t="shared" si="297"/>
        <v>2010</v>
      </c>
      <c r="S3152" s="21">
        <f t="shared" si="294"/>
        <v>0</v>
      </c>
      <c r="T3152" s="15">
        <f t="shared" si="299"/>
        <v>0.92</v>
      </c>
      <c r="U3152">
        <f t="shared" si="298"/>
        <v>2010</v>
      </c>
    </row>
    <row r="3153" spans="1:21" ht="43.5" x14ac:dyDescent="0.35">
      <c r="A3153">
        <v>3154</v>
      </c>
      <c r="B3153" s="3" t="s">
        <v>3154</v>
      </c>
      <c r="C3153" s="3" t="s">
        <v>7264</v>
      </c>
      <c r="D3153" s="6">
        <v>7000</v>
      </c>
      <c r="E3153" s="8">
        <v>95</v>
      </c>
      <c r="F3153" t="s">
        <v>8218</v>
      </c>
      <c r="G3153" t="s">
        <v>8223</v>
      </c>
      <c r="H3153" t="s">
        <v>8245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s="10" t="s">
        <v>8271</v>
      </c>
      <c r="O3153" t="s">
        <v>8272</v>
      </c>
      <c r="P3153" s="12">
        <f t="shared" si="295"/>
        <v>40970.875671296293</v>
      </c>
      <c r="Q3153" s="12">
        <f t="shared" si="296"/>
        <v>41000.834004629629</v>
      </c>
      <c r="R3153" s="15">
        <f t="shared" si="297"/>
        <v>2012</v>
      </c>
      <c r="S3153" s="21">
        <f t="shared" si="294"/>
        <v>0</v>
      </c>
      <c r="T3153" s="15">
        <f t="shared" si="299"/>
        <v>0.77</v>
      </c>
      <c r="U3153">
        <f t="shared" si="298"/>
        <v>2012</v>
      </c>
    </row>
    <row r="3154" spans="1:21" ht="43.5" x14ac:dyDescent="0.35">
      <c r="A3154">
        <v>3151</v>
      </c>
      <c r="B3154" s="3" t="s">
        <v>3151</v>
      </c>
      <c r="C3154" s="3" t="s">
        <v>7261</v>
      </c>
      <c r="D3154" s="6">
        <v>3500</v>
      </c>
      <c r="E3154" s="8">
        <v>95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s="10" t="s">
        <v>8271</v>
      </c>
      <c r="O3154" t="s">
        <v>8272</v>
      </c>
      <c r="P3154" s="12">
        <f t="shared" si="295"/>
        <v>41862.83997685185</v>
      </c>
      <c r="Q3154" s="12">
        <f t="shared" si="296"/>
        <v>41892.83997685185</v>
      </c>
      <c r="R3154" s="15">
        <f t="shared" si="297"/>
        <v>2014</v>
      </c>
      <c r="S3154" s="21">
        <f t="shared" si="294"/>
        <v>0</v>
      </c>
      <c r="T3154" s="15">
        <f t="shared" si="299"/>
        <v>2.79</v>
      </c>
      <c r="U3154">
        <f t="shared" si="298"/>
        <v>2014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 s="12">
        <f t="shared" si="295"/>
        <v>40633.154363425929</v>
      </c>
      <c r="Q3155" s="12">
        <f t="shared" si="296"/>
        <v>40664.207638888889</v>
      </c>
      <c r="R3155" s="15">
        <f t="shared" si="297"/>
        <v>2011</v>
      </c>
      <c r="S3155" s="21">
        <f t="shared" si="294"/>
        <v>0</v>
      </c>
      <c r="T3155" s="15">
        <f t="shared" si="299"/>
        <v>0.39</v>
      </c>
      <c r="U3155">
        <f t="shared" si="298"/>
        <v>2011</v>
      </c>
    </row>
    <row r="3156" spans="1:21" ht="43.5" x14ac:dyDescent="0.35">
      <c r="A3156">
        <v>3152</v>
      </c>
      <c r="B3156" s="3" t="s">
        <v>3152</v>
      </c>
      <c r="C3156" s="3" t="s">
        <v>7262</v>
      </c>
      <c r="D3156" s="6">
        <v>2200</v>
      </c>
      <c r="E3156" s="8">
        <v>95</v>
      </c>
      <c r="F3156" t="s">
        <v>8218</v>
      </c>
      <c r="G3156" t="s">
        <v>8224</v>
      </c>
      <c r="H3156" t="s">
        <v>8246</v>
      </c>
      <c r="I3156">
        <v>1383425367</v>
      </c>
      <c r="J3156">
        <v>1380833367</v>
      </c>
      <c r="K3156" t="b">
        <v>1</v>
      </c>
      <c r="L3156">
        <v>67</v>
      </c>
      <c r="M3156" t="b">
        <v>1</v>
      </c>
      <c r="N3156" s="10" t="s">
        <v>8271</v>
      </c>
      <c r="O3156" t="s">
        <v>8272</v>
      </c>
      <c r="P3156" s="12">
        <f t="shared" si="295"/>
        <v>41550.867673611108</v>
      </c>
      <c r="Q3156" s="12">
        <f t="shared" si="296"/>
        <v>41580.867673611108</v>
      </c>
      <c r="R3156" s="15">
        <f t="shared" si="297"/>
        <v>2013</v>
      </c>
      <c r="S3156" s="21">
        <f t="shared" si="294"/>
        <v>0</v>
      </c>
      <c r="T3156" s="15">
        <f t="shared" si="299"/>
        <v>1.42</v>
      </c>
      <c r="U3156">
        <f t="shared" si="298"/>
        <v>2013</v>
      </c>
    </row>
    <row r="3157" spans="1:21" ht="43.5" x14ac:dyDescent="0.35">
      <c r="A3157">
        <v>3156</v>
      </c>
      <c r="B3157" s="3" t="s">
        <v>3156</v>
      </c>
      <c r="C3157" s="3" t="s">
        <v>7266</v>
      </c>
      <c r="D3157" s="6">
        <v>5500</v>
      </c>
      <c r="E3157" s="8">
        <v>94</v>
      </c>
      <c r="F3157" t="s">
        <v>8218</v>
      </c>
      <c r="G3157" t="s">
        <v>8223</v>
      </c>
      <c r="H3157" t="s">
        <v>8245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s="10" t="s">
        <v>8271</v>
      </c>
      <c r="O3157" t="s">
        <v>8272</v>
      </c>
      <c r="P3157" s="12">
        <f t="shared" si="295"/>
        <v>41026.953055555554</v>
      </c>
      <c r="Q3157" s="12">
        <f t="shared" si="296"/>
        <v>41061.953055555554</v>
      </c>
      <c r="R3157" s="15">
        <f t="shared" si="297"/>
        <v>2012</v>
      </c>
      <c r="S3157" s="21">
        <f t="shared" si="294"/>
        <v>0</v>
      </c>
      <c r="T3157" s="15">
        <f t="shared" si="299"/>
        <v>1.06</v>
      </c>
      <c r="U3157">
        <f t="shared" si="298"/>
        <v>2012</v>
      </c>
    </row>
    <row r="3158" spans="1:21" ht="43.5" x14ac:dyDescent="0.35">
      <c r="A3158">
        <v>3155</v>
      </c>
      <c r="B3158" s="3" t="s">
        <v>3155</v>
      </c>
      <c r="C3158" s="3" t="s">
        <v>7265</v>
      </c>
      <c r="D3158" s="6">
        <v>5000</v>
      </c>
      <c r="E3158" s="8">
        <v>94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s="10" t="s">
        <v>8271</v>
      </c>
      <c r="O3158" t="s">
        <v>8272</v>
      </c>
      <c r="P3158" s="12">
        <f t="shared" si="295"/>
        <v>41233.499131944445</v>
      </c>
      <c r="Q3158" s="12">
        <f t="shared" si="296"/>
        <v>41263.499131944445</v>
      </c>
      <c r="R3158" s="15">
        <f t="shared" si="297"/>
        <v>2012</v>
      </c>
      <c r="S3158" s="21">
        <f t="shared" si="294"/>
        <v>0</v>
      </c>
      <c r="T3158" s="15">
        <f t="shared" si="299"/>
        <v>0.31</v>
      </c>
      <c r="U3158">
        <f t="shared" si="298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 s="12">
        <f t="shared" si="295"/>
        <v>41829.788252314815</v>
      </c>
      <c r="Q3159" s="12">
        <f t="shared" si="296"/>
        <v>41839.208333333336</v>
      </c>
      <c r="R3159" s="15">
        <f t="shared" si="297"/>
        <v>2014</v>
      </c>
      <c r="S3159" s="21">
        <f t="shared" si="294"/>
        <v>0</v>
      </c>
      <c r="T3159" s="15">
        <f t="shared" si="299"/>
        <v>2.27</v>
      </c>
      <c r="U3159">
        <f t="shared" si="298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 s="12">
        <f t="shared" si="295"/>
        <v>41447.839722222219</v>
      </c>
      <c r="Q3160" s="12">
        <f t="shared" si="296"/>
        <v>41477.839722222219</v>
      </c>
      <c r="R3160" s="15">
        <f t="shared" si="297"/>
        <v>2013</v>
      </c>
      <c r="S3160" s="21">
        <f t="shared" si="294"/>
        <v>0</v>
      </c>
      <c r="T3160" s="15">
        <f t="shared" si="299"/>
        <v>1.33</v>
      </c>
      <c r="U3160">
        <f t="shared" si="298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 s="12">
        <f t="shared" si="295"/>
        <v>40884.066678240742</v>
      </c>
      <c r="Q3161" s="12">
        <f t="shared" si="296"/>
        <v>40926.958333333336</v>
      </c>
      <c r="R3161" s="15">
        <f t="shared" si="297"/>
        <v>2011</v>
      </c>
      <c r="S3161" s="21">
        <f t="shared" si="294"/>
        <v>0</v>
      </c>
      <c r="T3161" s="15">
        <f t="shared" si="299"/>
        <v>1.75</v>
      </c>
      <c r="U3161">
        <f t="shared" si="298"/>
        <v>2011</v>
      </c>
    </row>
    <row r="3162" spans="1:21" ht="43.5" x14ac:dyDescent="0.35">
      <c r="A3162">
        <v>3166</v>
      </c>
      <c r="B3162" s="3" t="s">
        <v>3166</v>
      </c>
      <c r="C3162" s="3" t="s">
        <v>7276</v>
      </c>
      <c r="D3162" s="6">
        <v>35000</v>
      </c>
      <c r="E3162" s="8">
        <v>90</v>
      </c>
      <c r="F3162" t="s">
        <v>8218</v>
      </c>
      <c r="G3162" t="s">
        <v>8223</v>
      </c>
      <c r="H3162" t="s">
        <v>8245</v>
      </c>
      <c r="I3162">
        <v>1416988740</v>
      </c>
      <c r="J3162">
        <v>1414514153</v>
      </c>
      <c r="K3162" t="b">
        <v>1</v>
      </c>
      <c r="L3162">
        <v>930</v>
      </c>
      <c r="M3162" t="b">
        <v>1</v>
      </c>
      <c r="N3162" s="10" t="s">
        <v>8271</v>
      </c>
      <c r="O3162" t="s">
        <v>8272</v>
      </c>
      <c r="P3162" s="12">
        <f t="shared" si="295"/>
        <v>41940.69158564815</v>
      </c>
      <c r="Q3162" s="12">
        <f t="shared" si="296"/>
        <v>41969.332638888889</v>
      </c>
      <c r="R3162" s="15">
        <f t="shared" si="297"/>
        <v>2014</v>
      </c>
      <c r="S3162" s="21">
        <f t="shared" ref="S3162:S3225" si="300">ROUND(E3162/D3162,0)</f>
        <v>0</v>
      </c>
      <c r="T3162" s="15">
        <f t="shared" si="299"/>
        <v>0.1</v>
      </c>
      <c r="U3162">
        <f t="shared" si="298"/>
        <v>2014</v>
      </c>
    </row>
    <row r="3163" spans="1:21" ht="43.5" x14ac:dyDescent="0.35">
      <c r="A3163">
        <v>3163</v>
      </c>
      <c r="B3163" s="3" t="s">
        <v>3163</v>
      </c>
      <c r="C3163" s="3" t="s">
        <v>7273</v>
      </c>
      <c r="D3163" s="6">
        <v>13000</v>
      </c>
      <c r="E3163" s="8">
        <v>90</v>
      </c>
      <c r="F3163" t="s">
        <v>8218</v>
      </c>
      <c r="G3163" t="s">
        <v>8223</v>
      </c>
      <c r="H3163" t="s">
        <v>8245</v>
      </c>
      <c r="I3163">
        <v>1402855525</v>
      </c>
      <c r="J3163">
        <v>1400263525</v>
      </c>
      <c r="K3163" t="b">
        <v>1</v>
      </c>
      <c r="L3163">
        <v>72</v>
      </c>
      <c r="M3163" t="b">
        <v>1</v>
      </c>
      <c r="N3163" s="10" t="s">
        <v>8271</v>
      </c>
      <c r="O3163" t="s">
        <v>8272</v>
      </c>
      <c r="P3163" s="12">
        <f t="shared" si="295"/>
        <v>41775.753761574073</v>
      </c>
      <c r="Q3163" s="12">
        <f t="shared" si="296"/>
        <v>41805.753761574073</v>
      </c>
      <c r="R3163" s="15">
        <f t="shared" si="297"/>
        <v>2014</v>
      </c>
      <c r="S3163" s="21">
        <f t="shared" si="300"/>
        <v>0</v>
      </c>
      <c r="T3163" s="15">
        <f t="shared" si="299"/>
        <v>1.25</v>
      </c>
      <c r="U3163">
        <f t="shared" si="298"/>
        <v>2014</v>
      </c>
    </row>
    <row r="3164" spans="1:21" ht="43.5" x14ac:dyDescent="0.35">
      <c r="A3164">
        <v>3160</v>
      </c>
      <c r="B3164" s="3" t="s">
        <v>3160</v>
      </c>
      <c r="C3164" s="3" t="s">
        <v>7270</v>
      </c>
      <c r="D3164" s="6">
        <v>4500</v>
      </c>
      <c r="E3164" s="8">
        <v>90</v>
      </c>
      <c r="F3164" t="s">
        <v>8218</v>
      </c>
      <c r="G3164" t="s">
        <v>8223</v>
      </c>
      <c r="H3164" t="s">
        <v>8245</v>
      </c>
      <c r="I3164">
        <v>1407905940</v>
      </c>
      <c r="J3164">
        <v>1405923687</v>
      </c>
      <c r="K3164" t="b">
        <v>1</v>
      </c>
      <c r="L3164">
        <v>57</v>
      </c>
      <c r="M3164" t="b">
        <v>1</v>
      </c>
      <c r="N3164" s="10" t="s">
        <v>8271</v>
      </c>
      <c r="O3164" t="s">
        <v>8272</v>
      </c>
      <c r="P3164" s="12">
        <f t="shared" si="295"/>
        <v>41841.26489583333</v>
      </c>
      <c r="Q3164" s="12">
        <f t="shared" si="296"/>
        <v>41864.207638888889</v>
      </c>
      <c r="R3164" s="15">
        <f t="shared" si="297"/>
        <v>2014</v>
      </c>
      <c r="S3164" s="21">
        <f t="shared" si="300"/>
        <v>0</v>
      </c>
      <c r="T3164" s="15">
        <f t="shared" si="299"/>
        <v>1.58</v>
      </c>
      <c r="U3164">
        <f t="shared" si="298"/>
        <v>2014</v>
      </c>
    </row>
    <row r="3165" spans="1:21" ht="58" x14ac:dyDescent="0.35">
      <c r="A3165">
        <v>3162</v>
      </c>
      <c r="B3165" s="3" t="s">
        <v>3162</v>
      </c>
      <c r="C3165" s="3" t="s">
        <v>7272</v>
      </c>
      <c r="D3165" s="6">
        <v>4000</v>
      </c>
      <c r="E3165" s="8">
        <v>90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s="10" t="s">
        <v>8271</v>
      </c>
      <c r="O3165" t="s">
        <v>8272</v>
      </c>
      <c r="P3165" s="12">
        <f t="shared" si="295"/>
        <v>41799.685902777775</v>
      </c>
      <c r="Q3165" s="12">
        <f t="shared" si="296"/>
        <v>41827.083333333336</v>
      </c>
      <c r="R3165" s="15">
        <f t="shared" si="297"/>
        <v>2014</v>
      </c>
      <c r="S3165" s="21">
        <f t="shared" si="300"/>
        <v>0</v>
      </c>
      <c r="T3165" s="15">
        <f t="shared" si="299"/>
        <v>1.43</v>
      </c>
      <c r="U3165">
        <f t="shared" si="298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 s="12">
        <f t="shared" si="295"/>
        <v>41766.80572916667</v>
      </c>
      <c r="Q3166" s="12">
        <f t="shared" si="296"/>
        <v>41799.80572916667</v>
      </c>
      <c r="R3166" s="15">
        <f t="shared" si="297"/>
        <v>2014</v>
      </c>
      <c r="S3166" s="21">
        <f t="shared" si="300"/>
        <v>0</v>
      </c>
      <c r="T3166" s="15">
        <f t="shared" si="299"/>
        <v>1.27</v>
      </c>
      <c r="U3166">
        <f t="shared" si="298"/>
        <v>2014</v>
      </c>
    </row>
    <row r="3167" spans="1:21" ht="58" x14ac:dyDescent="0.35">
      <c r="A3167">
        <v>3161</v>
      </c>
      <c r="B3167" s="3" t="s">
        <v>3161</v>
      </c>
      <c r="C3167" s="3" t="s">
        <v>7271</v>
      </c>
      <c r="D3167" s="6">
        <v>2000</v>
      </c>
      <c r="E3167" s="8">
        <v>90</v>
      </c>
      <c r="F3167" t="s">
        <v>8218</v>
      </c>
      <c r="G3167" t="s">
        <v>8224</v>
      </c>
      <c r="H3167" t="s">
        <v>8246</v>
      </c>
      <c r="I3167">
        <v>1413377522</v>
      </c>
      <c r="J3167">
        <v>1410785522</v>
      </c>
      <c r="K3167" t="b">
        <v>1</v>
      </c>
      <c r="L3167">
        <v>74</v>
      </c>
      <c r="M3167" t="b">
        <v>1</v>
      </c>
      <c r="N3167" s="10" t="s">
        <v>8271</v>
      </c>
      <c r="O3167" t="s">
        <v>8272</v>
      </c>
      <c r="P3167" s="12">
        <f t="shared" si="295"/>
        <v>41897.536134259259</v>
      </c>
      <c r="Q3167" s="12">
        <f t="shared" si="296"/>
        <v>41927.536134259259</v>
      </c>
      <c r="R3167" s="15">
        <f t="shared" si="297"/>
        <v>2014</v>
      </c>
      <c r="S3167" s="21">
        <f t="shared" si="300"/>
        <v>0</v>
      </c>
      <c r="T3167" s="15">
        <f t="shared" si="299"/>
        <v>1.22</v>
      </c>
      <c r="U3167">
        <f t="shared" si="298"/>
        <v>2014</v>
      </c>
    </row>
    <row r="3168" spans="1:21" ht="58" x14ac:dyDescent="0.35">
      <c r="A3168">
        <v>3165</v>
      </c>
      <c r="B3168" s="3" t="s">
        <v>3165</v>
      </c>
      <c r="C3168" s="3" t="s">
        <v>7275</v>
      </c>
      <c r="D3168" s="6">
        <v>750</v>
      </c>
      <c r="E3168" s="8">
        <v>90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s="10" t="s">
        <v>8271</v>
      </c>
      <c r="O3168" t="s">
        <v>8272</v>
      </c>
      <c r="P3168" s="12">
        <f t="shared" si="295"/>
        <v>40644.159259259257</v>
      </c>
      <c r="Q3168" s="12">
        <f t="shared" si="296"/>
        <v>40666.165972222225</v>
      </c>
      <c r="R3168" s="15">
        <f t="shared" si="297"/>
        <v>2011</v>
      </c>
      <c r="S3168" s="21">
        <f t="shared" si="300"/>
        <v>0</v>
      </c>
      <c r="T3168" s="15">
        <f t="shared" si="299"/>
        <v>4.29</v>
      </c>
      <c r="U3168">
        <f t="shared" si="298"/>
        <v>2011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 s="12">
        <f t="shared" si="295"/>
        <v>41839.175706018519</v>
      </c>
      <c r="Q3169" s="12">
        <f t="shared" si="296"/>
        <v>41853.175706018519</v>
      </c>
      <c r="R3169" s="15">
        <f t="shared" si="297"/>
        <v>2014</v>
      </c>
      <c r="S3169" s="21">
        <f t="shared" si="300"/>
        <v>0</v>
      </c>
      <c r="T3169" s="15">
        <f t="shared" si="299"/>
        <v>1.56</v>
      </c>
      <c r="U3169">
        <f t="shared" si="298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 s="12">
        <f t="shared" si="295"/>
        <v>41772.105937500004</v>
      </c>
      <c r="Q3170" s="12">
        <f t="shared" si="296"/>
        <v>41803.916666666664</v>
      </c>
      <c r="R3170" s="15">
        <f t="shared" si="297"/>
        <v>2014</v>
      </c>
      <c r="S3170" s="21">
        <f t="shared" si="300"/>
        <v>0</v>
      </c>
      <c r="T3170" s="15">
        <f t="shared" si="299"/>
        <v>1.41</v>
      </c>
      <c r="U3170">
        <f t="shared" si="298"/>
        <v>2014</v>
      </c>
    </row>
    <row r="3171" spans="1:21" ht="43.5" x14ac:dyDescent="0.35">
      <c r="A3171">
        <v>3173</v>
      </c>
      <c r="B3171" s="3" t="s">
        <v>3173</v>
      </c>
      <c r="C3171" s="3" t="s">
        <v>7283</v>
      </c>
      <c r="D3171" s="6">
        <v>10000</v>
      </c>
      <c r="E3171" s="8">
        <v>85</v>
      </c>
      <c r="F3171" t="s">
        <v>8218</v>
      </c>
      <c r="G3171" t="s">
        <v>8223</v>
      </c>
      <c r="H3171" t="s">
        <v>8245</v>
      </c>
      <c r="I3171">
        <v>1411765492</v>
      </c>
      <c r="J3171">
        <v>1409173492</v>
      </c>
      <c r="K3171" t="b">
        <v>1</v>
      </c>
      <c r="L3171">
        <v>74</v>
      </c>
      <c r="M3171" t="b">
        <v>1</v>
      </c>
      <c r="N3171" s="10" t="s">
        <v>8271</v>
      </c>
      <c r="O3171" t="s">
        <v>8272</v>
      </c>
      <c r="P3171" s="12">
        <f t="shared" si="295"/>
        <v>41878.878379629627</v>
      </c>
      <c r="Q3171" s="12">
        <f t="shared" si="296"/>
        <v>41908.878379629627</v>
      </c>
      <c r="R3171" s="15">
        <f t="shared" si="297"/>
        <v>2014</v>
      </c>
      <c r="S3171" s="21">
        <f t="shared" si="300"/>
        <v>0</v>
      </c>
      <c r="T3171" s="15">
        <f t="shared" si="299"/>
        <v>1.1499999999999999</v>
      </c>
      <c r="U3171">
        <f t="shared" si="298"/>
        <v>2014</v>
      </c>
    </row>
    <row r="3172" spans="1:21" ht="29" x14ac:dyDescent="0.35">
      <c r="A3172">
        <v>3169</v>
      </c>
      <c r="B3172" s="3" t="s">
        <v>3169</v>
      </c>
      <c r="C3172" s="3" t="s">
        <v>7279</v>
      </c>
      <c r="D3172" s="6">
        <v>8000</v>
      </c>
      <c r="E3172" s="8">
        <v>85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s="10" t="s">
        <v>8271</v>
      </c>
      <c r="O3172" t="s">
        <v>8272</v>
      </c>
      <c r="P3172" s="12">
        <f t="shared" si="295"/>
        <v>41591.737974537034</v>
      </c>
      <c r="Q3172" s="12">
        <f t="shared" si="296"/>
        <v>41621.207638888889</v>
      </c>
      <c r="R3172" s="15">
        <f t="shared" si="297"/>
        <v>2013</v>
      </c>
      <c r="S3172" s="21">
        <f t="shared" si="300"/>
        <v>0</v>
      </c>
      <c r="T3172" s="15">
        <f t="shared" si="299"/>
        <v>1.04</v>
      </c>
      <c r="U3172">
        <f t="shared" si="298"/>
        <v>2013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 s="12">
        <f t="shared" si="295"/>
        <v>42466.608310185184</v>
      </c>
      <c r="Q3173" s="12">
        <f t="shared" si="296"/>
        <v>42496.608310185184</v>
      </c>
      <c r="R3173" s="15">
        <f t="shared" si="297"/>
        <v>2016</v>
      </c>
      <c r="S3173" s="21">
        <f t="shared" si="300"/>
        <v>0</v>
      </c>
      <c r="T3173" s="15">
        <f t="shared" si="299"/>
        <v>0.73</v>
      </c>
      <c r="U3173">
        <f t="shared" si="298"/>
        <v>2016</v>
      </c>
    </row>
    <row r="3174" spans="1:21" ht="58" x14ac:dyDescent="0.35">
      <c r="A3174">
        <v>3175</v>
      </c>
      <c r="B3174" s="3" t="s">
        <v>3175</v>
      </c>
      <c r="C3174" s="3" t="s">
        <v>7285</v>
      </c>
      <c r="D3174" s="6">
        <v>5000</v>
      </c>
      <c r="E3174" s="8">
        <v>85</v>
      </c>
      <c r="F3174" t="s">
        <v>8218</v>
      </c>
      <c r="G3174" t="s">
        <v>8223</v>
      </c>
      <c r="H3174" t="s">
        <v>8245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s="10" t="s">
        <v>8271</v>
      </c>
      <c r="O3174" t="s">
        <v>8272</v>
      </c>
      <c r="P3174" s="12">
        <f t="shared" si="295"/>
        <v>40531.886886574073</v>
      </c>
      <c r="Q3174" s="12">
        <f t="shared" si="296"/>
        <v>40591.886886574073</v>
      </c>
      <c r="R3174" s="15">
        <f t="shared" si="297"/>
        <v>2010</v>
      </c>
      <c r="S3174" s="21">
        <f t="shared" si="300"/>
        <v>0</v>
      </c>
      <c r="T3174" s="15">
        <f t="shared" si="299"/>
        <v>1.42</v>
      </c>
      <c r="U3174">
        <f t="shared" si="298"/>
        <v>2010</v>
      </c>
    </row>
    <row r="3175" spans="1:21" ht="58" x14ac:dyDescent="0.35">
      <c r="A3175">
        <v>3174</v>
      </c>
      <c r="B3175" s="3" t="s">
        <v>3174</v>
      </c>
      <c r="C3175" s="3" t="s">
        <v>7284</v>
      </c>
      <c r="D3175" s="6">
        <v>3000</v>
      </c>
      <c r="E3175" s="8">
        <v>85</v>
      </c>
      <c r="F3175" t="s">
        <v>8218</v>
      </c>
      <c r="G3175" t="s">
        <v>8223</v>
      </c>
      <c r="H3175" t="s">
        <v>8245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s="10" t="s">
        <v>8271</v>
      </c>
      <c r="O3175" t="s">
        <v>8272</v>
      </c>
      <c r="P3175" s="12">
        <f t="shared" si="295"/>
        <v>41862.864675925928</v>
      </c>
      <c r="Q3175" s="12">
        <f t="shared" si="296"/>
        <v>41876.864675925928</v>
      </c>
      <c r="R3175" s="15">
        <f t="shared" si="297"/>
        <v>2014</v>
      </c>
      <c r="S3175" s="21">
        <f t="shared" si="300"/>
        <v>0</v>
      </c>
      <c r="T3175" s="15">
        <f t="shared" si="299"/>
        <v>3.7</v>
      </c>
      <c r="U3175">
        <f t="shared" si="298"/>
        <v>2014</v>
      </c>
    </row>
    <row r="3176" spans="1:21" ht="43.5" x14ac:dyDescent="0.35">
      <c r="A3176">
        <v>3170</v>
      </c>
      <c r="B3176" s="3" t="s">
        <v>3170</v>
      </c>
      <c r="C3176" s="3" t="s">
        <v>7280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1404273600</v>
      </c>
      <c r="J3176">
        <v>1401414944</v>
      </c>
      <c r="K3176" t="b">
        <v>1</v>
      </c>
      <c r="L3176">
        <v>71</v>
      </c>
      <c r="M3176" t="b">
        <v>1</v>
      </c>
      <c r="N3176" s="10" t="s">
        <v>8271</v>
      </c>
      <c r="O3176" t="s">
        <v>8272</v>
      </c>
      <c r="P3176" s="12">
        <f t="shared" si="295"/>
        <v>41789.080370370371</v>
      </c>
      <c r="Q3176" s="12">
        <f t="shared" si="296"/>
        <v>41822.166666666664</v>
      </c>
      <c r="R3176" s="15">
        <f t="shared" si="297"/>
        <v>2014</v>
      </c>
      <c r="S3176" s="21">
        <f t="shared" si="300"/>
        <v>0</v>
      </c>
      <c r="T3176" s="15">
        <f t="shared" si="299"/>
        <v>1.2</v>
      </c>
      <c r="U3176">
        <f t="shared" si="298"/>
        <v>2014</v>
      </c>
    </row>
    <row r="3177" spans="1:21" ht="43.5" x14ac:dyDescent="0.35">
      <c r="A3177">
        <v>3172</v>
      </c>
      <c r="B3177" s="3" t="s">
        <v>3172</v>
      </c>
      <c r="C3177" s="3" t="s">
        <v>7282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1329240668</v>
      </c>
      <c r="J3177">
        <v>1326648668</v>
      </c>
      <c r="K3177" t="b">
        <v>1</v>
      </c>
      <c r="L3177">
        <v>29</v>
      </c>
      <c r="M3177" t="b">
        <v>1</v>
      </c>
      <c r="N3177" s="10" t="s">
        <v>8271</v>
      </c>
      <c r="O3177" t="s">
        <v>8272</v>
      </c>
      <c r="P3177" s="12">
        <f t="shared" si="295"/>
        <v>40923.729953703703</v>
      </c>
      <c r="Q3177" s="12">
        <f t="shared" si="296"/>
        <v>40953.729953703703</v>
      </c>
      <c r="R3177" s="15">
        <f t="shared" si="297"/>
        <v>2012</v>
      </c>
      <c r="S3177" s="21">
        <f t="shared" si="300"/>
        <v>0</v>
      </c>
      <c r="T3177" s="15">
        <f t="shared" si="299"/>
        <v>2.93</v>
      </c>
      <c r="U3177">
        <f t="shared" si="298"/>
        <v>2012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 s="12">
        <f t="shared" si="295"/>
        <v>41477.930914351848</v>
      </c>
      <c r="Q3178" s="12">
        <f t="shared" si="296"/>
        <v>41504.625</v>
      </c>
      <c r="R3178" s="15">
        <f t="shared" si="297"/>
        <v>2013</v>
      </c>
      <c r="S3178" s="21">
        <f t="shared" si="300"/>
        <v>0</v>
      </c>
      <c r="T3178" s="15">
        <f t="shared" si="299"/>
        <v>1.51</v>
      </c>
      <c r="U3178">
        <f t="shared" si="298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 s="12">
        <f t="shared" si="295"/>
        <v>41781.666770833333</v>
      </c>
      <c r="Q3179" s="12">
        <f t="shared" si="296"/>
        <v>41811.666770833333</v>
      </c>
      <c r="R3179" s="15">
        <f t="shared" si="297"/>
        <v>2014</v>
      </c>
      <c r="S3179" s="21">
        <f t="shared" si="300"/>
        <v>0</v>
      </c>
      <c r="T3179" s="15">
        <f t="shared" si="299"/>
        <v>1.61</v>
      </c>
      <c r="U3179">
        <f t="shared" si="298"/>
        <v>2014</v>
      </c>
    </row>
    <row r="3180" spans="1:21" ht="43.5" x14ac:dyDescent="0.35">
      <c r="A3180">
        <v>3179</v>
      </c>
      <c r="B3180" s="3" t="s">
        <v>3179</v>
      </c>
      <c r="C3180" s="3" t="s">
        <v>7289</v>
      </c>
      <c r="D3180" s="6">
        <v>4200</v>
      </c>
      <c r="E3180" s="8">
        <v>82</v>
      </c>
      <c r="F3180" t="s">
        <v>8218</v>
      </c>
      <c r="G3180" t="s">
        <v>8223</v>
      </c>
      <c r="H3180" t="s">
        <v>8245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s="10" t="s">
        <v>8271</v>
      </c>
      <c r="O3180" t="s">
        <v>8272</v>
      </c>
      <c r="P3180" s="12">
        <f t="shared" si="295"/>
        <v>41375.702210648145</v>
      </c>
      <c r="Q3180" s="12">
        <f t="shared" si="296"/>
        <v>41400.702210648145</v>
      </c>
      <c r="R3180" s="15">
        <f t="shared" si="297"/>
        <v>2013</v>
      </c>
      <c r="S3180" s="21">
        <f t="shared" si="300"/>
        <v>0</v>
      </c>
      <c r="T3180" s="15">
        <f t="shared" si="299"/>
        <v>1.32</v>
      </c>
      <c r="U3180">
        <f t="shared" si="298"/>
        <v>2013</v>
      </c>
    </row>
    <row r="3181" spans="1:21" ht="58" x14ac:dyDescent="0.35">
      <c r="A3181">
        <v>3178</v>
      </c>
      <c r="B3181" s="3" t="s">
        <v>3178</v>
      </c>
      <c r="C3181" s="3" t="s">
        <v>7288</v>
      </c>
      <c r="D3181" s="6">
        <v>1500</v>
      </c>
      <c r="E3181" s="8">
        <v>82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s="10" t="s">
        <v>8271</v>
      </c>
      <c r="O3181" t="s">
        <v>8272</v>
      </c>
      <c r="P3181" s="12">
        <f t="shared" si="295"/>
        <v>41806.605034722219</v>
      </c>
      <c r="Q3181" s="12">
        <f t="shared" si="296"/>
        <v>41836.605034722219</v>
      </c>
      <c r="R3181" s="15">
        <f t="shared" si="297"/>
        <v>2014</v>
      </c>
      <c r="S3181" s="21">
        <f t="shared" si="300"/>
        <v>0</v>
      </c>
      <c r="T3181" s="15">
        <f t="shared" si="299"/>
        <v>1.05</v>
      </c>
      <c r="U3181">
        <f t="shared" si="298"/>
        <v>2014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 s="12">
        <f t="shared" si="295"/>
        <v>41780.412604166668</v>
      </c>
      <c r="Q3182" s="12">
        <f t="shared" si="296"/>
        <v>41810.412604166668</v>
      </c>
      <c r="R3182" s="15">
        <f t="shared" si="297"/>
        <v>2014</v>
      </c>
      <c r="S3182" s="21">
        <f t="shared" si="300"/>
        <v>0</v>
      </c>
      <c r="T3182" s="15">
        <f t="shared" si="299"/>
        <v>1.8</v>
      </c>
      <c r="U3182">
        <f t="shared" si="298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 s="12">
        <f t="shared" si="295"/>
        <v>41779.310034722221</v>
      </c>
      <c r="Q3183" s="12">
        <f t="shared" si="296"/>
        <v>41805.666666666664</v>
      </c>
      <c r="R3183" s="15">
        <f t="shared" si="297"/>
        <v>2014</v>
      </c>
      <c r="S3183" s="21">
        <f t="shared" si="300"/>
        <v>0</v>
      </c>
      <c r="T3183" s="15">
        <f t="shared" si="299"/>
        <v>5.4</v>
      </c>
      <c r="U3183">
        <f t="shared" si="298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 s="12">
        <f t="shared" si="295"/>
        <v>40883.949317129627</v>
      </c>
      <c r="Q3184" s="12">
        <f t="shared" si="296"/>
        <v>40939.708333333336</v>
      </c>
      <c r="R3184" s="15">
        <f t="shared" si="297"/>
        <v>2011</v>
      </c>
      <c r="S3184" s="21">
        <f t="shared" si="300"/>
        <v>0</v>
      </c>
      <c r="T3184" s="15">
        <f t="shared" si="299"/>
        <v>0.53</v>
      </c>
      <c r="U3184">
        <f t="shared" si="298"/>
        <v>2011</v>
      </c>
    </row>
    <row r="3185" spans="1:21" ht="43.5" x14ac:dyDescent="0.35">
      <c r="A3185">
        <v>3184</v>
      </c>
      <c r="B3185" s="3" t="s">
        <v>3184</v>
      </c>
      <c r="C3185" s="3" t="s">
        <v>7294</v>
      </c>
      <c r="D3185" s="6">
        <v>4300</v>
      </c>
      <c r="E3185" s="8">
        <v>80</v>
      </c>
      <c r="F3185" t="s">
        <v>8218</v>
      </c>
      <c r="G3185" t="s">
        <v>8223</v>
      </c>
      <c r="H3185" t="s">
        <v>8245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s="10" t="s">
        <v>8271</v>
      </c>
      <c r="O3185" t="s">
        <v>8272</v>
      </c>
      <c r="P3185" s="12">
        <f t="shared" si="295"/>
        <v>41791.993414351848</v>
      </c>
      <c r="Q3185" s="12">
        <f t="shared" si="296"/>
        <v>41821.993414351848</v>
      </c>
      <c r="R3185" s="15">
        <f t="shared" si="297"/>
        <v>2014</v>
      </c>
      <c r="S3185" s="21">
        <f t="shared" si="300"/>
        <v>0</v>
      </c>
      <c r="T3185" s="15">
        <f t="shared" si="299"/>
        <v>1.74</v>
      </c>
      <c r="U3185">
        <f t="shared" si="298"/>
        <v>2014</v>
      </c>
    </row>
    <row r="3186" spans="1:21" ht="43.5" x14ac:dyDescent="0.35">
      <c r="A3186">
        <v>3186</v>
      </c>
      <c r="B3186" s="3" t="s">
        <v>3186</v>
      </c>
      <c r="C3186" s="3" t="s">
        <v>7296</v>
      </c>
      <c r="D3186" s="6">
        <v>3200</v>
      </c>
      <c r="E3186" s="8">
        <v>80</v>
      </c>
      <c r="F3186" t="s">
        <v>8218</v>
      </c>
      <c r="G3186" t="s">
        <v>8224</v>
      </c>
      <c r="H3186" t="s">
        <v>8246</v>
      </c>
      <c r="I3186">
        <v>1410901200</v>
      </c>
      <c r="J3186">
        <v>1408313438</v>
      </c>
      <c r="K3186" t="b">
        <v>1</v>
      </c>
      <c r="L3186">
        <v>70</v>
      </c>
      <c r="M3186" t="b">
        <v>1</v>
      </c>
      <c r="N3186" s="10" t="s">
        <v>8271</v>
      </c>
      <c r="O3186" t="s">
        <v>8272</v>
      </c>
      <c r="P3186" s="12">
        <f t="shared" si="295"/>
        <v>41868.924050925925</v>
      </c>
      <c r="Q3186" s="12">
        <f t="shared" si="296"/>
        <v>41898.875</v>
      </c>
      <c r="R3186" s="15">
        <f t="shared" si="297"/>
        <v>2014</v>
      </c>
      <c r="S3186" s="21">
        <f t="shared" si="300"/>
        <v>0</v>
      </c>
      <c r="T3186" s="15">
        <f t="shared" si="299"/>
        <v>1.1399999999999999</v>
      </c>
      <c r="U3186">
        <f t="shared" si="298"/>
        <v>2014</v>
      </c>
    </row>
    <row r="3187" spans="1:21" ht="43.5" x14ac:dyDescent="0.35">
      <c r="A3187">
        <v>3183</v>
      </c>
      <c r="B3187" s="3" t="s">
        <v>3183</v>
      </c>
      <c r="C3187" s="3" t="s">
        <v>7293</v>
      </c>
      <c r="D3187" s="6">
        <v>2500</v>
      </c>
      <c r="E3187" s="8">
        <v>80</v>
      </c>
      <c r="F3187" t="s">
        <v>8218</v>
      </c>
      <c r="G3187" t="s">
        <v>8223</v>
      </c>
      <c r="H3187" t="s">
        <v>8245</v>
      </c>
      <c r="I3187">
        <v>1377284669</v>
      </c>
      <c r="J3187">
        <v>1375729469</v>
      </c>
      <c r="K3187" t="b">
        <v>1</v>
      </c>
      <c r="L3187">
        <v>68</v>
      </c>
      <c r="M3187" t="b">
        <v>1</v>
      </c>
      <c r="N3187" s="10" t="s">
        <v>8271</v>
      </c>
      <c r="O3187" t="s">
        <v>8272</v>
      </c>
      <c r="P3187" s="12">
        <f t="shared" si="295"/>
        <v>41491.79478009259</v>
      </c>
      <c r="Q3187" s="12">
        <f t="shared" si="296"/>
        <v>41509.79478009259</v>
      </c>
      <c r="R3187" s="15">
        <f t="shared" si="297"/>
        <v>2013</v>
      </c>
      <c r="S3187" s="21">
        <f t="shared" si="300"/>
        <v>0</v>
      </c>
      <c r="T3187" s="15">
        <f t="shared" si="299"/>
        <v>1.18</v>
      </c>
      <c r="U3187">
        <f t="shared" si="298"/>
        <v>2013</v>
      </c>
    </row>
    <row r="3188" spans="1:21" ht="43.5" x14ac:dyDescent="0.35">
      <c r="A3188">
        <v>3185</v>
      </c>
      <c r="B3188" s="3" t="s">
        <v>3185</v>
      </c>
      <c r="C3188" s="3" t="s">
        <v>7295</v>
      </c>
      <c r="D3188" s="6">
        <v>1000</v>
      </c>
      <c r="E3188" s="8">
        <v>80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s="10" t="s">
        <v>8271</v>
      </c>
      <c r="O3188" t="s">
        <v>8272</v>
      </c>
      <c r="P3188" s="12">
        <f t="shared" si="295"/>
        <v>41829.977326388893</v>
      </c>
      <c r="Q3188" s="12">
        <f t="shared" si="296"/>
        <v>41836.977326388893</v>
      </c>
      <c r="R3188" s="15">
        <f t="shared" si="297"/>
        <v>2014</v>
      </c>
      <c r="S3188" s="21">
        <f t="shared" si="300"/>
        <v>0</v>
      </c>
      <c r="T3188" s="15">
        <f t="shared" si="299"/>
        <v>3.33</v>
      </c>
      <c r="U3188">
        <f t="shared" si="298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 s="12">
        <f t="shared" si="295"/>
        <v>41835.666354166664</v>
      </c>
      <c r="Q3189" s="12">
        <f t="shared" si="296"/>
        <v>41855.666354166664</v>
      </c>
      <c r="R3189" s="15">
        <f t="shared" si="297"/>
        <v>2014</v>
      </c>
      <c r="S3189" s="21">
        <f t="shared" si="300"/>
        <v>0</v>
      </c>
      <c r="T3189" s="15">
        <f t="shared" si="299"/>
        <v>0.32</v>
      </c>
      <c r="U3189">
        <f t="shared" si="29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 s="12">
        <f t="shared" si="295"/>
        <v>42144.415532407409</v>
      </c>
      <c r="Q3190" s="12">
        <f t="shared" si="296"/>
        <v>42165.415532407409</v>
      </c>
      <c r="R3190" s="15">
        <f t="shared" si="297"/>
        <v>2015</v>
      </c>
      <c r="S3190" s="21">
        <f t="shared" si="300"/>
        <v>0</v>
      </c>
      <c r="T3190" s="15">
        <f t="shared" si="299"/>
        <v>8.56</v>
      </c>
      <c r="U3190">
        <f t="shared" si="298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 s="12">
        <f t="shared" si="295"/>
        <v>42118.346435185187</v>
      </c>
      <c r="Q3191" s="12">
        <f t="shared" si="296"/>
        <v>42148.346435185187</v>
      </c>
      <c r="R3191" s="15">
        <f t="shared" si="297"/>
        <v>2015</v>
      </c>
      <c r="S3191" s="21">
        <f t="shared" si="300"/>
        <v>0</v>
      </c>
      <c r="T3191" s="15">
        <f t="shared" si="299"/>
        <v>4</v>
      </c>
      <c r="U3191">
        <f t="shared" si="298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 s="12">
        <f t="shared" si="295"/>
        <v>42683.151331018518</v>
      </c>
      <c r="Q3192" s="12">
        <f t="shared" si="296"/>
        <v>42713.192997685182</v>
      </c>
      <c r="R3192" s="15">
        <f t="shared" si="297"/>
        <v>2016</v>
      </c>
      <c r="S3192" s="21">
        <f t="shared" si="300"/>
        <v>0</v>
      </c>
      <c r="T3192" s="15">
        <f t="shared" si="299"/>
        <v>0</v>
      </c>
      <c r="U3192">
        <f t="shared" si="298"/>
        <v>2016</v>
      </c>
    </row>
    <row r="3193" spans="1:21" ht="43.5" x14ac:dyDescent="0.35">
      <c r="A3193">
        <v>3196</v>
      </c>
      <c r="B3193" s="3" t="s">
        <v>3196</v>
      </c>
      <c r="C3193" s="3" t="s">
        <v>7306</v>
      </c>
      <c r="D3193" s="6">
        <v>3000000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1438437600</v>
      </c>
      <c r="J3193">
        <v>1433254875</v>
      </c>
      <c r="K3193" t="b">
        <v>0</v>
      </c>
      <c r="L3193">
        <v>6</v>
      </c>
      <c r="M3193" t="b">
        <v>0</v>
      </c>
      <c r="N3193" s="10" t="s">
        <v>8271</v>
      </c>
      <c r="O3193" t="s">
        <v>8313</v>
      </c>
      <c r="P3193" s="12">
        <f t="shared" si="295"/>
        <v>42157.598090277781</v>
      </c>
      <c r="Q3193" s="12">
        <f t="shared" si="296"/>
        <v>42217.583333333328</v>
      </c>
      <c r="R3193" s="15">
        <f t="shared" si="297"/>
        <v>2015</v>
      </c>
      <c r="S3193" s="21">
        <f t="shared" si="300"/>
        <v>0</v>
      </c>
      <c r="T3193" s="15">
        <f t="shared" si="299"/>
        <v>12.5</v>
      </c>
      <c r="U3193">
        <f t="shared" si="298"/>
        <v>2015</v>
      </c>
    </row>
    <row r="3194" spans="1:21" ht="58" x14ac:dyDescent="0.35">
      <c r="A3194">
        <v>3200</v>
      </c>
      <c r="B3194" s="3" t="s">
        <v>3200</v>
      </c>
      <c r="C3194" s="3" t="s">
        <v>7310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1461994440</v>
      </c>
      <c r="J3194">
        <v>1459410101</v>
      </c>
      <c r="K3194" t="b">
        <v>0</v>
      </c>
      <c r="L3194">
        <v>1</v>
      </c>
      <c r="M3194" t="b">
        <v>0</v>
      </c>
      <c r="N3194" s="10" t="s">
        <v>8271</v>
      </c>
      <c r="O3194" t="s">
        <v>8313</v>
      </c>
      <c r="P3194" s="12">
        <f t="shared" si="295"/>
        <v>42460.320613425924</v>
      </c>
      <c r="Q3194" s="12">
        <f t="shared" si="296"/>
        <v>42490.231944444444</v>
      </c>
      <c r="R3194" s="15">
        <f t="shared" si="297"/>
        <v>2016</v>
      </c>
      <c r="S3194" s="21">
        <f t="shared" si="300"/>
        <v>0</v>
      </c>
      <c r="T3194" s="15">
        <f t="shared" si="299"/>
        <v>75</v>
      </c>
      <c r="U3194">
        <f t="shared" si="298"/>
        <v>2016</v>
      </c>
    </row>
    <row r="3195" spans="1:21" ht="58" x14ac:dyDescent="0.35">
      <c r="A3195">
        <v>3198</v>
      </c>
      <c r="B3195" s="3" t="s">
        <v>3198</v>
      </c>
      <c r="C3195" s="3" t="s">
        <v>7308</v>
      </c>
      <c r="D3195" s="6">
        <v>30000</v>
      </c>
      <c r="E3195" s="8">
        <v>75</v>
      </c>
      <c r="F3195" t="s">
        <v>8220</v>
      </c>
      <c r="G3195" t="s">
        <v>8231</v>
      </c>
      <c r="H3195" t="s">
        <v>8252</v>
      </c>
      <c r="I3195">
        <v>1424081477</v>
      </c>
      <c r="J3195">
        <v>1420798277</v>
      </c>
      <c r="K3195" t="b">
        <v>0</v>
      </c>
      <c r="L3195">
        <v>3</v>
      </c>
      <c r="M3195" t="b">
        <v>0</v>
      </c>
      <c r="N3195" s="10" t="s">
        <v>8271</v>
      </c>
      <c r="O3195" t="s">
        <v>8313</v>
      </c>
      <c r="P3195" s="12">
        <f t="shared" si="295"/>
        <v>42013.424502314811</v>
      </c>
      <c r="Q3195" s="12">
        <f t="shared" si="296"/>
        <v>42051.424502314811</v>
      </c>
      <c r="R3195" s="15">
        <f t="shared" si="297"/>
        <v>2015</v>
      </c>
      <c r="S3195" s="21">
        <f t="shared" si="300"/>
        <v>0</v>
      </c>
      <c r="T3195" s="15">
        <f t="shared" si="299"/>
        <v>25</v>
      </c>
      <c r="U3195">
        <f t="shared" si="298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 s="12">
        <f t="shared" si="295"/>
        <v>42182.062476851846</v>
      </c>
      <c r="Q3196" s="12">
        <f t="shared" si="296"/>
        <v>42212.062476851846</v>
      </c>
      <c r="R3196" s="15">
        <f t="shared" si="297"/>
        <v>2015</v>
      </c>
      <c r="S3196" s="21">
        <f t="shared" si="300"/>
        <v>0</v>
      </c>
      <c r="T3196" s="15">
        <f t="shared" si="299"/>
        <v>0</v>
      </c>
      <c r="U3196">
        <f t="shared" si="298"/>
        <v>2015</v>
      </c>
    </row>
    <row r="3197" spans="1:21" ht="43.5" x14ac:dyDescent="0.35">
      <c r="A3197">
        <v>3192</v>
      </c>
      <c r="B3197" s="3" t="s">
        <v>3192</v>
      </c>
      <c r="C3197" s="3" t="s">
        <v>7302</v>
      </c>
      <c r="D3197" s="6">
        <v>10000</v>
      </c>
      <c r="E3197" s="8">
        <v>75</v>
      </c>
      <c r="F3197" t="s">
        <v>8220</v>
      </c>
      <c r="G3197" t="s">
        <v>8224</v>
      </c>
      <c r="H3197" t="s">
        <v>8246</v>
      </c>
      <c r="I3197">
        <v>1425160800</v>
      </c>
      <c r="J3197">
        <v>1421274859</v>
      </c>
      <c r="K3197" t="b">
        <v>0</v>
      </c>
      <c r="L3197">
        <v>8</v>
      </c>
      <c r="M3197" t="b">
        <v>0</v>
      </c>
      <c r="N3197" s="10" t="s">
        <v>8271</v>
      </c>
      <c r="O3197" t="s">
        <v>8313</v>
      </c>
      <c r="P3197" s="12">
        <f t="shared" si="295"/>
        <v>42018.94049768518</v>
      </c>
      <c r="Q3197" s="12">
        <f t="shared" si="296"/>
        <v>42063.916666666672</v>
      </c>
      <c r="R3197" s="15">
        <f t="shared" si="297"/>
        <v>2015</v>
      </c>
      <c r="S3197" s="21">
        <f t="shared" si="300"/>
        <v>0</v>
      </c>
      <c r="T3197" s="15">
        <f t="shared" si="299"/>
        <v>9.3800000000000008</v>
      </c>
      <c r="U3197">
        <f t="shared" si="298"/>
        <v>2015</v>
      </c>
    </row>
    <row r="3198" spans="1:21" ht="29" x14ac:dyDescent="0.35">
      <c r="A3198">
        <v>3197</v>
      </c>
      <c r="B3198" s="3" t="s">
        <v>3197</v>
      </c>
      <c r="C3198" s="3" t="s">
        <v>7307</v>
      </c>
      <c r="D3198" s="6">
        <v>10000</v>
      </c>
      <c r="E3198" s="8">
        <v>75</v>
      </c>
      <c r="F3198" t="s">
        <v>8220</v>
      </c>
      <c r="G3198" t="s">
        <v>8233</v>
      </c>
      <c r="H3198" t="s">
        <v>8253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s="10" t="s">
        <v>8271</v>
      </c>
      <c r="O3198" t="s">
        <v>8313</v>
      </c>
      <c r="P3198" s="12">
        <f t="shared" si="295"/>
        <v>42009.493263888886</v>
      </c>
      <c r="Q3198" s="12">
        <f t="shared" si="296"/>
        <v>42039.493263888886</v>
      </c>
      <c r="R3198" s="15">
        <f t="shared" si="297"/>
        <v>2015</v>
      </c>
      <c r="S3198" s="21">
        <f t="shared" si="300"/>
        <v>0</v>
      </c>
      <c r="T3198" s="15">
        <f t="shared" si="299"/>
        <v>18.75</v>
      </c>
      <c r="U3198">
        <f t="shared" si="298"/>
        <v>2015</v>
      </c>
    </row>
    <row r="3199" spans="1:21" ht="43.5" x14ac:dyDescent="0.35">
      <c r="A3199">
        <v>3193</v>
      </c>
      <c r="B3199" s="3" t="s">
        <v>3193</v>
      </c>
      <c r="C3199" s="3" t="s">
        <v>7303</v>
      </c>
      <c r="D3199" s="6">
        <v>5000</v>
      </c>
      <c r="E3199" s="8">
        <v>75</v>
      </c>
      <c r="F3199" t="s">
        <v>8220</v>
      </c>
      <c r="G3199" t="s">
        <v>8224</v>
      </c>
      <c r="H3199" t="s">
        <v>8246</v>
      </c>
      <c r="I3199">
        <v>1424474056</v>
      </c>
      <c r="J3199">
        <v>1420586056</v>
      </c>
      <c r="K3199" t="b">
        <v>0</v>
      </c>
      <c r="L3199">
        <v>24</v>
      </c>
      <c r="M3199" t="b">
        <v>0</v>
      </c>
      <c r="N3199" s="10" t="s">
        <v>8271</v>
      </c>
      <c r="O3199" t="s">
        <v>8313</v>
      </c>
      <c r="P3199" s="12">
        <f t="shared" si="295"/>
        <v>42010.968240740738</v>
      </c>
      <c r="Q3199" s="12">
        <f t="shared" si="296"/>
        <v>42055.968240740738</v>
      </c>
      <c r="R3199" s="15">
        <f t="shared" si="297"/>
        <v>2015</v>
      </c>
      <c r="S3199" s="21">
        <f t="shared" si="300"/>
        <v>0</v>
      </c>
      <c r="T3199" s="15">
        <f t="shared" si="299"/>
        <v>3.13</v>
      </c>
      <c r="U3199">
        <f t="shared" si="298"/>
        <v>2015</v>
      </c>
    </row>
    <row r="3200" spans="1:21" ht="43.5" x14ac:dyDescent="0.35">
      <c r="A3200">
        <v>3199</v>
      </c>
      <c r="B3200" s="3" t="s">
        <v>3199</v>
      </c>
      <c r="C3200" s="3" t="s">
        <v>7309</v>
      </c>
      <c r="D3200" s="6">
        <v>5000</v>
      </c>
      <c r="E3200" s="8">
        <v>75</v>
      </c>
      <c r="F3200" t="s">
        <v>8220</v>
      </c>
      <c r="G3200" t="s">
        <v>8223</v>
      </c>
      <c r="H3200" t="s">
        <v>8245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s="10" t="s">
        <v>8271</v>
      </c>
      <c r="O3200" t="s">
        <v>8313</v>
      </c>
      <c r="P3200" s="12">
        <f t="shared" si="295"/>
        <v>41858.761782407404</v>
      </c>
      <c r="Q3200" s="12">
        <f t="shared" si="296"/>
        <v>41888.875</v>
      </c>
      <c r="R3200" s="15">
        <f t="shared" si="297"/>
        <v>2014</v>
      </c>
      <c r="S3200" s="21">
        <f t="shared" si="300"/>
        <v>0</v>
      </c>
      <c r="T3200" s="15">
        <f t="shared" si="299"/>
        <v>1.42</v>
      </c>
      <c r="U3200">
        <f t="shared" si="298"/>
        <v>2014</v>
      </c>
    </row>
    <row r="3201" spans="1:21" ht="43.5" x14ac:dyDescent="0.35">
      <c r="A3201">
        <v>3202</v>
      </c>
      <c r="B3201" s="3" t="s">
        <v>3202</v>
      </c>
      <c r="C3201" s="3" t="s">
        <v>7312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1450072740</v>
      </c>
      <c r="J3201">
        <v>1445027346</v>
      </c>
      <c r="K3201" t="b">
        <v>0</v>
      </c>
      <c r="L3201">
        <v>25</v>
      </c>
      <c r="M3201" t="b">
        <v>0</v>
      </c>
      <c r="N3201" s="10" t="s">
        <v>8271</v>
      </c>
      <c r="O3201" t="s">
        <v>8313</v>
      </c>
      <c r="P3201" s="12">
        <f t="shared" si="295"/>
        <v>42293.853541666671</v>
      </c>
      <c r="Q3201" s="12">
        <f t="shared" si="296"/>
        <v>42352.249305555553</v>
      </c>
      <c r="R3201" s="15">
        <f t="shared" si="297"/>
        <v>2015</v>
      </c>
      <c r="S3201" s="21">
        <f t="shared" si="300"/>
        <v>0</v>
      </c>
      <c r="T3201" s="15">
        <f t="shared" si="299"/>
        <v>3</v>
      </c>
      <c r="U3201">
        <f t="shared" si="298"/>
        <v>2015</v>
      </c>
    </row>
    <row r="3202" spans="1:21" ht="43.5" x14ac:dyDescent="0.35">
      <c r="A3202">
        <v>3191</v>
      </c>
      <c r="B3202" s="3" t="s">
        <v>3191</v>
      </c>
      <c r="C3202" s="3" t="s">
        <v>7301</v>
      </c>
      <c r="D3202" s="6">
        <v>3750</v>
      </c>
      <c r="E3202" s="8">
        <v>75</v>
      </c>
      <c r="F3202" t="s">
        <v>8220</v>
      </c>
      <c r="G3202" t="s">
        <v>8223</v>
      </c>
      <c r="H3202" t="s">
        <v>8245</v>
      </c>
      <c r="I3202">
        <v>1471370869</v>
      </c>
      <c r="J3202">
        <v>1466186869</v>
      </c>
      <c r="K3202" t="b">
        <v>0</v>
      </c>
      <c r="L3202">
        <v>4</v>
      </c>
      <c r="M3202" t="b">
        <v>0</v>
      </c>
      <c r="N3202" s="10" t="s">
        <v>8271</v>
      </c>
      <c r="O3202" t="s">
        <v>8313</v>
      </c>
      <c r="P3202" s="12">
        <f t="shared" ref="P3202:P3265" si="301">(((J3202/60)/60)/24)+DATE(1970,1,1)</f>
        <v>42538.755428240736</v>
      </c>
      <c r="Q3202" s="12">
        <f t="shared" ref="Q3202:Q3265" si="302">(((I3202/60)/60)/24)+DATE(1970,1,1)</f>
        <v>42598.755428240736</v>
      </c>
      <c r="R3202" s="15">
        <f t="shared" ref="R3202:R3265" si="303">YEAR(P3202)</f>
        <v>2016</v>
      </c>
      <c r="S3202" s="21">
        <f t="shared" si="300"/>
        <v>0</v>
      </c>
      <c r="T3202" s="15">
        <f t="shared" si="299"/>
        <v>18.75</v>
      </c>
      <c r="U3202">
        <f t="shared" si="298"/>
        <v>2016</v>
      </c>
    </row>
    <row r="3203" spans="1:21" ht="58" x14ac:dyDescent="0.35">
      <c r="A3203">
        <v>3195</v>
      </c>
      <c r="B3203" s="3" t="s">
        <v>3195</v>
      </c>
      <c r="C3203" s="3" t="s">
        <v>7305</v>
      </c>
      <c r="D3203" s="6">
        <v>3500</v>
      </c>
      <c r="E3203" s="8">
        <v>75</v>
      </c>
      <c r="F3203" t="s">
        <v>8220</v>
      </c>
      <c r="G3203" t="s">
        <v>8223</v>
      </c>
      <c r="H3203" t="s">
        <v>8245</v>
      </c>
      <c r="I3203">
        <v>1423750542</v>
      </c>
      <c r="J3203">
        <v>1421158542</v>
      </c>
      <c r="K3203" t="b">
        <v>0</v>
      </c>
      <c r="L3203">
        <v>39</v>
      </c>
      <c r="M3203" t="b">
        <v>0</v>
      </c>
      <c r="N3203" s="10" t="s">
        <v>8271</v>
      </c>
      <c r="O3203" t="s">
        <v>8313</v>
      </c>
      <c r="P3203" s="12">
        <f t="shared" si="301"/>
        <v>42017.594236111108</v>
      </c>
      <c r="Q3203" s="12">
        <f t="shared" si="302"/>
        <v>42047.594236111108</v>
      </c>
      <c r="R3203" s="15">
        <f t="shared" si="303"/>
        <v>2015</v>
      </c>
      <c r="S3203" s="21">
        <f t="shared" si="300"/>
        <v>0</v>
      </c>
      <c r="T3203" s="15">
        <f t="shared" si="299"/>
        <v>1.92</v>
      </c>
      <c r="U3203">
        <f t="shared" ref="U3203:U3266" si="304">YEAR(P3203)</f>
        <v>2015</v>
      </c>
    </row>
    <row r="3204" spans="1:21" ht="43.5" x14ac:dyDescent="0.35">
      <c r="A3204">
        <v>3201</v>
      </c>
      <c r="B3204" s="3" t="s">
        <v>3201</v>
      </c>
      <c r="C3204" s="3" t="s">
        <v>7311</v>
      </c>
      <c r="D3204" s="6">
        <v>2000</v>
      </c>
      <c r="E3204" s="8">
        <v>75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s="10" t="s">
        <v>8271</v>
      </c>
      <c r="O3204" t="s">
        <v>8313</v>
      </c>
      <c r="P3204" s="12">
        <f t="shared" si="301"/>
        <v>41861.767094907409</v>
      </c>
      <c r="Q3204" s="12">
        <f t="shared" si="302"/>
        <v>41882.767094907409</v>
      </c>
      <c r="R3204" s="15">
        <f t="shared" si="303"/>
        <v>2014</v>
      </c>
      <c r="S3204" s="21">
        <f t="shared" si="300"/>
        <v>0</v>
      </c>
      <c r="T3204" s="15">
        <f t="shared" ref="T3204:T3267" si="305">IFERROR(ROUND(E3204/L3204,2),0)</f>
        <v>37.5</v>
      </c>
      <c r="U3204">
        <f t="shared" si="304"/>
        <v>2014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 s="12">
        <f t="shared" si="301"/>
        <v>42242.988680555558</v>
      </c>
      <c r="Q3205" s="12">
        <f t="shared" si="302"/>
        <v>42272.988680555558</v>
      </c>
      <c r="R3205" s="15">
        <f t="shared" si="303"/>
        <v>2015</v>
      </c>
      <c r="S3205" s="21">
        <f t="shared" si="300"/>
        <v>0</v>
      </c>
      <c r="T3205" s="15">
        <f t="shared" si="305"/>
        <v>12.33</v>
      </c>
      <c r="U3205">
        <f t="shared" si="30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 s="12">
        <f t="shared" si="301"/>
        <v>42172.686099537037</v>
      </c>
      <c r="Q3206" s="12">
        <f t="shared" si="302"/>
        <v>42202.676388888889</v>
      </c>
      <c r="R3206" s="15">
        <f t="shared" si="303"/>
        <v>2015</v>
      </c>
      <c r="S3206" s="21">
        <f t="shared" si="300"/>
        <v>0</v>
      </c>
      <c r="T3206" s="15">
        <f t="shared" si="305"/>
        <v>0</v>
      </c>
      <c r="U3206">
        <f t="shared" si="30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 s="12">
        <f t="shared" si="301"/>
        <v>42095.374675925923</v>
      </c>
      <c r="Q3207" s="12">
        <f t="shared" si="302"/>
        <v>42125.374675925923</v>
      </c>
      <c r="R3207" s="15">
        <f t="shared" si="303"/>
        <v>2015</v>
      </c>
      <c r="S3207" s="21">
        <f t="shared" si="300"/>
        <v>0</v>
      </c>
      <c r="T3207" s="15">
        <f t="shared" si="305"/>
        <v>6</v>
      </c>
      <c r="U3207">
        <f t="shared" si="30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 s="12">
        <f t="shared" si="301"/>
        <v>42236.276053240741</v>
      </c>
      <c r="Q3208" s="12">
        <f t="shared" si="302"/>
        <v>42266.276053240741</v>
      </c>
      <c r="R3208" s="15">
        <f t="shared" si="303"/>
        <v>2015</v>
      </c>
      <c r="S3208" s="21">
        <f t="shared" si="300"/>
        <v>0</v>
      </c>
      <c r="T3208" s="15">
        <f t="shared" si="305"/>
        <v>0</v>
      </c>
      <c r="U3208">
        <f t="shared" si="30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 s="12">
        <f t="shared" si="301"/>
        <v>42057.277858796297</v>
      </c>
      <c r="Q3209" s="12">
        <f t="shared" si="302"/>
        <v>42117.236192129625</v>
      </c>
      <c r="R3209" s="15">
        <f t="shared" si="303"/>
        <v>2015</v>
      </c>
      <c r="S3209" s="21">
        <f t="shared" si="300"/>
        <v>0</v>
      </c>
      <c r="T3209" s="15">
        <f t="shared" si="305"/>
        <v>1.97</v>
      </c>
      <c r="U3209">
        <f t="shared" si="30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 s="12">
        <f t="shared" si="301"/>
        <v>41827.605057870373</v>
      </c>
      <c r="Q3210" s="12">
        <f t="shared" si="302"/>
        <v>41848.605057870373</v>
      </c>
      <c r="R3210" s="15">
        <f t="shared" si="303"/>
        <v>2014</v>
      </c>
      <c r="S3210" s="21">
        <f t="shared" si="300"/>
        <v>0</v>
      </c>
      <c r="T3210" s="15">
        <f t="shared" si="305"/>
        <v>0.87</v>
      </c>
      <c r="U3210">
        <f t="shared" si="304"/>
        <v>2014</v>
      </c>
    </row>
    <row r="3211" spans="1:21" ht="58" x14ac:dyDescent="0.35">
      <c r="A3211">
        <v>3215</v>
      </c>
      <c r="B3211" s="3" t="s">
        <v>3215</v>
      </c>
      <c r="C3211" s="3" t="s">
        <v>7325</v>
      </c>
      <c r="D3211" s="6">
        <v>35000</v>
      </c>
      <c r="E3211" s="8">
        <v>70</v>
      </c>
      <c r="F3211" t="s">
        <v>8218</v>
      </c>
      <c r="G3211" t="s">
        <v>8223</v>
      </c>
      <c r="H3211" t="s">
        <v>8245</v>
      </c>
      <c r="I3211">
        <v>1441857540</v>
      </c>
      <c r="J3211">
        <v>1438617471</v>
      </c>
      <c r="K3211" t="b">
        <v>1</v>
      </c>
      <c r="L3211">
        <v>134</v>
      </c>
      <c r="M3211" t="b">
        <v>1</v>
      </c>
      <c r="N3211" s="10" t="s">
        <v>8271</v>
      </c>
      <c r="O3211" t="s">
        <v>8272</v>
      </c>
      <c r="P3211" s="12">
        <f t="shared" si="301"/>
        <v>42219.665173611109</v>
      </c>
      <c r="Q3211" s="12">
        <f t="shared" si="302"/>
        <v>42257.165972222225</v>
      </c>
      <c r="R3211" s="15">
        <f t="shared" si="303"/>
        <v>2015</v>
      </c>
      <c r="S3211" s="21">
        <f t="shared" si="300"/>
        <v>0</v>
      </c>
      <c r="T3211" s="15">
        <f t="shared" si="305"/>
        <v>0.52</v>
      </c>
      <c r="U3211">
        <f t="shared" si="304"/>
        <v>2015</v>
      </c>
    </row>
    <row r="3212" spans="1:21" ht="58" x14ac:dyDescent="0.35">
      <c r="A3212">
        <v>3211</v>
      </c>
      <c r="B3212" s="3" t="s">
        <v>3211</v>
      </c>
      <c r="C3212" s="3" t="s">
        <v>7321</v>
      </c>
      <c r="D3212" s="6">
        <v>23000</v>
      </c>
      <c r="E3212" s="8">
        <v>70</v>
      </c>
      <c r="F3212" t="s">
        <v>8218</v>
      </c>
      <c r="G3212" t="s">
        <v>8223</v>
      </c>
      <c r="H3212" t="s">
        <v>8245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s="10" t="s">
        <v>8271</v>
      </c>
      <c r="O3212" t="s">
        <v>8272</v>
      </c>
      <c r="P3212" s="12">
        <f t="shared" si="301"/>
        <v>41834.586574074077</v>
      </c>
      <c r="Q3212" s="12">
        <f t="shared" si="302"/>
        <v>41866.083333333336</v>
      </c>
      <c r="R3212" s="15">
        <f t="shared" si="303"/>
        <v>2014</v>
      </c>
      <c r="S3212" s="21">
        <f t="shared" si="300"/>
        <v>0</v>
      </c>
      <c r="T3212" s="15">
        <f t="shared" si="305"/>
        <v>0.22</v>
      </c>
      <c r="U3212">
        <f t="shared" si="304"/>
        <v>2014</v>
      </c>
    </row>
    <row r="3213" spans="1:21" ht="58" x14ac:dyDescent="0.35">
      <c r="A3213">
        <v>3214</v>
      </c>
      <c r="B3213" s="3" t="s">
        <v>3214</v>
      </c>
      <c r="C3213" s="3" t="s">
        <v>7324</v>
      </c>
      <c r="D3213" s="6">
        <v>12000</v>
      </c>
      <c r="E3213" s="8">
        <v>70</v>
      </c>
      <c r="F3213" t="s">
        <v>8218</v>
      </c>
      <c r="G3213" t="s">
        <v>8224</v>
      </c>
      <c r="H3213" t="s">
        <v>8246</v>
      </c>
      <c r="I3213">
        <v>1452038100</v>
      </c>
      <c r="J3213">
        <v>1448823673</v>
      </c>
      <c r="K3213" t="b">
        <v>1</v>
      </c>
      <c r="L3213">
        <v>115</v>
      </c>
      <c r="M3213" t="b">
        <v>1</v>
      </c>
      <c r="N3213" s="10" t="s">
        <v>8271</v>
      </c>
      <c r="O3213" t="s">
        <v>8272</v>
      </c>
      <c r="P3213" s="12">
        <f t="shared" si="301"/>
        <v>42337.792511574073</v>
      </c>
      <c r="Q3213" s="12">
        <f t="shared" si="302"/>
        <v>42374.996527777781</v>
      </c>
      <c r="R3213" s="15">
        <f t="shared" si="303"/>
        <v>2015</v>
      </c>
      <c r="S3213" s="21">
        <f t="shared" si="300"/>
        <v>0</v>
      </c>
      <c r="T3213" s="15">
        <f t="shared" si="305"/>
        <v>0.61</v>
      </c>
      <c r="U3213">
        <f t="shared" si="304"/>
        <v>2015</v>
      </c>
    </row>
    <row r="3214" spans="1:21" ht="43.5" x14ac:dyDescent="0.35">
      <c r="A3214">
        <v>3209</v>
      </c>
      <c r="B3214" s="3" t="s">
        <v>3209</v>
      </c>
      <c r="C3214" s="3" t="s">
        <v>7319</v>
      </c>
      <c r="D3214" s="6">
        <v>9500</v>
      </c>
      <c r="E3214" s="8">
        <v>70</v>
      </c>
      <c r="F3214" t="s">
        <v>8218</v>
      </c>
      <c r="G3214" t="s">
        <v>8223</v>
      </c>
      <c r="H3214" t="s">
        <v>8245</v>
      </c>
      <c r="I3214">
        <v>1403305200</v>
      </c>
      <c r="J3214">
        <v>1400512658</v>
      </c>
      <c r="K3214" t="b">
        <v>1</v>
      </c>
      <c r="L3214">
        <v>226</v>
      </c>
      <c r="M3214" t="b">
        <v>1</v>
      </c>
      <c r="N3214" s="10" t="s">
        <v>8271</v>
      </c>
      <c r="O3214" t="s">
        <v>8272</v>
      </c>
      <c r="P3214" s="12">
        <f t="shared" si="301"/>
        <v>41778.637245370373</v>
      </c>
      <c r="Q3214" s="12">
        <f t="shared" si="302"/>
        <v>41810.958333333336</v>
      </c>
      <c r="R3214" s="15">
        <f t="shared" si="303"/>
        <v>2014</v>
      </c>
      <c r="S3214" s="21">
        <f t="shared" si="300"/>
        <v>0</v>
      </c>
      <c r="T3214" s="15">
        <f t="shared" si="305"/>
        <v>0.31</v>
      </c>
      <c r="U3214">
        <f t="shared" si="30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 s="12">
        <f t="shared" si="301"/>
        <v>42171.763414351852</v>
      </c>
      <c r="Q3215" s="12">
        <f t="shared" si="302"/>
        <v>42211.763414351852</v>
      </c>
      <c r="R3215" s="15">
        <f t="shared" si="303"/>
        <v>2015</v>
      </c>
      <c r="S3215" s="21">
        <f t="shared" si="300"/>
        <v>0</v>
      </c>
      <c r="T3215" s="15">
        <f t="shared" si="305"/>
        <v>1.49</v>
      </c>
      <c r="U3215">
        <f t="shared" si="304"/>
        <v>2015</v>
      </c>
    </row>
    <row r="3216" spans="1:21" ht="29" x14ac:dyDescent="0.35">
      <c r="A3216">
        <v>3217</v>
      </c>
      <c r="B3216" s="3" t="s">
        <v>3217</v>
      </c>
      <c r="C3216" s="3" t="s">
        <v>7327</v>
      </c>
      <c r="D3216" s="6">
        <v>4500</v>
      </c>
      <c r="E3216" s="8">
        <v>70</v>
      </c>
      <c r="F3216" t="s">
        <v>8218</v>
      </c>
      <c r="G3216" t="s">
        <v>8223</v>
      </c>
      <c r="H3216" t="s">
        <v>8245</v>
      </c>
      <c r="I3216">
        <v>1478264784</v>
      </c>
      <c r="J3216">
        <v>1475672784</v>
      </c>
      <c r="K3216" t="b">
        <v>1</v>
      </c>
      <c r="L3216">
        <v>104</v>
      </c>
      <c r="M3216" t="b">
        <v>1</v>
      </c>
      <c r="N3216" s="10" t="s">
        <v>8271</v>
      </c>
      <c r="O3216" t="s">
        <v>8272</v>
      </c>
      <c r="P3216" s="12">
        <f t="shared" si="301"/>
        <v>42648.546111111107</v>
      </c>
      <c r="Q3216" s="12">
        <f t="shared" si="302"/>
        <v>42678.546111111107</v>
      </c>
      <c r="R3216" s="15">
        <f t="shared" si="303"/>
        <v>2016</v>
      </c>
      <c r="S3216" s="21">
        <f t="shared" si="300"/>
        <v>0</v>
      </c>
      <c r="T3216" s="15">
        <f t="shared" si="305"/>
        <v>0.67</v>
      </c>
      <c r="U3216">
        <f t="shared" si="304"/>
        <v>2016</v>
      </c>
    </row>
    <row r="3217" spans="1:21" ht="29" x14ac:dyDescent="0.35">
      <c r="A3217">
        <v>3212</v>
      </c>
      <c r="B3217" s="3" t="s">
        <v>3212</v>
      </c>
      <c r="C3217" s="3" t="s">
        <v>7322</v>
      </c>
      <c r="D3217" s="6">
        <v>4000</v>
      </c>
      <c r="E3217" s="8">
        <v>70</v>
      </c>
      <c r="F3217" t="s">
        <v>8218</v>
      </c>
      <c r="G3217" t="s">
        <v>8223</v>
      </c>
      <c r="H3217" t="s">
        <v>8245</v>
      </c>
      <c r="I3217">
        <v>1407524751</v>
      </c>
      <c r="J3217">
        <v>1404932751</v>
      </c>
      <c r="K3217" t="b">
        <v>1</v>
      </c>
      <c r="L3217">
        <v>94</v>
      </c>
      <c r="M3217" t="b">
        <v>1</v>
      </c>
      <c r="N3217" s="10" t="s">
        <v>8271</v>
      </c>
      <c r="O3217" t="s">
        <v>8272</v>
      </c>
      <c r="P3217" s="12">
        <f t="shared" si="301"/>
        <v>41829.795729166668</v>
      </c>
      <c r="Q3217" s="12">
        <f t="shared" si="302"/>
        <v>41859.795729166668</v>
      </c>
      <c r="R3217" s="15">
        <f t="shared" si="303"/>
        <v>2014</v>
      </c>
      <c r="S3217" s="21">
        <f t="shared" si="300"/>
        <v>0</v>
      </c>
      <c r="T3217" s="15">
        <f t="shared" si="305"/>
        <v>0.74</v>
      </c>
      <c r="U3217">
        <f t="shared" si="304"/>
        <v>2014</v>
      </c>
    </row>
    <row r="3218" spans="1:21" ht="43.5" x14ac:dyDescent="0.35">
      <c r="A3218">
        <v>3210</v>
      </c>
      <c r="B3218" s="3" t="s">
        <v>3210</v>
      </c>
      <c r="C3218" s="3" t="s">
        <v>7320</v>
      </c>
      <c r="D3218" s="6">
        <v>3000</v>
      </c>
      <c r="E3218" s="8">
        <v>70</v>
      </c>
      <c r="F3218" t="s">
        <v>8218</v>
      </c>
      <c r="G3218" t="s">
        <v>8223</v>
      </c>
      <c r="H3218" t="s">
        <v>8245</v>
      </c>
      <c r="I3218">
        <v>1338523140</v>
      </c>
      <c r="J3218">
        <v>1334442519</v>
      </c>
      <c r="K3218" t="b">
        <v>1</v>
      </c>
      <c r="L3218">
        <v>60</v>
      </c>
      <c r="M3218" t="b">
        <v>1</v>
      </c>
      <c r="N3218" s="10" t="s">
        <v>8271</v>
      </c>
      <c r="O3218" t="s">
        <v>8272</v>
      </c>
      <c r="P3218" s="12">
        <f t="shared" si="301"/>
        <v>41013.936562499999</v>
      </c>
      <c r="Q3218" s="12">
        <f t="shared" si="302"/>
        <v>41061.165972222225</v>
      </c>
      <c r="R3218" s="15">
        <f t="shared" si="303"/>
        <v>2012</v>
      </c>
      <c r="S3218" s="21">
        <f t="shared" si="300"/>
        <v>0</v>
      </c>
      <c r="T3218" s="15">
        <f t="shared" si="305"/>
        <v>1.17</v>
      </c>
      <c r="U3218">
        <f t="shared" si="304"/>
        <v>2012</v>
      </c>
    </row>
    <row r="3219" spans="1:21" ht="43.5" x14ac:dyDescent="0.35">
      <c r="A3219">
        <v>3216</v>
      </c>
      <c r="B3219" s="3" t="s">
        <v>3216</v>
      </c>
      <c r="C3219" s="3" t="s">
        <v>7326</v>
      </c>
      <c r="D3219" s="6">
        <v>2000</v>
      </c>
      <c r="E3219" s="8">
        <v>70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s="10" t="s">
        <v>8271</v>
      </c>
      <c r="O3219" t="s">
        <v>8272</v>
      </c>
      <c r="P3219" s="12">
        <f t="shared" si="301"/>
        <v>42165.462627314817</v>
      </c>
      <c r="Q3219" s="12">
        <f t="shared" si="302"/>
        <v>42196.604166666672</v>
      </c>
      <c r="R3219" s="15">
        <f t="shared" si="303"/>
        <v>2015</v>
      </c>
      <c r="S3219" s="21">
        <f t="shared" si="300"/>
        <v>0</v>
      </c>
      <c r="T3219" s="15">
        <f t="shared" si="305"/>
        <v>2</v>
      </c>
      <c r="U3219">
        <f t="shared" si="304"/>
        <v>2015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 s="12">
        <f t="shared" si="301"/>
        <v>41971.002152777779</v>
      </c>
      <c r="Q3220" s="12">
        <f t="shared" si="302"/>
        <v>42004</v>
      </c>
      <c r="R3220" s="15">
        <f t="shared" si="303"/>
        <v>2014</v>
      </c>
      <c r="S3220" s="21">
        <f t="shared" si="300"/>
        <v>0</v>
      </c>
      <c r="T3220" s="15">
        <f t="shared" si="305"/>
        <v>0.38</v>
      </c>
      <c r="U3220">
        <f t="shared" si="30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 s="12">
        <f t="shared" si="301"/>
        <v>42050.983182870375</v>
      </c>
      <c r="Q3221" s="12">
        <f t="shared" si="302"/>
        <v>42085.941516203704</v>
      </c>
      <c r="R3221" s="15">
        <f t="shared" si="303"/>
        <v>2015</v>
      </c>
      <c r="S3221" s="21">
        <f t="shared" si="300"/>
        <v>0</v>
      </c>
      <c r="T3221" s="15">
        <f t="shared" si="305"/>
        <v>0.57999999999999996</v>
      </c>
      <c r="U3221">
        <f t="shared" si="30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 s="12">
        <f t="shared" si="301"/>
        <v>42772.833379629628</v>
      </c>
      <c r="Q3222" s="12">
        <f t="shared" si="302"/>
        <v>42806.875</v>
      </c>
      <c r="R3222" s="15">
        <f t="shared" si="303"/>
        <v>2017</v>
      </c>
      <c r="S3222" s="21">
        <f t="shared" si="300"/>
        <v>0</v>
      </c>
      <c r="T3222" s="15">
        <f t="shared" si="305"/>
        <v>1.1499999999999999</v>
      </c>
      <c r="U3222">
        <f t="shared" si="30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 s="12">
        <f t="shared" si="301"/>
        <v>42155.696793981479</v>
      </c>
      <c r="Q3223" s="12">
        <f t="shared" si="302"/>
        <v>42190.696793981479</v>
      </c>
      <c r="R3223" s="15">
        <f t="shared" si="303"/>
        <v>2015</v>
      </c>
      <c r="S3223" s="21">
        <f t="shared" si="300"/>
        <v>0</v>
      </c>
      <c r="T3223" s="15">
        <f t="shared" si="305"/>
        <v>0.6</v>
      </c>
      <c r="U3223">
        <f t="shared" si="30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 s="12">
        <f t="shared" si="301"/>
        <v>42270.582141203704</v>
      </c>
      <c r="Q3224" s="12">
        <f t="shared" si="302"/>
        <v>42301.895138888889</v>
      </c>
      <c r="R3224" s="15">
        <f t="shared" si="303"/>
        <v>2015</v>
      </c>
      <c r="S3224" s="21">
        <f t="shared" si="300"/>
        <v>0</v>
      </c>
      <c r="T3224" s="15">
        <f t="shared" si="305"/>
        <v>0.8</v>
      </c>
      <c r="U3224">
        <f t="shared" si="304"/>
        <v>2015</v>
      </c>
    </row>
    <row r="3225" spans="1:21" ht="58" x14ac:dyDescent="0.35">
      <c r="A3225">
        <v>3224</v>
      </c>
      <c r="B3225" s="3" t="s">
        <v>3224</v>
      </c>
      <c r="C3225" s="3" t="s">
        <v>7334</v>
      </c>
      <c r="D3225" s="6">
        <v>30000</v>
      </c>
      <c r="E3225" s="8">
        <v>65</v>
      </c>
      <c r="F3225" t="s">
        <v>8218</v>
      </c>
      <c r="G3225" t="s">
        <v>8223</v>
      </c>
      <c r="H3225" t="s">
        <v>8245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s="10" t="s">
        <v>8271</v>
      </c>
      <c r="O3225" t="s">
        <v>8272</v>
      </c>
      <c r="P3225" s="12">
        <f t="shared" si="301"/>
        <v>42697.850844907407</v>
      </c>
      <c r="Q3225" s="12">
        <f t="shared" si="302"/>
        <v>42745.208333333328</v>
      </c>
      <c r="R3225" s="15">
        <f t="shared" si="303"/>
        <v>2016</v>
      </c>
      <c r="S3225" s="21">
        <f t="shared" si="300"/>
        <v>0</v>
      </c>
      <c r="T3225" s="15">
        <f t="shared" si="305"/>
        <v>0.3</v>
      </c>
      <c r="U3225">
        <f t="shared" si="304"/>
        <v>2016</v>
      </c>
    </row>
    <row r="3226" spans="1:21" ht="43.5" x14ac:dyDescent="0.35">
      <c r="A3226">
        <v>3229</v>
      </c>
      <c r="B3226" s="3" t="s">
        <v>3229</v>
      </c>
      <c r="C3226" s="3" t="s">
        <v>7339</v>
      </c>
      <c r="D3226" s="6">
        <v>20000</v>
      </c>
      <c r="E3226" s="8">
        <v>65</v>
      </c>
      <c r="F3226" t="s">
        <v>8218</v>
      </c>
      <c r="G3226" t="s">
        <v>8223</v>
      </c>
      <c r="H3226" t="s">
        <v>8245</v>
      </c>
      <c r="I3226">
        <v>1416470398</v>
      </c>
      <c r="J3226">
        <v>1413874798</v>
      </c>
      <c r="K3226" t="b">
        <v>1</v>
      </c>
      <c r="L3226">
        <v>202</v>
      </c>
      <c r="M3226" t="b">
        <v>1</v>
      </c>
      <c r="N3226" s="10" t="s">
        <v>8271</v>
      </c>
      <c r="O3226" t="s">
        <v>8272</v>
      </c>
      <c r="P3226" s="12">
        <f t="shared" si="301"/>
        <v>41933.291643518518</v>
      </c>
      <c r="Q3226" s="12">
        <f t="shared" si="302"/>
        <v>41963.333310185189</v>
      </c>
      <c r="R3226" s="15">
        <f t="shared" si="303"/>
        <v>2014</v>
      </c>
      <c r="S3226" s="21">
        <f t="shared" ref="S3226:S3289" si="306">ROUND(E3226/D3226,0)</f>
        <v>0</v>
      </c>
      <c r="T3226" s="15">
        <f t="shared" si="305"/>
        <v>0.32</v>
      </c>
      <c r="U3226">
        <f t="shared" si="304"/>
        <v>2014</v>
      </c>
    </row>
    <row r="3227" spans="1:21" ht="29" x14ac:dyDescent="0.35">
      <c r="A3227">
        <v>3228</v>
      </c>
      <c r="B3227" s="3" t="s">
        <v>3228</v>
      </c>
      <c r="C3227" s="3" t="s">
        <v>7338</v>
      </c>
      <c r="D3227" s="6">
        <v>7000</v>
      </c>
      <c r="E3227" s="8">
        <v>65</v>
      </c>
      <c r="F3227" t="s">
        <v>8218</v>
      </c>
      <c r="G3227" t="s">
        <v>8223</v>
      </c>
      <c r="H3227" t="s">
        <v>8245</v>
      </c>
      <c r="I3227">
        <v>1450328340</v>
      </c>
      <c r="J3227">
        <v>1447606884</v>
      </c>
      <c r="K3227" t="b">
        <v>1</v>
      </c>
      <c r="L3227">
        <v>37</v>
      </c>
      <c r="M3227" t="b">
        <v>1</v>
      </c>
      <c r="N3227" s="10" t="s">
        <v>8271</v>
      </c>
      <c r="O3227" t="s">
        <v>8272</v>
      </c>
      <c r="P3227" s="12">
        <f t="shared" si="301"/>
        <v>42323.70930555556</v>
      </c>
      <c r="Q3227" s="12">
        <f t="shared" si="302"/>
        <v>42355.207638888889</v>
      </c>
      <c r="R3227" s="15">
        <f t="shared" si="303"/>
        <v>2015</v>
      </c>
      <c r="S3227" s="21">
        <f t="shared" si="306"/>
        <v>0</v>
      </c>
      <c r="T3227" s="15">
        <f t="shared" si="305"/>
        <v>1.76</v>
      </c>
      <c r="U3227">
        <f t="shared" si="304"/>
        <v>2015</v>
      </c>
    </row>
    <row r="3228" spans="1:21" ht="29" x14ac:dyDescent="0.35">
      <c r="A3228">
        <v>3223</v>
      </c>
      <c r="B3228" s="3" t="s">
        <v>3223</v>
      </c>
      <c r="C3228" s="3" t="s">
        <v>7333</v>
      </c>
      <c r="D3228" s="6">
        <v>3100</v>
      </c>
      <c r="E3228" s="8">
        <v>65</v>
      </c>
      <c r="F3228" t="s">
        <v>8218</v>
      </c>
      <c r="G3228" t="s">
        <v>8223</v>
      </c>
      <c r="H3228" t="s">
        <v>8245</v>
      </c>
      <c r="I3228">
        <v>1440100976</v>
      </c>
      <c r="J3228">
        <v>1437508976</v>
      </c>
      <c r="K3228" t="b">
        <v>1</v>
      </c>
      <c r="L3228">
        <v>74</v>
      </c>
      <c r="M3228" t="b">
        <v>1</v>
      </c>
      <c r="N3228" s="10" t="s">
        <v>8271</v>
      </c>
      <c r="O3228" t="s">
        <v>8272</v>
      </c>
      <c r="P3228" s="12">
        <f t="shared" si="301"/>
        <v>42206.835370370376</v>
      </c>
      <c r="Q3228" s="12">
        <f t="shared" si="302"/>
        <v>42236.835370370376</v>
      </c>
      <c r="R3228" s="15">
        <f t="shared" si="303"/>
        <v>2015</v>
      </c>
      <c r="S3228" s="21">
        <f t="shared" si="306"/>
        <v>0</v>
      </c>
      <c r="T3228" s="15">
        <f t="shared" si="305"/>
        <v>0.88</v>
      </c>
      <c r="U3228">
        <f t="shared" si="304"/>
        <v>2015</v>
      </c>
    </row>
    <row r="3229" spans="1:21" ht="43.5" x14ac:dyDescent="0.35">
      <c r="A3229">
        <v>3225</v>
      </c>
      <c r="B3229" s="3" t="s">
        <v>3225</v>
      </c>
      <c r="C3229" s="3" t="s">
        <v>7335</v>
      </c>
      <c r="D3229" s="6">
        <v>2000</v>
      </c>
      <c r="E3229" s="8">
        <v>65</v>
      </c>
      <c r="F3229" t="s">
        <v>8218</v>
      </c>
      <c r="G3229" t="s">
        <v>8223</v>
      </c>
      <c r="H3229" t="s">
        <v>8245</v>
      </c>
      <c r="I3229">
        <v>1464987600</v>
      </c>
      <c r="J3229">
        <v>1463145938</v>
      </c>
      <c r="K3229" t="b">
        <v>1</v>
      </c>
      <c r="L3229">
        <v>39</v>
      </c>
      <c r="M3229" t="b">
        <v>1</v>
      </c>
      <c r="N3229" s="10" t="s">
        <v>8271</v>
      </c>
      <c r="O3229" t="s">
        <v>8272</v>
      </c>
      <c r="P3229" s="12">
        <f t="shared" si="301"/>
        <v>42503.559467592597</v>
      </c>
      <c r="Q3229" s="12">
        <f t="shared" si="302"/>
        <v>42524.875</v>
      </c>
      <c r="R3229" s="15">
        <f t="shared" si="303"/>
        <v>2016</v>
      </c>
      <c r="S3229" s="21">
        <f t="shared" si="306"/>
        <v>0</v>
      </c>
      <c r="T3229" s="15">
        <f t="shared" si="305"/>
        <v>1.67</v>
      </c>
      <c r="U3229">
        <f t="shared" si="304"/>
        <v>2016</v>
      </c>
    </row>
    <row r="3230" spans="1:21" ht="43.5" x14ac:dyDescent="0.35">
      <c r="A3230">
        <v>3226</v>
      </c>
      <c r="B3230" s="3" t="s">
        <v>3226</v>
      </c>
      <c r="C3230" s="3" t="s">
        <v>7336</v>
      </c>
      <c r="D3230" s="6">
        <v>1200</v>
      </c>
      <c r="E3230" s="8">
        <v>65</v>
      </c>
      <c r="F3230" t="s">
        <v>8218</v>
      </c>
      <c r="G3230" t="s">
        <v>8224</v>
      </c>
      <c r="H3230" t="s">
        <v>8246</v>
      </c>
      <c r="I3230">
        <v>1446213612</v>
      </c>
      <c r="J3230">
        <v>1443621612</v>
      </c>
      <c r="K3230" t="b">
        <v>1</v>
      </c>
      <c r="L3230">
        <v>21</v>
      </c>
      <c r="M3230" t="b">
        <v>1</v>
      </c>
      <c r="N3230" s="10" t="s">
        <v>8271</v>
      </c>
      <c r="O3230" t="s">
        <v>8272</v>
      </c>
      <c r="P3230" s="12">
        <f t="shared" si="301"/>
        <v>42277.583472222221</v>
      </c>
      <c r="Q3230" s="12">
        <f t="shared" si="302"/>
        <v>42307.583472222221</v>
      </c>
      <c r="R3230" s="15">
        <f t="shared" si="303"/>
        <v>2015</v>
      </c>
      <c r="S3230" s="21">
        <f t="shared" si="306"/>
        <v>0</v>
      </c>
      <c r="T3230" s="15">
        <f t="shared" si="305"/>
        <v>3.1</v>
      </c>
      <c r="U3230">
        <f t="shared" si="304"/>
        <v>2015</v>
      </c>
    </row>
    <row r="3231" spans="1:21" ht="43.5" x14ac:dyDescent="0.35">
      <c r="A3231">
        <v>3227</v>
      </c>
      <c r="B3231" s="3" t="s">
        <v>3227</v>
      </c>
      <c r="C3231" s="3" t="s">
        <v>7337</v>
      </c>
      <c r="D3231" s="6">
        <v>1200</v>
      </c>
      <c r="E3231" s="8">
        <v>65</v>
      </c>
      <c r="F3231" t="s">
        <v>8218</v>
      </c>
      <c r="G3231" t="s">
        <v>8224</v>
      </c>
      <c r="H3231" t="s">
        <v>8246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s="10" t="s">
        <v>8271</v>
      </c>
      <c r="O3231" t="s">
        <v>8272</v>
      </c>
      <c r="P3231" s="12">
        <f t="shared" si="301"/>
        <v>42722.882361111115</v>
      </c>
      <c r="Q3231" s="12">
        <f t="shared" si="302"/>
        <v>42752.882361111115</v>
      </c>
      <c r="R3231" s="15">
        <f t="shared" si="303"/>
        <v>2016</v>
      </c>
      <c r="S3231" s="21">
        <f t="shared" si="306"/>
        <v>0</v>
      </c>
      <c r="T3231" s="15">
        <f t="shared" si="305"/>
        <v>2.17</v>
      </c>
      <c r="U3231">
        <f t="shared" si="304"/>
        <v>2016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 s="12">
        <f t="shared" si="301"/>
        <v>41898.168125000004</v>
      </c>
      <c r="Q3232" s="12">
        <f t="shared" si="302"/>
        <v>41913.165972222225</v>
      </c>
      <c r="R3232" s="15">
        <f t="shared" si="303"/>
        <v>2014</v>
      </c>
      <c r="S3232" s="21">
        <f t="shared" si="306"/>
        <v>0</v>
      </c>
      <c r="T3232" s="15">
        <f t="shared" si="305"/>
        <v>1.73</v>
      </c>
      <c r="U3232">
        <f t="shared" si="30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 s="12">
        <f t="shared" si="301"/>
        <v>42446.943831018521</v>
      </c>
      <c r="Q3233" s="12">
        <f t="shared" si="302"/>
        <v>42476.943831018521</v>
      </c>
      <c r="R3233" s="15">
        <f t="shared" si="303"/>
        <v>2016</v>
      </c>
      <c r="S3233" s="21">
        <f t="shared" si="306"/>
        <v>0</v>
      </c>
      <c r="T3233" s="15">
        <f t="shared" si="305"/>
        <v>2.25</v>
      </c>
      <c r="U3233">
        <f t="shared" si="30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 s="12">
        <f t="shared" si="301"/>
        <v>42463.81385416667</v>
      </c>
      <c r="Q3234" s="12">
        <f t="shared" si="302"/>
        <v>42494.165972222225</v>
      </c>
      <c r="R3234" s="15">
        <f t="shared" si="303"/>
        <v>2016</v>
      </c>
      <c r="S3234" s="21">
        <f t="shared" si="306"/>
        <v>0</v>
      </c>
      <c r="T3234" s="15">
        <f t="shared" si="305"/>
        <v>2.38</v>
      </c>
      <c r="U3234">
        <f t="shared" si="304"/>
        <v>2016</v>
      </c>
    </row>
    <row r="3235" spans="1:21" ht="43.5" x14ac:dyDescent="0.35">
      <c r="A3235">
        <v>3236</v>
      </c>
      <c r="B3235" s="3" t="s">
        <v>3236</v>
      </c>
      <c r="C3235" s="3" t="s">
        <v>7346</v>
      </c>
      <c r="D3235" s="6">
        <v>20000</v>
      </c>
      <c r="E3235" s="8">
        <v>61</v>
      </c>
      <c r="F3235" t="s">
        <v>8218</v>
      </c>
      <c r="G3235" t="s">
        <v>8223</v>
      </c>
      <c r="H3235" t="s">
        <v>8245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s="10" t="s">
        <v>8271</v>
      </c>
      <c r="O3235" t="s">
        <v>8272</v>
      </c>
      <c r="P3235" s="12">
        <f t="shared" si="301"/>
        <v>42702.917048611111</v>
      </c>
      <c r="Q3235" s="12">
        <f t="shared" si="302"/>
        <v>42732.917048611111</v>
      </c>
      <c r="R3235" s="15">
        <f t="shared" si="303"/>
        <v>2016</v>
      </c>
      <c r="S3235" s="21">
        <f t="shared" si="306"/>
        <v>0</v>
      </c>
      <c r="T3235" s="15">
        <f t="shared" si="305"/>
        <v>0.55000000000000004</v>
      </c>
      <c r="U3235">
        <f t="shared" si="304"/>
        <v>2016</v>
      </c>
    </row>
    <row r="3236" spans="1:21" ht="43.5" x14ac:dyDescent="0.35">
      <c r="A3236">
        <v>3235</v>
      </c>
      <c r="B3236" s="3" t="s">
        <v>3235</v>
      </c>
      <c r="C3236" s="3" t="s">
        <v>7345</v>
      </c>
      <c r="D3236" s="6">
        <v>15000</v>
      </c>
      <c r="E3236" s="8">
        <v>61</v>
      </c>
      <c r="F3236" t="s">
        <v>8218</v>
      </c>
      <c r="G3236" t="s">
        <v>8223</v>
      </c>
      <c r="H3236" t="s">
        <v>8245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s="10" t="s">
        <v>8271</v>
      </c>
      <c r="O3236" t="s">
        <v>8272</v>
      </c>
      <c r="P3236" s="12">
        <f t="shared" si="301"/>
        <v>42522.347812499997</v>
      </c>
      <c r="Q3236" s="12">
        <f t="shared" si="302"/>
        <v>42552.347812499997</v>
      </c>
      <c r="R3236" s="15">
        <f t="shared" si="303"/>
        <v>2016</v>
      </c>
      <c r="S3236" s="21">
        <f t="shared" si="306"/>
        <v>0</v>
      </c>
      <c r="T3236" s="15">
        <f t="shared" si="305"/>
        <v>0.34</v>
      </c>
      <c r="U3236">
        <f t="shared" si="304"/>
        <v>2016</v>
      </c>
    </row>
    <row r="3237" spans="1:21" ht="43.5" x14ac:dyDescent="0.35">
      <c r="A3237">
        <v>3233</v>
      </c>
      <c r="B3237" s="3" t="s">
        <v>3233</v>
      </c>
      <c r="C3237" s="3" t="s">
        <v>7343</v>
      </c>
      <c r="D3237" s="6">
        <v>5000</v>
      </c>
      <c r="E3237" s="8">
        <v>61</v>
      </c>
      <c r="F3237" t="s">
        <v>8218</v>
      </c>
      <c r="G3237" t="s">
        <v>8223</v>
      </c>
      <c r="H3237" t="s">
        <v>8245</v>
      </c>
      <c r="I3237">
        <v>1488482355</v>
      </c>
      <c r="J3237">
        <v>1485890355</v>
      </c>
      <c r="K3237" t="b">
        <v>0</v>
      </c>
      <c r="L3237">
        <v>61</v>
      </c>
      <c r="M3237" t="b">
        <v>1</v>
      </c>
      <c r="N3237" s="10" t="s">
        <v>8271</v>
      </c>
      <c r="O3237" t="s">
        <v>8272</v>
      </c>
      <c r="P3237" s="12">
        <f t="shared" si="301"/>
        <v>42766.805034722223</v>
      </c>
      <c r="Q3237" s="12">
        <f t="shared" si="302"/>
        <v>42796.805034722223</v>
      </c>
      <c r="R3237" s="15">
        <f t="shared" si="303"/>
        <v>2017</v>
      </c>
      <c r="S3237" s="21">
        <f t="shared" si="306"/>
        <v>0</v>
      </c>
      <c r="T3237" s="15">
        <f t="shared" si="305"/>
        <v>1</v>
      </c>
      <c r="U3237">
        <f t="shared" si="304"/>
        <v>2017</v>
      </c>
    </row>
    <row r="3238" spans="1:21" ht="43.5" x14ac:dyDescent="0.35">
      <c r="A3238">
        <v>3234</v>
      </c>
      <c r="B3238" s="3" t="s">
        <v>3234</v>
      </c>
      <c r="C3238" s="3" t="s">
        <v>7344</v>
      </c>
      <c r="D3238" s="6">
        <v>4000</v>
      </c>
      <c r="E3238" s="8">
        <v>61</v>
      </c>
      <c r="F3238" t="s">
        <v>8218</v>
      </c>
      <c r="G3238" t="s">
        <v>8224</v>
      </c>
      <c r="H3238" t="s">
        <v>8246</v>
      </c>
      <c r="I3238">
        <v>1485991860</v>
      </c>
      <c r="J3238">
        <v>1483124208</v>
      </c>
      <c r="K3238" t="b">
        <v>0</v>
      </c>
      <c r="L3238">
        <v>115</v>
      </c>
      <c r="M3238" t="b">
        <v>1</v>
      </c>
      <c r="N3238" s="10" t="s">
        <v>8271</v>
      </c>
      <c r="O3238" t="s">
        <v>8272</v>
      </c>
      <c r="P3238" s="12">
        <f t="shared" si="301"/>
        <v>42734.789444444439</v>
      </c>
      <c r="Q3238" s="12">
        <f t="shared" si="302"/>
        <v>42767.979861111111</v>
      </c>
      <c r="R3238" s="15">
        <f t="shared" si="303"/>
        <v>2016</v>
      </c>
      <c r="S3238" s="21">
        <f t="shared" si="306"/>
        <v>0</v>
      </c>
      <c r="T3238" s="15">
        <f t="shared" si="305"/>
        <v>0.53</v>
      </c>
      <c r="U3238">
        <f t="shared" si="30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 s="12">
        <f t="shared" si="301"/>
        <v>42252.474351851852</v>
      </c>
      <c r="Q3239" s="12">
        <f t="shared" si="302"/>
        <v>42276.165972222225</v>
      </c>
      <c r="R3239" s="15">
        <f t="shared" si="303"/>
        <v>2015</v>
      </c>
      <c r="S3239" s="21">
        <f t="shared" si="306"/>
        <v>0</v>
      </c>
      <c r="T3239" s="15">
        <f t="shared" si="305"/>
        <v>0.22</v>
      </c>
      <c r="U3239">
        <f t="shared" si="304"/>
        <v>2015</v>
      </c>
    </row>
    <row r="3240" spans="1:21" ht="43.5" x14ac:dyDescent="0.35">
      <c r="A3240">
        <v>3242</v>
      </c>
      <c r="B3240" s="3" t="s">
        <v>3242</v>
      </c>
      <c r="C3240" s="3" t="s">
        <v>7352</v>
      </c>
      <c r="D3240" s="6">
        <v>10000</v>
      </c>
      <c r="E3240" s="8">
        <v>60</v>
      </c>
      <c r="F3240" t="s">
        <v>8218</v>
      </c>
      <c r="G3240" t="s">
        <v>8223</v>
      </c>
      <c r="H3240" t="s">
        <v>8245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s="10" t="s">
        <v>8271</v>
      </c>
      <c r="O3240" t="s">
        <v>8272</v>
      </c>
      <c r="P3240" s="12">
        <f t="shared" si="301"/>
        <v>41871.755694444444</v>
      </c>
      <c r="Q3240" s="12">
        <f t="shared" si="302"/>
        <v>41901.755694444444</v>
      </c>
      <c r="R3240" s="15">
        <f t="shared" si="303"/>
        <v>2014</v>
      </c>
      <c r="S3240" s="21">
        <f t="shared" si="306"/>
        <v>0</v>
      </c>
      <c r="T3240" s="15">
        <f t="shared" si="305"/>
        <v>0.33</v>
      </c>
      <c r="U3240">
        <f t="shared" si="304"/>
        <v>2014</v>
      </c>
    </row>
    <row r="3241" spans="1:21" ht="58" x14ac:dyDescent="0.35">
      <c r="A3241">
        <v>3241</v>
      </c>
      <c r="B3241" s="3" t="s">
        <v>3241</v>
      </c>
      <c r="C3241" s="3" t="s">
        <v>7351</v>
      </c>
      <c r="D3241" s="6">
        <v>8500</v>
      </c>
      <c r="E3241" s="8">
        <v>60</v>
      </c>
      <c r="F3241" t="s">
        <v>8218</v>
      </c>
      <c r="G3241" t="s">
        <v>8223</v>
      </c>
      <c r="H3241" t="s">
        <v>8245</v>
      </c>
      <c r="I3241">
        <v>1413269940</v>
      </c>
      <c r="J3241">
        <v>1410421670</v>
      </c>
      <c r="K3241" t="b">
        <v>1</v>
      </c>
      <c r="L3241">
        <v>167</v>
      </c>
      <c r="M3241" t="b">
        <v>1</v>
      </c>
      <c r="N3241" s="10" t="s">
        <v>8271</v>
      </c>
      <c r="O3241" t="s">
        <v>8272</v>
      </c>
      <c r="P3241" s="12">
        <f t="shared" si="301"/>
        <v>41893.324884259258</v>
      </c>
      <c r="Q3241" s="12">
        <f t="shared" si="302"/>
        <v>41926.290972222225</v>
      </c>
      <c r="R3241" s="15">
        <f t="shared" si="303"/>
        <v>2014</v>
      </c>
      <c r="S3241" s="21">
        <f t="shared" si="306"/>
        <v>0</v>
      </c>
      <c r="T3241" s="15">
        <f t="shared" si="305"/>
        <v>0.36</v>
      </c>
      <c r="U3241">
        <f t="shared" si="304"/>
        <v>2014</v>
      </c>
    </row>
    <row r="3242" spans="1:21" ht="43.5" x14ac:dyDescent="0.35">
      <c r="A3242">
        <v>3243</v>
      </c>
      <c r="B3242" s="3" t="s">
        <v>3243</v>
      </c>
      <c r="C3242" s="3" t="s">
        <v>7353</v>
      </c>
      <c r="D3242" s="6">
        <v>8000</v>
      </c>
      <c r="E3242" s="8">
        <v>60</v>
      </c>
      <c r="F3242" t="s">
        <v>8218</v>
      </c>
      <c r="G3242" t="s">
        <v>8223</v>
      </c>
      <c r="H3242" t="s">
        <v>8245</v>
      </c>
      <c r="I3242">
        <v>1444348800</v>
      </c>
      <c r="J3242">
        <v>1442283562</v>
      </c>
      <c r="K3242" t="b">
        <v>1</v>
      </c>
      <c r="L3242">
        <v>71</v>
      </c>
      <c r="M3242" t="b">
        <v>1</v>
      </c>
      <c r="N3242" s="10" t="s">
        <v>8271</v>
      </c>
      <c r="O3242" t="s">
        <v>8272</v>
      </c>
      <c r="P3242" s="12">
        <f t="shared" si="301"/>
        <v>42262.096782407403</v>
      </c>
      <c r="Q3242" s="12">
        <f t="shared" si="302"/>
        <v>42286</v>
      </c>
      <c r="R3242" s="15">
        <f t="shared" si="303"/>
        <v>2015</v>
      </c>
      <c r="S3242" s="21">
        <f t="shared" si="306"/>
        <v>0</v>
      </c>
      <c r="T3242" s="15">
        <f t="shared" si="305"/>
        <v>0.85</v>
      </c>
      <c r="U3242">
        <f t="shared" si="304"/>
        <v>2015</v>
      </c>
    </row>
    <row r="3243" spans="1:21" ht="58" x14ac:dyDescent="0.35">
      <c r="A3243">
        <v>3239</v>
      </c>
      <c r="B3243" s="3" t="s">
        <v>3239</v>
      </c>
      <c r="C3243" s="3" t="s">
        <v>7349</v>
      </c>
      <c r="D3243" s="6">
        <v>5862</v>
      </c>
      <c r="E3243" s="8">
        <v>60</v>
      </c>
      <c r="F3243" t="s">
        <v>8218</v>
      </c>
      <c r="G3243" t="s">
        <v>8224</v>
      </c>
      <c r="H3243" t="s">
        <v>8246</v>
      </c>
      <c r="I3243">
        <v>1445817540</v>
      </c>
      <c r="J3243">
        <v>1443665293</v>
      </c>
      <c r="K3243" t="b">
        <v>1</v>
      </c>
      <c r="L3243">
        <v>104</v>
      </c>
      <c r="M3243" t="b">
        <v>1</v>
      </c>
      <c r="N3243" s="10" t="s">
        <v>8271</v>
      </c>
      <c r="O3243" t="s">
        <v>8272</v>
      </c>
      <c r="P3243" s="12">
        <f t="shared" si="301"/>
        <v>42278.089039351849</v>
      </c>
      <c r="Q3243" s="12">
        <f t="shared" si="302"/>
        <v>42302.999305555553</v>
      </c>
      <c r="R3243" s="15">
        <f t="shared" si="303"/>
        <v>2015</v>
      </c>
      <c r="S3243" s="21">
        <f t="shared" si="306"/>
        <v>0</v>
      </c>
      <c r="T3243" s="15">
        <f t="shared" si="305"/>
        <v>0.57999999999999996</v>
      </c>
      <c r="U3243">
        <f t="shared" si="304"/>
        <v>2015</v>
      </c>
    </row>
    <row r="3244" spans="1:21" ht="58" x14ac:dyDescent="0.35">
      <c r="A3244">
        <v>3240</v>
      </c>
      <c r="B3244" s="3" t="s">
        <v>3240</v>
      </c>
      <c r="C3244" s="3" t="s">
        <v>7350</v>
      </c>
      <c r="D3244" s="6">
        <v>3000</v>
      </c>
      <c r="E3244" s="8">
        <v>60</v>
      </c>
      <c r="F3244" t="s">
        <v>8218</v>
      </c>
      <c r="G3244" t="s">
        <v>8224</v>
      </c>
      <c r="H3244" t="s">
        <v>8246</v>
      </c>
      <c r="I3244">
        <v>1487286000</v>
      </c>
      <c r="J3244">
        <v>1484843948</v>
      </c>
      <c r="K3244" t="b">
        <v>0</v>
      </c>
      <c r="L3244">
        <v>34</v>
      </c>
      <c r="M3244" t="b">
        <v>1</v>
      </c>
      <c r="N3244" s="10" t="s">
        <v>8271</v>
      </c>
      <c r="O3244" t="s">
        <v>8272</v>
      </c>
      <c r="P3244" s="12">
        <f t="shared" si="301"/>
        <v>42754.693842592591</v>
      </c>
      <c r="Q3244" s="12">
        <f t="shared" si="302"/>
        <v>42782.958333333328</v>
      </c>
      <c r="R3244" s="15">
        <f t="shared" si="303"/>
        <v>2017</v>
      </c>
      <c r="S3244" s="21">
        <f t="shared" si="306"/>
        <v>0</v>
      </c>
      <c r="T3244" s="15">
        <f t="shared" si="305"/>
        <v>1.76</v>
      </c>
      <c r="U3244">
        <f t="shared" si="304"/>
        <v>2017</v>
      </c>
    </row>
    <row r="3245" spans="1:21" ht="58" x14ac:dyDescent="0.35">
      <c r="A3245">
        <v>3238</v>
      </c>
      <c r="B3245" s="3" t="s">
        <v>3238</v>
      </c>
      <c r="C3245" s="3" t="s">
        <v>7348</v>
      </c>
      <c r="D3245" s="6">
        <v>2800</v>
      </c>
      <c r="E3245" s="8">
        <v>60</v>
      </c>
      <c r="F3245" t="s">
        <v>8218</v>
      </c>
      <c r="G3245" t="s">
        <v>8224</v>
      </c>
      <c r="H3245" t="s">
        <v>8246</v>
      </c>
      <c r="I3245">
        <v>1435752898</v>
      </c>
      <c r="J3245">
        <v>1433160898</v>
      </c>
      <c r="K3245" t="b">
        <v>1</v>
      </c>
      <c r="L3245">
        <v>79</v>
      </c>
      <c r="M3245" t="b">
        <v>1</v>
      </c>
      <c r="N3245" s="10" t="s">
        <v>8271</v>
      </c>
      <c r="O3245" t="s">
        <v>8272</v>
      </c>
      <c r="P3245" s="12">
        <f t="shared" si="301"/>
        <v>42156.510393518518</v>
      </c>
      <c r="Q3245" s="12">
        <f t="shared" si="302"/>
        <v>42186.510393518518</v>
      </c>
      <c r="R3245" s="15">
        <f t="shared" si="303"/>
        <v>2015</v>
      </c>
      <c r="S3245" s="21">
        <f t="shared" si="306"/>
        <v>0</v>
      </c>
      <c r="T3245" s="15">
        <f t="shared" si="305"/>
        <v>0.76</v>
      </c>
      <c r="U3245">
        <f t="shared" si="304"/>
        <v>2015</v>
      </c>
    </row>
    <row r="3246" spans="1:21" ht="43.5" x14ac:dyDescent="0.35">
      <c r="A3246">
        <v>3245</v>
      </c>
      <c r="B3246" s="3" t="s">
        <v>3245</v>
      </c>
      <c r="C3246" s="3" t="s">
        <v>7355</v>
      </c>
      <c r="D3246" s="6">
        <v>21000</v>
      </c>
      <c r="E3246" s="8">
        <v>59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s="10" t="s">
        <v>8271</v>
      </c>
      <c r="O3246" t="s">
        <v>8272</v>
      </c>
      <c r="P3246" s="12">
        <f t="shared" si="301"/>
        <v>42135.60020833333</v>
      </c>
      <c r="Q3246" s="12">
        <f t="shared" si="302"/>
        <v>42167.083333333328</v>
      </c>
      <c r="R3246" s="15">
        <f t="shared" si="303"/>
        <v>2015</v>
      </c>
      <c r="S3246" s="21">
        <f t="shared" si="306"/>
        <v>0</v>
      </c>
      <c r="T3246" s="15">
        <f t="shared" si="305"/>
        <v>0.22</v>
      </c>
      <c r="U3246">
        <f t="shared" si="304"/>
        <v>2015</v>
      </c>
    </row>
    <row r="3247" spans="1:21" ht="43.5" x14ac:dyDescent="0.35">
      <c r="A3247">
        <v>3244</v>
      </c>
      <c r="B3247" s="3" t="s">
        <v>3244</v>
      </c>
      <c r="C3247" s="3" t="s">
        <v>7354</v>
      </c>
      <c r="D3247" s="6">
        <v>1600</v>
      </c>
      <c r="E3247" s="8">
        <v>59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s="10" t="s">
        <v>8271</v>
      </c>
      <c r="O3247" t="s">
        <v>8272</v>
      </c>
      <c r="P3247" s="12">
        <f t="shared" si="301"/>
        <v>42675.694236111114</v>
      </c>
      <c r="Q3247" s="12">
        <f t="shared" si="302"/>
        <v>42705.735902777778</v>
      </c>
      <c r="R3247" s="15">
        <f t="shared" si="303"/>
        <v>2016</v>
      </c>
      <c r="S3247" s="21">
        <f t="shared" si="306"/>
        <v>0</v>
      </c>
      <c r="T3247" s="15">
        <f t="shared" si="305"/>
        <v>0.86</v>
      </c>
      <c r="U3247">
        <f t="shared" si="304"/>
        <v>2016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 s="12">
        <f t="shared" si="301"/>
        <v>42230.472222222219</v>
      </c>
      <c r="Q3248" s="12">
        <f t="shared" si="302"/>
        <v>42259.165972222225</v>
      </c>
      <c r="R3248" s="15">
        <f t="shared" si="303"/>
        <v>2015</v>
      </c>
      <c r="S3248" s="21">
        <f t="shared" si="306"/>
        <v>0</v>
      </c>
      <c r="T3248" s="15">
        <f t="shared" si="305"/>
        <v>0.3</v>
      </c>
      <c r="U3248">
        <f t="shared" si="304"/>
        <v>2015</v>
      </c>
    </row>
    <row r="3249" spans="1:21" ht="29" x14ac:dyDescent="0.35">
      <c r="A3249">
        <v>3248</v>
      </c>
      <c r="B3249" s="3" t="s">
        <v>3248</v>
      </c>
      <c r="C3249" s="3" t="s">
        <v>7358</v>
      </c>
      <c r="D3249" s="6">
        <v>12000</v>
      </c>
      <c r="E3249" s="8">
        <v>56</v>
      </c>
      <c r="F3249" t="s">
        <v>8218</v>
      </c>
      <c r="G3249" t="s">
        <v>8223</v>
      </c>
      <c r="H3249" t="s">
        <v>8245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s="10" t="s">
        <v>8271</v>
      </c>
      <c r="O3249" t="s">
        <v>8272</v>
      </c>
      <c r="P3249" s="12">
        <f t="shared" si="301"/>
        <v>42068.888391203705</v>
      </c>
      <c r="Q3249" s="12">
        <f t="shared" si="302"/>
        <v>42098.846724537041</v>
      </c>
      <c r="R3249" s="15">
        <f t="shared" si="303"/>
        <v>2015</v>
      </c>
      <c r="S3249" s="21">
        <f t="shared" si="306"/>
        <v>0</v>
      </c>
      <c r="T3249" s="15">
        <f t="shared" si="305"/>
        <v>0.28000000000000003</v>
      </c>
      <c r="U3249">
        <f t="shared" si="304"/>
        <v>2015</v>
      </c>
    </row>
    <row r="3250" spans="1:21" ht="43.5" x14ac:dyDescent="0.35">
      <c r="A3250">
        <v>3249</v>
      </c>
      <c r="B3250" s="3" t="s">
        <v>3249</v>
      </c>
      <c r="C3250" s="3" t="s">
        <v>7359</v>
      </c>
      <c r="D3250" s="6">
        <v>5500</v>
      </c>
      <c r="E3250" s="8">
        <v>56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s="10" t="s">
        <v>8271</v>
      </c>
      <c r="O3250" t="s">
        <v>8272</v>
      </c>
      <c r="P3250" s="12">
        <f t="shared" si="301"/>
        <v>42145.746689814812</v>
      </c>
      <c r="Q3250" s="12">
        <f t="shared" si="302"/>
        <v>42175.746689814812</v>
      </c>
      <c r="R3250" s="15">
        <f t="shared" si="303"/>
        <v>2015</v>
      </c>
      <c r="S3250" s="21">
        <f t="shared" si="306"/>
        <v>0</v>
      </c>
      <c r="T3250" s="15">
        <f t="shared" si="305"/>
        <v>0.64</v>
      </c>
      <c r="U3250">
        <f t="shared" si="304"/>
        <v>2015</v>
      </c>
    </row>
    <row r="3251" spans="1:21" ht="43.5" x14ac:dyDescent="0.35">
      <c r="A3251">
        <v>3247</v>
      </c>
      <c r="B3251" s="3" t="s">
        <v>3247</v>
      </c>
      <c r="C3251" s="3" t="s">
        <v>7357</v>
      </c>
      <c r="D3251" s="6">
        <v>2500</v>
      </c>
      <c r="E3251" s="8">
        <v>56</v>
      </c>
      <c r="F3251" t="s">
        <v>8218</v>
      </c>
      <c r="G3251" t="s">
        <v>8224</v>
      </c>
      <c r="H3251" t="s">
        <v>8246</v>
      </c>
      <c r="I3251">
        <v>1436696712</v>
      </c>
      <c r="J3251">
        <v>1434104712</v>
      </c>
      <c r="K3251" t="b">
        <v>1</v>
      </c>
      <c r="L3251">
        <v>57</v>
      </c>
      <c r="M3251" t="b">
        <v>1</v>
      </c>
      <c r="N3251" s="10" t="s">
        <v>8271</v>
      </c>
      <c r="O3251" t="s">
        <v>8272</v>
      </c>
      <c r="P3251" s="12">
        <f t="shared" si="301"/>
        <v>42167.434166666666</v>
      </c>
      <c r="Q3251" s="12">
        <f t="shared" si="302"/>
        <v>42197.434166666666</v>
      </c>
      <c r="R3251" s="15">
        <f t="shared" si="303"/>
        <v>2015</v>
      </c>
      <c r="S3251" s="21">
        <f t="shared" si="306"/>
        <v>0</v>
      </c>
      <c r="T3251" s="15">
        <f t="shared" si="305"/>
        <v>0.98</v>
      </c>
      <c r="U3251">
        <f t="shared" si="30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 s="12">
        <f t="shared" si="301"/>
        <v>41918.742175925923</v>
      </c>
      <c r="Q3252" s="12">
        <f t="shared" si="302"/>
        <v>41948.783842592595</v>
      </c>
      <c r="R3252" s="15">
        <f t="shared" si="303"/>
        <v>2014</v>
      </c>
      <c r="S3252" s="21">
        <f t="shared" si="306"/>
        <v>0</v>
      </c>
      <c r="T3252" s="15">
        <f t="shared" si="305"/>
        <v>0.26</v>
      </c>
      <c r="U3252">
        <f t="shared" si="304"/>
        <v>2014</v>
      </c>
    </row>
    <row r="3253" spans="1:21" ht="43.5" x14ac:dyDescent="0.35">
      <c r="A3253">
        <v>3253</v>
      </c>
      <c r="B3253" s="3" t="s">
        <v>3253</v>
      </c>
      <c r="C3253" s="3" t="s">
        <v>7363</v>
      </c>
      <c r="D3253" s="6">
        <v>20000</v>
      </c>
      <c r="E3253" s="8">
        <v>55</v>
      </c>
      <c r="F3253" t="s">
        <v>8218</v>
      </c>
      <c r="G3253" t="s">
        <v>8223</v>
      </c>
      <c r="H3253" t="s">
        <v>8245</v>
      </c>
      <c r="I3253">
        <v>1473306300</v>
      </c>
      <c r="J3253">
        <v>1471701028</v>
      </c>
      <c r="K3253" t="b">
        <v>1</v>
      </c>
      <c r="L3253">
        <v>115</v>
      </c>
      <c r="M3253" t="b">
        <v>1</v>
      </c>
      <c r="N3253" s="10" t="s">
        <v>8271</v>
      </c>
      <c r="O3253" t="s">
        <v>8272</v>
      </c>
      <c r="P3253" s="12">
        <f t="shared" si="301"/>
        <v>42602.576712962968</v>
      </c>
      <c r="Q3253" s="12">
        <f t="shared" si="302"/>
        <v>42621.15625</v>
      </c>
      <c r="R3253" s="15">
        <f t="shared" si="303"/>
        <v>2016</v>
      </c>
      <c r="S3253" s="21">
        <f t="shared" si="306"/>
        <v>0</v>
      </c>
      <c r="T3253" s="15">
        <f t="shared" si="305"/>
        <v>0.48</v>
      </c>
      <c r="U3253">
        <f t="shared" si="304"/>
        <v>2016</v>
      </c>
    </row>
    <row r="3254" spans="1:21" ht="43.5" x14ac:dyDescent="0.35">
      <c r="A3254">
        <v>3254</v>
      </c>
      <c r="B3254" s="3" t="s">
        <v>3254</v>
      </c>
      <c r="C3254" s="3" t="s">
        <v>7364</v>
      </c>
      <c r="D3254" s="6">
        <v>13000</v>
      </c>
      <c r="E3254" s="8">
        <v>55</v>
      </c>
      <c r="F3254" t="s">
        <v>8218</v>
      </c>
      <c r="G3254" t="s">
        <v>8224</v>
      </c>
      <c r="H3254" t="s">
        <v>8246</v>
      </c>
      <c r="I3254">
        <v>1427331809</v>
      </c>
      <c r="J3254">
        <v>1424743409</v>
      </c>
      <c r="K3254" t="b">
        <v>1</v>
      </c>
      <c r="L3254">
        <v>186</v>
      </c>
      <c r="M3254" t="b">
        <v>1</v>
      </c>
      <c r="N3254" s="10" t="s">
        <v>8271</v>
      </c>
      <c r="O3254" t="s">
        <v>8272</v>
      </c>
      <c r="P3254" s="12">
        <f t="shared" si="301"/>
        <v>42059.085752314815</v>
      </c>
      <c r="Q3254" s="12">
        <f t="shared" si="302"/>
        <v>42089.044085648144</v>
      </c>
      <c r="R3254" s="15">
        <f t="shared" si="303"/>
        <v>2015</v>
      </c>
      <c r="S3254" s="21">
        <f t="shared" si="306"/>
        <v>0</v>
      </c>
      <c r="T3254" s="15">
        <f t="shared" si="305"/>
        <v>0.3</v>
      </c>
      <c r="U3254">
        <f t="shared" si="304"/>
        <v>2015</v>
      </c>
    </row>
    <row r="3255" spans="1:21" ht="43.5" x14ac:dyDescent="0.35">
      <c r="A3255">
        <v>3256</v>
      </c>
      <c r="B3255" s="3" t="s">
        <v>3256</v>
      </c>
      <c r="C3255" s="3" t="s">
        <v>7366</v>
      </c>
      <c r="D3255" s="6">
        <v>10000</v>
      </c>
      <c r="E3255" s="8">
        <v>55</v>
      </c>
      <c r="F3255" t="s">
        <v>8218</v>
      </c>
      <c r="G3255" t="s">
        <v>8223</v>
      </c>
      <c r="H3255" t="s">
        <v>8245</v>
      </c>
      <c r="I3255">
        <v>1433995140</v>
      </c>
      <c r="J3255">
        <v>1432129577</v>
      </c>
      <c r="K3255" t="b">
        <v>1</v>
      </c>
      <c r="L3255">
        <v>176</v>
      </c>
      <c r="M3255" t="b">
        <v>1</v>
      </c>
      <c r="N3255" s="10" t="s">
        <v>8271</v>
      </c>
      <c r="O3255" t="s">
        <v>8272</v>
      </c>
      <c r="P3255" s="12">
        <f t="shared" si="301"/>
        <v>42144.573807870373</v>
      </c>
      <c r="Q3255" s="12">
        <f t="shared" si="302"/>
        <v>42166.165972222225</v>
      </c>
      <c r="R3255" s="15">
        <f t="shared" si="303"/>
        <v>2015</v>
      </c>
      <c r="S3255" s="21">
        <f t="shared" si="306"/>
        <v>0</v>
      </c>
      <c r="T3255" s="15">
        <f t="shared" si="305"/>
        <v>0.31</v>
      </c>
      <c r="U3255">
        <f t="shared" si="304"/>
        <v>2015</v>
      </c>
    </row>
    <row r="3256" spans="1:21" ht="43.5" x14ac:dyDescent="0.35">
      <c r="A3256">
        <v>3252</v>
      </c>
      <c r="B3256" s="3" t="s">
        <v>3252</v>
      </c>
      <c r="C3256" s="3" t="s">
        <v>7362</v>
      </c>
      <c r="D3256" s="6">
        <v>2250</v>
      </c>
      <c r="E3256" s="8">
        <v>55</v>
      </c>
      <c r="F3256" t="s">
        <v>8218</v>
      </c>
      <c r="G3256" t="s">
        <v>8224</v>
      </c>
      <c r="H3256" t="s">
        <v>8246</v>
      </c>
      <c r="I3256">
        <v>1473247240</v>
      </c>
      <c r="J3256">
        <v>1470655240</v>
      </c>
      <c r="K3256" t="b">
        <v>1</v>
      </c>
      <c r="L3256">
        <v>50</v>
      </c>
      <c r="M3256" t="b">
        <v>1</v>
      </c>
      <c r="N3256" s="10" t="s">
        <v>8271</v>
      </c>
      <c r="O3256" t="s">
        <v>8272</v>
      </c>
      <c r="P3256" s="12">
        <f t="shared" si="301"/>
        <v>42590.472685185188</v>
      </c>
      <c r="Q3256" s="12">
        <f t="shared" si="302"/>
        <v>42620.472685185188</v>
      </c>
      <c r="R3256" s="15">
        <f t="shared" si="303"/>
        <v>2016</v>
      </c>
      <c r="S3256" s="21">
        <f t="shared" si="306"/>
        <v>0</v>
      </c>
      <c r="T3256" s="15">
        <f t="shared" si="305"/>
        <v>1.1000000000000001</v>
      </c>
      <c r="U3256">
        <f t="shared" si="304"/>
        <v>2016</v>
      </c>
    </row>
    <row r="3257" spans="1:21" ht="43.5" x14ac:dyDescent="0.35">
      <c r="A3257">
        <v>3257</v>
      </c>
      <c r="B3257" s="3" t="s">
        <v>3257</v>
      </c>
      <c r="C3257" s="3" t="s">
        <v>7367</v>
      </c>
      <c r="D3257" s="6">
        <v>2000</v>
      </c>
      <c r="E3257" s="8">
        <v>55</v>
      </c>
      <c r="F3257" t="s">
        <v>8218</v>
      </c>
      <c r="G3257" t="s">
        <v>8224</v>
      </c>
      <c r="H3257" t="s">
        <v>8246</v>
      </c>
      <c r="I3257">
        <v>1487769952</v>
      </c>
      <c r="J3257">
        <v>1485177952</v>
      </c>
      <c r="K3257" t="b">
        <v>0</v>
      </c>
      <c r="L3257">
        <v>41</v>
      </c>
      <c r="M3257" t="b">
        <v>1</v>
      </c>
      <c r="N3257" s="10" t="s">
        <v>8271</v>
      </c>
      <c r="O3257" t="s">
        <v>8272</v>
      </c>
      <c r="P3257" s="12">
        <f t="shared" si="301"/>
        <v>42758.559629629628</v>
      </c>
      <c r="Q3257" s="12">
        <f t="shared" si="302"/>
        <v>42788.559629629628</v>
      </c>
      <c r="R3257" s="15">
        <f t="shared" si="303"/>
        <v>2017</v>
      </c>
      <c r="S3257" s="21">
        <f t="shared" si="306"/>
        <v>0</v>
      </c>
      <c r="T3257" s="15">
        <f t="shared" si="305"/>
        <v>1.34</v>
      </c>
      <c r="U3257">
        <f t="shared" si="304"/>
        <v>2017</v>
      </c>
    </row>
    <row r="3258" spans="1:21" ht="43.5" x14ac:dyDescent="0.35">
      <c r="A3258">
        <v>3251</v>
      </c>
      <c r="B3258" s="3" t="s">
        <v>3251</v>
      </c>
      <c r="C3258" s="3" t="s">
        <v>7361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1434907966</v>
      </c>
      <c r="J3258">
        <v>1432315966</v>
      </c>
      <c r="K3258" t="b">
        <v>1</v>
      </c>
      <c r="L3258">
        <v>20</v>
      </c>
      <c r="M3258" t="b">
        <v>1</v>
      </c>
      <c r="N3258" s="10" t="s">
        <v>8271</v>
      </c>
      <c r="O3258" t="s">
        <v>8272</v>
      </c>
      <c r="P3258" s="12">
        <f t="shared" si="301"/>
        <v>42146.731087962966</v>
      </c>
      <c r="Q3258" s="12">
        <f t="shared" si="302"/>
        <v>42176.731087962966</v>
      </c>
      <c r="R3258" s="15">
        <f t="shared" si="303"/>
        <v>2015</v>
      </c>
      <c r="S3258" s="21">
        <f t="shared" si="306"/>
        <v>0</v>
      </c>
      <c r="T3258" s="15">
        <f t="shared" si="305"/>
        <v>2.75</v>
      </c>
      <c r="U3258">
        <f t="shared" si="304"/>
        <v>2015</v>
      </c>
    </row>
    <row r="3259" spans="1:21" ht="58" x14ac:dyDescent="0.35">
      <c r="A3259">
        <v>3255</v>
      </c>
      <c r="B3259" s="3" t="s">
        <v>3255</v>
      </c>
      <c r="C3259" s="3" t="s">
        <v>7365</v>
      </c>
      <c r="D3259" s="6">
        <v>300</v>
      </c>
      <c r="E3259" s="8">
        <v>55</v>
      </c>
      <c r="F3259" t="s">
        <v>8218</v>
      </c>
      <c r="G3259" t="s">
        <v>8224</v>
      </c>
      <c r="H3259" t="s">
        <v>8246</v>
      </c>
      <c r="I3259">
        <v>1412706375</v>
      </c>
      <c r="J3259">
        <v>1410114375</v>
      </c>
      <c r="K3259" t="b">
        <v>1</v>
      </c>
      <c r="L3259">
        <v>18</v>
      </c>
      <c r="M3259" t="b">
        <v>1</v>
      </c>
      <c r="N3259" s="10" t="s">
        <v>8271</v>
      </c>
      <c r="O3259" t="s">
        <v>8272</v>
      </c>
      <c r="P3259" s="12">
        <f t="shared" si="301"/>
        <v>41889.768229166664</v>
      </c>
      <c r="Q3259" s="12">
        <f t="shared" si="302"/>
        <v>41919.768229166664</v>
      </c>
      <c r="R3259" s="15">
        <f t="shared" si="303"/>
        <v>2014</v>
      </c>
      <c r="S3259" s="21">
        <f t="shared" si="306"/>
        <v>0</v>
      </c>
      <c r="T3259" s="15">
        <f t="shared" si="305"/>
        <v>3.06</v>
      </c>
      <c r="U3259">
        <f t="shared" si="304"/>
        <v>2014</v>
      </c>
    </row>
    <row r="3260" spans="1:21" ht="43.5" x14ac:dyDescent="0.35">
      <c r="A3260">
        <v>3259</v>
      </c>
      <c r="B3260" s="3" t="s">
        <v>3259</v>
      </c>
      <c r="C3260" s="3" t="s">
        <v>7369</v>
      </c>
      <c r="D3260" s="6">
        <v>23000</v>
      </c>
      <c r="E3260" s="8">
        <v>53</v>
      </c>
      <c r="F3260" t="s">
        <v>8218</v>
      </c>
      <c r="G3260" t="s">
        <v>8223</v>
      </c>
      <c r="H3260" t="s">
        <v>8245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s="10" t="s">
        <v>8271</v>
      </c>
      <c r="O3260" t="s">
        <v>8272</v>
      </c>
      <c r="P3260" s="12">
        <f t="shared" si="301"/>
        <v>42614.760937500003</v>
      </c>
      <c r="Q3260" s="12">
        <f t="shared" si="302"/>
        <v>42644.165972222225</v>
      </c>
      <c r="R3260" s="15">
        <f t="shared" si="303"/>
        <v>2016</v>
      </c>
      <c r="S3260" s="21">
        <f t="shared" si="306"/>
        <v>0</v>
      </c>
      <c r="T3260" s="15">
        <f t="shared" si="305"/>
        <v>0.55000000000000004</v>
      </c>
      <c r="U3260">
        <f t="shared" si="304"/>
        <v>2016</v>
      </c>
    </row>
    <row r="3261" spans="1:21" ht="43.5" x14ac:dyDescent="0.35">
      <c r="A3261">
        <v>3258</v>
      </c>
      <c r="B3261" s="3" t="s">
        <v>3258</v>
      </c>
      <c r="C3261" s="3" t="s">
        <v>7368</v>
      </c>
      <c r="D3261" s="6">
        <v>7000</v>
      </c>
      <c r="E3261" s="8">
        <v>53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s="10" t="s">
        <v>8271</v>
      </c>
      <c r="O3261" t="s">
        <v>8272</v>
      </c>
      <c r="P3261" s="12">
        <f t="shared" si="301"/>
        <v>41982.887280092589</v>
      </c>
      <c r="Q3261" s="12">
        <f t="shared" si="302"/>
        <v>42012.887280092589</v>
      </c>
      <c r="R3261" s="15">
        <f t="shared" si="303"/>
        <v>2014</v>
      </c>
      <c r="S3261" s="21">
        <f t="shared" si="306"/>
        <v>0</v>
      </c>
      <c r="T3261" s="15">
        <f t="shared" si="305"/>
        <v>0.71</v>
      </c>
      <c r="U3261">
        <f t="shared" si="304"/>
        <v>2014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 s="12">
        <f t="shared" si="301"/>
        <v>42303.672662037032</v>
      </c>
      <c r="Q3262" s="12">
        <f t="shared" si="302"/>
        <v>42338.714328703703</v>
      </c>
      <c r="R3262" s="15">
        <f t="shared" si="303"/>
        <v>2015</v>
      </c>
      <c r="S3262" s="21">
        <f t="shared" si="306"/>
        <v>0</v>
      </c>
      <c r="T3262" s="15">
        <f t="shared" si="305"/>
        <v>0.73</v>
      </c>
      <c r="U3262">
        <f t="shared" si="30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 s="12">
        <f t="shared" si="301"/>
        <v>42171.725416666668</v>
      </c>
      <c r="Q3263" s="12">
        <f t="shared" si="302"/>
        <v>42201.725416666668</v>
      </c>
      <c r="R3263" s="15">
        <f t="shared" si="303"/>
        <v>2015</v>
      </c>
      <c r="S3263" s="21">
        <f t="shared" si="306"/>
        <v>0</v>
      </c>
      <c r="T3263" s="15">
        <f t="shared" si="305"/>
        <v>1.08</v>
      </c>
      <c r="U3263">
        <f t="shared" si="30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 s="12">
        <f t="shared" si="301"/>
        <v>41964.315532407403</v>
      </c>
      <c r="Q3264" s="12">
        <f t="shared" si="302"/>
        <v>41995.166666666672</v>
      </c>
      <c r="R3264" s="15">
        <f t="shared" si="303"/>
        <v>2014</v>
      </c>
      <c r="S3264" s="21">
        <f t="shared" si="306"/>
        <v>0</v>
      </c>
      <c r="T3264" s="15">
        <f t="shared" si="305"/>
        <v>0.39</v>
      </c>
      <c r="U3264">
        <f t="shared" si="30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 s="12">
        <f t="shared" si="301"/>
        <v>42284.516064814816</v>
      </c>
      <c r="Q3265" s="12">
        <f t="shared" si="302"/>
        <v>42307.875</v>
      </c>
      <c r="R3265" s="15">
        <f t="shared" si="303"/>
        <v>2015</v>
      </c>
      <c r="S3265" s="21">
        <f t="shared" si="306"/>
        <v>0</v>
      </c>
      <c r="T3265" s="15">
        <f t="shared" si="305"/>
        <v>0.76</v>
      </c>
      <c r="U3265">
        <f t="shared" si="30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 s="12">
        <f t="shared" ref="P3266:P3329" si="307">(((J3266/60)/60)/24)+DATE(1970,1,1)</f>
        <v>42016.800208333334</v>
      </c>
      <c r="Q3266" s="12">
        <f t="shared" ref="Q3266:Q3329" si="308">(((I3266/60)/60)/24)+DATE(1970,1,1)</f>
        <v>42032.916666666672</v>
      </c>
      <c r="R3266" s="15">
        <f t="shared" ref="R3266:R3329" si="309">YEAR(P3266)</f>
        <v>2015</v>
      </c>
      <c r="S3266" s="21">
        <f t="shared" si="306"/>
        <v>0</v>
      </c>
      <c r="T3266" s="15">
        <f t="shared" si="305"/>
        <v>1.06</v>
      </c>
      <c r="U3266">
        <f t="shared" si="304"/>
        <v>2015</v>
      </c>
    </row>
    <row r="3267" spans="1:21" ht="43.5" x14ac:dyDescent="0.35">
      <c r="A3267">
        <v>3267</v>
      </c>
      <c r="B3267" s="3" t="s">
        <v>3267</v>
      </c>
      <c r="C3267" s="3" t="s">
        <v>7377</v>
      </c>
      <c r="D3267" s="6">
        <v>15000</v>
      </c>
      <c r="E3267" s="8">
        <v>51</v>
      </c>
      <c r="F3267" t="s">
        <v>8218</v>
      </c>
      <c r="G3267" t="s">
        <v>8223</v>
      </c>
      <c r="H3267" t="s">
        <v>8245</v>
      </c>
      <c r="I3267">
        <v>1437156660</v>
      </c>
      <c r="J3267">
        <v>1434564660</v>
      </c>
      <c r="K3267" t="b">
        <v>1</v>
      </c>
      <c r="L3267">
        <v>288</v>
      </c>
      <c r="M3267" t="b">
        <v>1</v>
      </c>
      <c r="N3267" s="10" t="s">
        <v>8271</v>
      </c>
      <c r="O3267" t="s">
        <v>8272</v>
      </c>
      <c r="P3267" s="12">
        <f t="shared" si="307"/>
        <v>42172.757638888885</v>
      </c>
      <c r="Q3267" s="12">
        <f t="shared" si="308"/>
        <v>42202.757638888885</v>
      </c>
      <c r="R3267" s="15">
        <f t="shared" si="309"/>
        <v>2015</v>
      </c>
      <c r="S3267" s="21">
        <f t="shared" si="306"/>
        <v>0</v>
      </c>
      <c r="T3267" s="15">
        <f t="shared" si="305"/>
        <v>0.18</v>
      </c>
      <c r="U3267">
        <f t="shared" ref="U3267:U3330" si="310">YEAR(P3267)</f>
        <v>2015</v>
      </c>
    </row>
    <row r="3268" spans="1:21" ht="43.5" x14ac:dyDescent="0.35">
      <c r="A3268">
        <v>3272</v>
      </c>
      <c r="B3268" s="3" t="s">
        <v>3272</v>
      </c>
      <c r="C3268" s="3" t="s">
        <v>7382</v>
      </c>
      <c r="D3268" s="6">
        <v>10000</v>
      </c>
      <c r="E3268" s="8">
        <v>51</v>
      </c>
      <c r="F3268" t="s">
        <v>8218</v>
      </c>
      <c r="G3268" t="s">
        <v>8223</v>
      </c>
      <c r="H3268" t="s">
        <v>8245</v>
      </c>
      <c r="I3268">
        <v>1446814809</v>
      </c>
      <c r="J3268">
        <v>1444219209</v>
      </c>
      <c r="K3268" t="b">
        <v>1</v>
      </c>
      <c r="L3268">
        <v>145</v>
      </c>
      <c r="M3268" t="b">
        <v>1</v>
      </c>
      <c r="N3268" s="10" t="s">
        <v>8271</v>
      </c>
      <c r="O3268" t="s">
        <v>8272</v>
      </c>
      <c r="P3268" s="12">
        <f t="shared" si="307"/>
        <v>42284.500104166669</v>
      </c>
      <c r="Q3268" s="12">
        <f t="shared" si="308"/>
        <v>42314.541770833333</v>
      </c>
      <c r="R3268" s="15">
        <f t="shared" si="309"/>
        <v>2015</v>
      </c>
      <c r="S3268" s="21">
        <f t="shared" si="306"/>
        <v>0</v>
      </c>
      <c r="T3268" s="15">
        <f t="shared" ref="T3268:T3331" si="311">IFERROR(ROUND(E3268/L3268,2),0)</f>
        <v>0.35</v>
      </c>
      <c r="U3268">
        <f t="shared" si="310"/>
        <v>2015</v>
      </c>
    </row>
    <row r="3269" spans="1:21" ht="43.5" x14ac:dyDescent="0.35">
      <c r="A3269">
        <v>3269</v>
      </c>
      <c r="B3269" s="3" t="s">
        <v>3269</v>
      </c>
      <c r="C3269" s="3" t="s">
        <v>7379</v>
      </c>
      <c r="D3269" s="6">
        <v>8000</v>
      </c>
      <c r="E3269" s="8">
        <v>51</v>
      </c>
      <c r="F3269" t="s">
        <v>8218</v>
      </c>
      <c r="G3269" t="s">
        <v>8224</v>
      </c>
      <c r="H3269" t="s">
        <v>8246</v>
      </c>
      <c r="I3269">
        <v>1434452400</v>
      </c>
      <c r="J3269">
        <v>1431509397</v>
      </c>
      <c r="K3269" t="b">
        <v>1</v>
      </c>
      <c r="L3269">
        <v>70</v>
      </c>
      <c r="M3269" t="b">
        <v>1</v>
      </c>
      <c r="N3269" s="10" t="s">
        <v>8271</v>
      </c>
      <c r="O3269" t="s">
        <v>8272</v>
      </c>
      <c r="P3269" s="12">
        <f t="shared" si="307"/>
        <v>42137.395798611105</v>
      </c>
      <c r="Q3269" s="12">
        <f t="shared" si="308"/>
        <v>42171.458333333328</v>
      </c>
      <c r="R3269" s="15">
        <f t="shared" si="309"/>
        <v>2015</v>
      </c>
      <c r="S3269" s="21">
        <f t="shared" si="306"/>
        <v>0</v>
      </c>
      <c r="T3269" s="15">
        <f t="shared" si="311"/>
        <v>0.73</v>
      </c>
      <c r="U3269">
        <f t="shared" si="310"/>
        <v>2015</v>
      </c>
    </row>
    <row r="3270" spans="1:21" ht="43.5" x14ac:dyDescent="0.35">
      <c r="A3270">
        <v>3266</v>
      </c>
      <c r="B3270" s="3" t="s">
        <v>3266</v>
      </c>
      <c r="C3270" s="3" t="s">
        <v>7376</v>
      </c>
      <c r="D3270" s="6">
        <v>6000</v>
      </c>
      <c r="E3270" s="8">
        <v>51</v>
      </c>
      <c r="F3270" t="s">
        <v>8218</v>
      </c>
      <c r="G3270" t="s">
        <v>8223</v>
      </c>
      <c r="H3270" t="s">
        <v>8245</v>
      </c>
      <c r="I3270">
        <v>1434142800</v>
      </c>
      <c r="J3270">
        <v>1431435122</v>
      </c>
      <c r="K3270" t="b">
        <v>1</v>
      </c>
      <c r="L3270">
        <v>163</v>
      </c>
      <c r="M3270" t="b">
        <v>1</v>
      </c>
      <c r="N3270" s="10" t="s">
        <v>8271</v>
      </c>
      <c r="O3270" t="s">
        <v>8272</v>
      </c>
      <c r="P3270" s="12">
        <f t="shared" si="307"/>
        <v>42136.536134259266</v>
      </c>
      <c r="Q3270" s="12">
        <f t="shared" si="308"/>
        <v>42167.875</v>
      </c>
      <c r="R3270" s="15">
        <f t="shared" si="309"/>
        <v>2015</v>
      </c>
      <c r="S3270" s="21">
        <f t="shared" si="306"/>
        <v>0</v>
      </c>
      <c r="T3270" s="15">
        <f t="shared" si="311"/>
        <v>0.31</v>
      </c>
      <c r="U3270">
        <f t="shared" si="310"/>
        <v>2015</v>
      </c>
    </row>
    <row r="3271" spans="1:21" ht="58" x14ac:dyDescent="0.35">
      <c r="A3271">
        <v>3273</v>
      </c>
      <c r="B3271" s="3" t="s">
        <v>3273</v>
      </c>
      <c r="C3271" s="3" t="s">
        <v>7383</v>
      </c>
      <c r="D3271" s="6">
        <v>4000</v>
      </c>
      <c r="E3271" s="8">
        <v>51</v>
      </c>
      <c r="F3271" t="s">
        <v>8218</v>
      </c>
      <c r="G3271" t="s">
        <v>8223</v>
      </c>
      <c r="H3271" t="s">
        <v>8245</v>
      </c>
      <c r="I3271">
        <v>1473879600</v>
      </c>
      <c r="J3271">
        <v>1472498042</v>
      </c>
      <c r="K3271" t="b">
        <v>1</v>
      </c>
      <c r="L3271">
        <v>21</v>
      </c>
      <c r="M3271" t="b">
        <v>1</v>
      </c>
      <c r="N3271" s="10" t="s">
        <v>8271</v>
      </c>
      <c r="O3271" t="s">
        <v>8272</v>
      </c>
      <c r="P3271" s="12">
        <f t="shared" si="307"/>
        <v>42611.801412037035</v>
      </c>
      <c r="Q3271" s="12">
        <f t="shared" si="308"/>
        <v>42627.791666666672</v>
      </c>
      <c r="R3271" s="15">
        <f t="shared" si="309"/>
        <v>2016</v>
      </c>
      <c r="S3271" s="21">
        <f t="shared" si="306"/>
        <v>0</v>
      </c>
      <c r="T3271" s="15">
        <f t="shared" si="311"/>
        <v>2.4300000000000002</v>
      </c>
      <c r="U3271">
        <f t="shared" si="310"/>
        <v>2016</v>
      </c>
    </row>
    <row r="3272" spans="1:21" ht="43.5" x14ac:dyDescent="0.35">
      <c r="A3272">
        <v>3265</v>
      </c>
      <c r="B3272" s="3" t="s">
        <v>3265</v>
      </c>
      <c r="C3272" s="3" t="s">
        <v>7375</v>
      </c>
      <c r="D3272" s="6">
        <v>2700</v>
      </c>
      <c r="E3272" s="8">
        <v>51</v>
      </c>
      <c r="F3272" t="s">
        <v>8218</v>
      </c>
      <c r="G3272" t="s">
        <v>8240</v>
      </c>
      <c r="H3272" t="s">
        <v>8248</v>
      </c>
      <c r="I3272">
        <v>1449162000</v>
      </c>
      <c r="J3272">
        <v>1446570315</v>
      </c>
      <c r="K3272" t="b">
        <v>1</v>
      </c>
      <c r="L3272">
        <v>63</v>
      </c>
      <c r="M3272" t="b">
        <v>1</v>
      </c>
      <c r="N3272" s="10" t="s">
        <v>8271</v>
      </c>
      <c r="O3272" t="s">
        <v>8272</v>
      </c>
      <c r="P3272" s="12">
        <f t="shared" si="307"/>
        <v>42311.711979166663</v>
      </c>
      <c r="Q3272" s="12">
        <f t="shared" si="308"/>
        <v>42341.708333333328</v>
      </c>
      <c r="R3272" s="15">
        <f t="shared" si="309"/>
        <v>2015</v>
      </c>
      <c r="S3272" s="21">
        <f t="shared" si="306"/>
        <v>0</v>
      </c>
      <c r="T3272" s="15">
        <f t="shared" si="311"/>
        <v>0.81</v>
      </c>
      <c r="U3272">
        <f t="shared" si="310"/>
        <v>2015</v>
      </c>
    </row>
    <row r="3273" spans="1:21" ht="43.5" x14ac:dyDescent="0.35">
      <c r="A3273">
        <v>3268</v>
      </c>
      <c r="B3273" s="3" t="s">
        <v>3268</v>
      </c>
      <c r="C3273" s="3" t="s">
        <v>7378</v>
      </c>
      <c r="D3273" s="6">
        <v>2000</v>
      </c>
      <c r="E3273" s="8">
        <v>51</v>
      </c>
      <c r="F3273" t="s">
        <v>8218</v>
      </c>
      <c r="G3273" t="s">
        <v>8223</v>
      </c>
      <c r="H3273" t="s">
        <v>8245</v>
      </c>
      <c r="I3273">
        <v>1472074928</v>
      </c>
      <c r="J3273">
        <v>1470692528</v>
      </c>
      <c r="K3273" t="b">
        <v>1</v>
      </c>
      <c r="L3273">
        <v>42</v>
      </c>
      <c r="M3273" t="b">
        <v>1</v>
      </c>
      <c r="N3273" s="10" t="s">
        <v>8271</v>
      </c>
      <c r="O3273" t="s">
        <v>8272</v>
      </c>
      <c r="P3273" s="12">
        <f t="shared" si="307"/>
        <v>42590.90425925926</v>
      </c>
      <c r="Q3273" s="12">
        <f t="shared" si="308"/>
        <v>42606.90425925926</v>
      </c>
      <c r="R3273" s="15">
        <f t="shared" si="309"/>
        <v>2016</v>
      </c>
      <c r="S3273" s="21">
        <f t="shared" si="306"/>
        <v>0</v>
      </c>
      <c r="T3273" s="15">
        <f t="shared" si="311"/>
        <v>1.21</v>
      </c>
      <c r="U3273">
        <f t="shared" si="310"/>
        <v>2016</v>
      </c>
    </row>
    <row r="3274" spans="1:21" ht="58" x14ac:dyDescent="0.35">
      <c r="A3274">
        <v>3270</v>
      </c>
      <c r="B3274" s="3" t="s">
        <v>3270</v>
      </c>
      <c r="C3274" s="3" t="s">
        <v>7380</v>
      </c>
      <c r="D3274" s="6">
        <v>1800</v>
      </c>
      <c r="E3274" s="8">
        <v>51</v>
      </c>
      <c r="F3274" t="s">
        <v>8218</v>
      </c>
      <c r="G3274" t="s">
        <v>8224</v>
      </c>
      <c r="H3274" t="s">
        <v>8246</v>
      </c>
      <c r="I3274">
        <v>1436705265</v>
      </c>
      <c r="J3274">
        <v>1434113265</v>
      </c>
      <c r="K3274" t="b">
        <v>1</v>
      </c>
      <c r="L3274">
        <v>30</v>
      </c>
      <c r="M3274" t="b">
        <v>1</v>
      </c>
      <c r="N3274" s="10" t="s">
        <v>8271</v>
      </c>
      <c r="O3274" t="s">
        <v>8272</v>
      </c>
      <c r="P3274" s="12">
        <f t="shared" si="307"/>
        <v>42167.533159722225</v>
      </c>
      <c r="Q3274" s="12">
        <f t="shared" si="308"/>
        <v>42197.533159722225</v>
      </c>
      <c r="R3274" s="15">
        <f t="shared" si="309"/>
        <v>2015</v>
      </c>
      <c r="S3274" s="21">
        <f t="shared" si="306"/>
        <v>0</v>
      </c>
      <c r="T3274" s="15">
        <f t="shared" si="311"/>
        <v>1.7</v>
      </c>
      <c r="U3274">
        <f t="shared" si="310"/>
        <v>2015</v>
      </c>
    </row>
    <row r="3275" spans="1:21" x14ac:dyDescent="0.35">
      <c r="A3275">
        <v>3271</v>
      </c>
      <c r="B3275" s="3" t="s">
        <v>3271</v>
      </c>
      <c r="C3275" s="3" t="s">
        <v>7381</v>
      </c>
      <c r="D3275" s="6">
        <v>1500</v>
      </c>
      <c r="E3275" s="8">
        <v>51</v>
      </c>
      <c r="F3275" t="s">
        <v>8218</v>
      </c>
      <c r="G3275" t="s">
        <v>8224</v>
      </c>
      <c r="H3275" t="s">
        <v>8246</v>
      </c>
      <c r="I3275">
        <v>1414927775</v>
      </c>
      <c r="J3275">
        <v>1412332175</v>
      </c>
      <c r="K3275" t="b">
        <v>1</v>
      </c>
      <c r="L3275">
        <v>51</v>
      </c>
      <c r="M3275" t="b">
        <v>1</v>
      </c>
      <c r="N3275" s="10" t="s">
        <v>8271</v>
      </c>
      <c r="O3275" t="s">
        <v>8272</v>
      </c>
      <c r="P3275" s="12">
        <f t="shared" si="307"/>
        <v>41915.437210648146</v>
      </c>
      <c r="Q3275" s="12">
        <f t="shared" si="308"/>
        <v>41945.478877314818</v>
      </c>
      <c r="R3275" s="15">
        <f t="shared" si="309"/>
        <v>2014</v>
      </c>
      <c r="S3275" s="21">
        <f t="shared" si="306"/>
        <v>0</v>
      </c>
      <c r="T3275" s="15">
        <f t="shared" si="311"/>
        <v>1</v>
      </c>
      <c r="U3275">
        <f t="shared" si="310"/>
        <v>2014</v>
      </c>
    </row>
    <row r="3276" spans="1:21" ht="43.5" x14ac:dyDescent="0.35">
      <c r="A3276">
        <v>3282</v>
      </c>
      <c r="B3276" s="3" t="s">
        <v>3282</v>
      </c>
      <c r="C3276" s="3" t="s">
        <v>7392</v>
      </c>
      <c r="D3276" s="6">
        <v>31000</v>
      </c>
      <c r="E3276" s="8">
        <v>50</v>
      </c>
      <c r="F3276" t="s">
        <v>8218</v>
      </c>
      <c r="G3276" t="s">
        <v>8223</v>
      </c>
      <c r="H3276" t="s">
        <v>8245</v>
      </c>
      <c r="I3276">
        <v>1461904788</v>
      </c>
      <c r="J3276">
        <v>1458103188</v>
      </c>
      <c r="K3276" t="b">
        <v>0</v>
      </c>
      <c r="L3276">
        <v>237</v>
      </c>
      <c r="M3276" t="b">
        <v>1</v>
      </c>
      <c r="N3276" s="10" t="s">
        <v>8271</v>
      </c>
      <c r="O3276" t="s">
        <v>8272</v>
      </c>
      <c r="P3276" s="12">
        <f t="shared" si="307"/>
        <v>42445.19430555556</v>
      </c>
      <c r="Q3276" s="12">
        <f t="shared" si="308"/>
        <v>42489.19430555556</v>
      </c>
      <c r="R3276" s="15">
        <f t="shared" si="309"/>
        <v>2016</v>
      </c>
      <c r="S3276" s="21">
        <f t="shared" si="306"/>
        <v>0</v>
      </c>
      <c r="T3276" s="15">
        <f t="shared" si="311"/>
        <v>0.21</v>
      </c>
      <c r="U3276">
        <f t="shared" si="310"/>
        <v>2016</v>
      </c>
    </row>
    <row r="3277" spans="1:21" ht="43.5" x14ac:dyDescent="0.35">
      <c r="A3277">
        <v>3274</v>
      </c>
      <c r="B3277" s="3" t="s">
        <v>3274</v>
      </c>
      <c r="C3277" s="3" t="s">
        <v>7384</v>
      </c>
      <c r="D3277" s="6">
        <v>15500</v>
      </c>
      <c r="E3277" s="8">
        <v>50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s="10" t="s">
        <v>8271</v>
      </c>
      <c r="O3277" t="s">
        <v>8272</v>
      </c>
      <c r="P3277" s="12">
        <f t="shared" si="307"/>
        <v>42400.704537037032</v>
      </c>
      <c r="Q3277" s="12">
        <f t="shared" si="308"/>
        <v>42444.875</v>
      </c>
      <c r="R3277" s="15">
        <f t="shared" si="309"/>
        <v>2016</v>
      </c>
      <c r="S3277" s="21">
        <f t="shared" si="306"/>
        <v>0</v>
      </c>
      <c r="T3277" s="15">
        <f t="shared" si="311"/>
        <v>0.17</v>
      </c>
      <c r="U3277">
        <f t="shared" si="310"/>
        <v>2016</v>
      </c>
    </row>
    <row r="3278" spans="1:21" ht="58" x14ac:dyDescent="0.35">
      <c r="A3278">
        <v>3286</v>
      </c>
      <c r="B3278" s="3" t="s">
        <v>3286</v>
      </c>
      <c r="C3278" s="3" t="s">
        <v>7396</v>
      </c>
      <c r="D3278" s="6">
        <v>15000</v>
      </c>
      <c r="E3278" s="8">
        <v>50</v>
      </c>
      <c r="F3278" t="s">
        <v>8218</v>
      </c>
      <c r="G3278" t="s">
        <v>8223</v>
      </c>
      <c r="H3278" t="s">
        <v>8245</v>
      </c>
      <c r="I3278">
        <v>1471291782</v>
      </c>
      <c r="J3278">
        <v>1468699782</v>
      </c>
      <c r="K3278" t="b">
        <v>0</v>
      </c>
      <c r="L3278">
        <v>122</v>
      </c>
      <c r="M3278" t="b">
        <v>1</v>
      </c>
      <c r="N3278" s="10" t="s">
        <v>8271</v>
      </c>
      <c r="O3278" t="s">
        <v>8272</v>
      </c>
      <c r="P3278" s="12">
        <f t="shared" si="307"/>
        <v>42567.840069444443</v>
      </c>
      <c r="Q3278" s="12">
        <f t="shared" si="308"/>
        <v>42597.840069444443</v>
      </c>
      <c r="R3278" s="15">
        <f t="shared" si="309"/>
        <v>2016</v>
      </c>
      <c r="S3278" s="21">
        <f t="shared" si="306"/>
        <v>0</v>
      </c>
      <c r="T3278" s="15">
        <f t="shared" si="311"/>
        <v>0.41</v>
      </c>
      <c r="U3278">
        <f t="shared" si="310"/>
        <v>2016</v>
      </c>
    </row>
    <row r="3279" spans="1:21" ht="43.5" x14ac:dyDescent="0.35">
      <c r="A3279">
        <v>3304</v>
      </c>
      <c r="B3279" s="3" t="s">
        <v>3304</v>
      </c>
      <c r="C3279" s="3" t="s">
        <v>7414</v>
      </c>
      <c r="D3279" s="6">
        <v>15000</v>
      </c>
      <c r="E3279" s="8">
        <v>50</v>
      </c>
      <c r="F3279" t="s">
        <v>8218</v>
      </c>
      <c r="G3279" t="s">
        <v>8223</v>
      </c>
      <c r="H3279" t="s">
        <v>8245</v>
      </c>
      <c r="I3279">
        <v>1482418752</v>
      </c>
      <c r="J3279">
        <v>1479826752</v>
      </c>
      <c r="K3279" t="b">
        <v>0</v>
      </c>
      <c r="L3279">
        <v>175</v>
      </c>
      <c r="M3279" t="b">
        <v>1</v>
      </c>
      <c r="N3279" s="10" t="s">
        <v>8271</v>
      </c>
      <c r="O3279" t="s">
        <v>8272</v>
      </c>
      <c r="P3279" s="12">
        <f t="shared" si="307"/>
        <v>42696.624444444446</v>
      </c>
      <c r="Q3279" s="12">
        <f t="shared" si="308"/>
        <v>42726.624444444446</v>
      </c>
      <c r="R3279" s="15">
        <f t="shared" si="309"/>
        <v>2016</v>
      </c>
      <c r="S3279" s="21">
        <f t="shared" si="306"/>
        <v>0</v>
      </c>
      <c r="T3279" s="15">
        <f t="shared" si="311"/>
        <v>0.28999999999999998</v>
      </c>
      <c r="U3279">
        <f t="shared" si="310"/>
        <v>2016</v>
      </c>
    </row>
    <row r="3280" spans="1:21" ht="58" x14ac:dyDescent="0.35">
      <c r="A3280">
        <v>3288</v>
      </c>
      <c r="B3280" s="3" t="s">
        <v>3288</v>
      </c>
      <c r="C3280" s="3" t="s">
        <v>7398</v>
      </c>
      <c r="D3280" s="6">
        <v>10000</v>
      </c>
      <c r="E3280" s="8">
        <v>50</v>
      </c>
      <c r="F3280" t="s">
        <v>8218</v>
      </c>
      <c r="G3280" t="s">
        <v>8224</v>
      </c>
      <c r="H3280" t="s">
        <v>8246</v>
      </c>
      <c r="I3280">
        <v>1466463600</v>
      </c>
      <c r="J3280">
        <v>1463337315</v>
      </c>
      <c r="K3280" t="b">
        <v>0</v>
      </c>
      <c r="L3280">
        <v>207</v>
      </c>
      <c r="M3280" t="b">
        <v>1</v>
      </c>
      <c r="N3280" s="10" t="s">
        <v>8271</v>
      </c>
      <c r="O3280" t="s">
        <v>8272</v>
      </c>
      <c r="P3280" s="12">
        <f t="shared" si="307"/>
        <v>42505.774479166663</v>
      </c>
      <c r="Q3280" s="12">
        <f t="shared" si="308"/>
        <v>42541.958333333328</v>
      </c>
      <c r="R3280" s="15">
        <f t="shared" si="309"/>
        <v>2016</v>
      </c>
      <c r="S3280" s="21">
        <f t="shared" si="306"/>
        <v>0</v>
      </c>
      <c r="T3280" s="15">
        <f t="shared" si="311"/>
        <v>0.24</v>
      </c>
      <c r="U3280">
        <f t="shared" si="310"/>
        <v>2016</v>
      </c>
    </row>
    <row r="3281" spans="1:21" ht="43.5" x14ac:dyDescent="0.35">
      <c r="A3281">
        <v>3298</v>
      </c>
      <c r="B3281" s="3" t="s">
        <v>3298</v>
      </c>
      <c r="C3281" s="3" t="s">
        <v>7408</v>
      </c>
      <c r="D3281" s="6">
        <v>10000</v>
      </c>
      <c r="E3281" s="8">
        <v>50</v>
      </c>
      <c r="F3281" t="s">
        <v>8218</v>
      </c>
      <c r="G3281" t="s">
        <v>8223</v>
      </c>
      <c r="H3281" t="s">
        <v>8245</v>
      </c>
      <c r="I3281">
        <v>1442102400</v>
      </c>
      <c r="J3281">
        <v>1440370768</v>
      </c>
      <c r="K3281" t="b">
        <v>0</v>
      </c>
      <c r="L3281">
        <v>72</v>
      </c>
      <c r="M3281" t="b">
        <v>1</v>
      </c>
      <c r="N3281" s="10" t="s">
        <v>8271</v>
      </c>
      <c r="O3281" t="s">
        <v>8272</v>
      </c>
      <c r="P3281" s="12">
        <f t="shared" si="307"/>
        <v>42239.957962962959</v>
      </c>
      <c r="Q3281" s="12">
        <f t="shared" si="308"/>
        <v>42260</v>
      </c>
      <c r="R3281" s="15">
        <f t="shared" si="309"/>
        <v>2015</v>
      </c>
      <c r="S3281" s="21">
        <f t="shared" si="306"/>
        <v>0</v>
      </c>
      <c r="T3281" s="15">
        <f t="shared" si="311"/>
        <v>0.69</v>
      </c>
      <c r="U3281">
        <f t="shared" si="310"/>
        <v>2015</v>
      </c>
    </row>
    <row r="3282" spans="1:21" x14ac:dyDescent="0.35">
      <c r="A3282">
        <v>3302</v>
      </c>
      <c r="B3282" s="3" t="s">
        <v>3302</v>
      </c>
      <c r="C3282" s="3" t="s">
        <v>7412</v>
      </c>
      <c r="D3282" s="6">
        <v>8400</v>
      </c>
      <c r="E3282" s="8">
        <v>50</v>
      </c>
      <c r="F3282" t="s">
        <v>8218</v>
      </c>
      <c r="G3282" t="s">
        <v>8226</v>
      </c>
      <c r="H3282" t="s">
        <v>8248</v>
      </c>
      <c r="I3282">
        <v>1481099176</v>
      </c>
      <c r="J3282">
        <v>1478507176</v>
      </c>
      <c r="K3282" t="b">
        <v>0</v>
      </c>
      <c r="L3282">
        <v>50</v>
      </c>
      <c r="M3282" t="b">
        <v>1</v>
      </c>
      <c r="N3282" s="10" t="s">
        <v>8271</v>
      </c>
      <c r="O3282" t="s">
        <v>8272</v>
      </c>
      <c r="P3282" s="12">
        <f t="shared" si="307"/>
        <v>42681.35157407407</v>
      </c>
      <c r="Q3282" s="12">
        <f t="shared" si="308"/>
        <v>42711.35157407407</v>
      </c>
      <c r="R3282" s="15">
        <f t="shared" si="309"/>
        <v>2016</v>
      </c>
      <c r="S3282" s="21">
        <f t="shared" si="306"/>
        <v>0</v>
      </c>
      <c r="T3282" s="15">
        <f t="shared" si="311"/>
        <v>1</v>
      </c>
      <c r="U3282">
        <f t="shared" si="310"/>
        <v>2016</v>
      </c>
    </row>
    <row r="3283" spans="1:21" ht="58" x14ac:dyDescent="0.35">
      <c r="A3283">
        <v>3279</v>
      </c>
      <c r="B3283" s="3" t="s">
        <v>3279</v>
      </c>
      <c r="C3283" s="3" t="s">
        <v>7389</v>
      </c>
      <c r="D3283" s="6">
        <v>5800</v>
      </c>
      <c r="E3283" s="8">
        <v>50</v>
      </c>
      <c r="F3283" t="s">
        <v>8218</v>
      </c>
      <c r="G3283" t="s">
        <v>8223</v>
      </c>
      <c r="H3283" t="s">
        <v>8245</v>
      </c>
      <c r="I3283">
        <v>1459474059</v>
      </c>
      <c r="J3283">
        <v>1456885659</v>
      </c>
      <c r="K3283" t="b">
        <v>0</v>
      </c>
      <c r="L3283">
        <v>63</v>
      </c>
      <c r="M3283" t="b">
        <v>1</v>
      </c>
      <c r="N3283" s="10" t="s">
        <v>8271</v>
      </c>
      <c r="O3283" t="s">
        <v>8272</v>
      </c>
      <c r="P3283" s="12">
        <f t="shared" si="307"/>
        <v>42431.102534722217</v>
      </c>
      <c r="Q3283" s="12">
        <f t="shared" si="308"/>
        <v>42461.06086805556</v>
      </c>
      <c r="R3283" s="15">
        <f t="shared" si="309"/>
        <v>2016</v>
      </c>
      <c r="S3283" s="21">
        <f t="shared" si="306"/>
        <v>0</v>
      </c>
      <c r="T3283" s="15">
        <f t="shared" si="311"/>
        <v>0.79</v>
      </c>
      <c r="U3283">
        <f t="shared" si="310"/>
        <v>2016</v>
      </c>
    </row>
    <row r="3284" spans="1:21" ht="43.5" x14ac:dyDescent="0.35">
      <c r="A3284">
        <v>3297</v>
      </c>
      <c r="B3284" s="3" t="s">
        <v>3297</v>
      </c>
      <c r="C3284" s="3" t="s">
        <v>7407</v>
      </c>
      <c r="D3284" s="6">
        <v>5500</v>
      </c>
      <c r="E3284" s="8">
        <v>50</v>
      </c>
      <c r="F3284" t="s">
        <v>8218</v>
      </c>
      <c r="G3284" t="s">
        <v>8224</v>
      </c>
      <c r="H3284" t="s">
        <v>8246</v>
      </c>
      <c r="I3284">
        <v>1438037940</v>
      </c>
      <c r="J3284">
        <v>1436380256</v>
      </c>
      <c r="K3284" t="b">
        <v>0</v>
      </c>
      <c r="L3284">
        <v>44</v>
      </c>
      <c r="M3284" t="b">
        <v>1</v>
      </c>
      <c r="N3284" s="10" t="s">
        <v>8271</v>
      </c>
      <c r="O3284" t="s">
        <v>8272</v>
      </c>
      <c r="P3284" s="12">
        <f t="shared" si="307"/>
        <v>42193.771481481483</v>
      </c>
      <c r="Q3284" s="12">
        <f t="shared" si="308"/>
        <v>42212.957638888889</v>
      </c>
      <c r="R3284" s="15">
        <f t="shared" si="309"/>
        <v>2015</v>
      </c>
      <c r="S3284" s="21">
        <f t="shared" si="306"/>
        <v>0</v>
      </c>
      <c r="T3284" s="15">
        <f t="shared" si="311"/>
        <v>1.1399999999999999</v>
      </c>
      <c r="U3284">
        <f t="shared" si="310"/>
        <v>2015</v>
      </c>
    </row>
    <row r="3285" spans="1:21" ht="58" x14ac:dyDescent="0.35">
      <c r="A3285">
        <v>3277</v>
      </c>
      <c r="B3285" s="3" t="s">
        <v>3277</v>
      </c>
      <c r="C3285" s="3" t="s">
        <v>7387</v>
      </c>
      <c r="D3285" s="6">
        <v>5000</v>
      </c>
      <c r="E3285" s="8">
        <v>50</v>
      </c>
      <c r="F3285" t="s">
        <v>8218</v>
      </c>
      <c r="G3285" t="s">
        <v>8224</v>
      </c>
      <c r="H3285" t="s">
        <v>8246</v>
      </c>
      <c r="I3285">
        <v>1416331406</v>
      </c>
      <c r="J3285">
        <v>1413735806</v>
      </c>
      <c r="K3285" t="b">
        <v>1</v>
      </c>
      <c r="L3285">
        <v>100</v>
      </c>
      <c r="M3285" t="b">
        <v>1</v>
      </c>
      <c r="N3285" s="10" t="s">
        <v>8271</v>
      </c>
      <c r="O3285" t="s">
        <v>8272</v>
      </c>
      <c r="P3285" s="12">
        <f t="shared" si="307"/>
        <v>41931.682939814818</v>
      </c>
      <c r="Q3285" s="12">
        <f t="shared" si="308"/>
        <v>41961.724606481483</v>
      </c>
      <c r="R3285" s="15">
        <f t="shared" si="309"/>
        <v>2014</v>
      </c>
      <c r="S3285" s="21">
        <f t="shared" si="306"/>
        <v>0</v>
      </c>
      <c r="T3285" s="15">
        <f t="shared" si="311"/>
        <v>0.5</v>
      </c>
      <c r="U3285">
        <f t="shared" si="310"/>
        <v>2014</v>
      </c>
    </row>
    <row r="3286" spans="1:21" ht="29" x14ac:dyDescent="0.35">
      <c r="A3286">
        <v>3281</v>
      </c>
      <c r="B3286" s="3" t="s">
        <v>3281</v>
      </c>
      <c r="C3286" s="3" t="s">
        <v>7391</v>
      </c>
      <c r="D3286" s="6">
        <v>5000</v>
      </c>
      <c r="E3286" s="8">
        <v>50</v>
      </c>
      <c r="F3286" t="s">
        <v>8218</v>
      </c>
      <c r="G3286" t="s">
        <v>8223</v>
      </c>
      <c r="H3286" t="s">
        <v>8245</v>
      </c>
      <c r="I3286">
        <v>1441153705</v>
      </c>
      <c r="J3286">
        <v>1438561705</v>
      </c>
      <c r="K3286" t="b">
        <v>0</v>
      </c>
      <c r="L3286">
        <v>47</v>
      </c>
      <c r="M3286" t="b">
        <v>1</v>
      </c>
      <c r="N3286" s="10" t="s">
        <v>8271</v>
      </c>
      <c r="O3286" t="s">
        <v>8272</v>
      </c>
      <c r="P3286" s="12">
        <f t="shared" si="307"/>
        <v>42219.019733796296</v>
      </c>
      <c r="Q3286" s="12">
        <f t="shared" si="308"/>
        <v>42249.019733796296</v>
      </c>
      <c r="R3286" s="15">
        <f t="shared" si="309"/>
        <v>2015</v>
      </c>
      <c r="S3286" s="21">
        <f t="shared" si="306"/>
        <v>0</v>
      </c>
      <c r="T3286" s="15">
        <f t="shared" si="311"/>
        <v>1.06</v>
      </c>
      <c r="U3286">
        <f t="shared" si="310"/>
        <v>2015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 s="12">
        <f t="shared" si="307"/>
        <v>42762.942430555559</v>
      </c>
      <c r="Q3287" s="12">
        <f t="shared" si="308"/>
        <v>42794.208333333328</v>
      </c>
      <c r="R3287" s="15">
        <f t="shared" si="309"/>
        <v>2017</v>
      </c>
      <c r="S3287" s="21">
        <f t="shared" si="306"/>
        <v>0</v>
      </c>
      <c r="T3287" s="15">
        <f t="shared" si="311"/>
        <v>0.62</v>
      </c>
      <c r="U3287">
        <f t="shared" si="310"/>
        <v>2017</v>
      </c>
    </row>
    <row r="3288" spans="1:21" ht="43.5" x14ac:dyDescent="0.35">
      <c r="A3288">
        <v>3276</v>
      </c>
      <c r="B3288" s="3" t="s">
        <v>3276</v>
      </c>
      <c r="C3288" s="3" t="s">
        <v>7386</v>
      </c>
      <c r="D3288" s="6">
        <v>4500</v>
      </c>
      <c r="E3288" s="8">
        <v>50</v>
      </c>
      <c r="F3288" t="s">
        <v>8218</v>
      </c>
      <c r="G3288" t="s">
        <v>8228</v>
      </c>
      <c r="H3288" t="s">
        <v>8250</v>
      </c>
      <c r="I3288">
        <v>1459483140</v>
      </c>
      <c r="J3288">
        <v>1456526879</v>
      </c>
      <c r="K3288" t="b">
        <v>1</v>
      </c>
      <c r="L3288">
        <v>100</v>
      </c>
      <c r="M3288" t="b">
        <v>1</v>
      </c>
      <c r="N3288" s="10" t="s">
        <v>8271</v>
      </c>
      <c r="O3288" t="s">
        <v>8272</v>
      </c>
      <c r="P3288" s="12">
        <f t="shared" si="307"/>
        <v>42426.949988425928</v>
      </c>
      <c r="Q3288" s="12">
        <f t="shared" si="308"/>
        <v>42461.165972222225</v>
      </c>
      <c r="R3288" s="15">
        <f t="shared" si="309"/>
        <v>2016</v>
      </c>
      <c r="S3288" s="21">
        <f t="shared" si="306"/>
        <v>0</v>
      </c>
      <c r="T3288" s="15">
        <f t="shared" si="311"/>
        <v>0.5</v>
      </c>
      <c r="U3288">
        <f t="shared" si="310"/>
        <v>2016</v>
      </c>
    </row>
    <row r="3289" spans="1:21" ht="58" x14ac:dyDescent="0.35">
      <c r="A3289">
        <v>3293</v>
      </c>
      <c r="B3289" s="3" t="s">
        <v>3293</v>
      </c>
      <c r="C3289" s="3" t="s">
        <v>7403</v>
      </c>
      <c r="D3289" s="6">
        <v>4500</v>
      </c>
      <c r="E3289" s="8">
        <v>50</v>
      </c>
      <c r="F3289" t="s">
        <v>8218</v>
      </c>
      <c r="G3289" t="s">
        <v>8227</v>
      </c>
      <c r="H3289" t="s">
        <v>8249</v>
      </c>
      <c r="I3289">
        <v>1488622352</v>
      </c>
      <c r="J3289">
        <v>1486030352</v>
      </c>
      <c r="K3289" t="b">
        <v>0</v>
      </c>
      <c r="L3289">
        <v>91</v>
      </c>
      <c r="M3289" t="b">
        <v>1</v>
      </c>
      <c r="N3289" s="10" t="s">
        <v>8271</v>
      </c>
      <c r="O3289" t="s">
        <v>8272</v>
      </c>
      <c r="P3289" s="12">
        <f t="shared" si="307"/>
        <v>42768.425370370373</v>
      </c>
      <c r="Q3289" s="12">
        <f t="shared" si="308"/>
        <v>42798.425370370373</v>
      </c>
      <c r="R3289" s="15">
        <f t="shared" si="309"/>
        <v>2017</v>
      </c>
      <c r="S3289" s="21">
        <f t="shared" si="306"/>
        <v>0</v>
      </c>
      <c r="T3289" s="15">
        <f t="shared" si="311"/>
        <v>0.55000000000000004</v>
      </c>
      <c r="U3289">
        <f t="shared" si="310"/>
        <v>2017</v>
      </c>
    </row>
    <row r="3290" spans="1:21" ht="43.5" x14ac:dyDescent="0.35">
      <c r="A3290">
        <v>3305</v>
      </c>
      <c r="B3290" s="3" t="s">
        <v>3305</v>
      </c>
      <c r="C3290" s="3" t="s">
        <v>7415</v>
      </c>
      <c r="D3290" s="6">
        <v>4000</v>
      </c>
      <c r="E3290" s="8">
        <v>50</v>
      </c>
      <c r="F3290" t="s">
        <v>8218</v>
      </c>
      <c r="G3290" t="s">
        <v>8223</v>
      </c>
      <c r="H3290" t="s">
        <v>8245</v>
      </c>
      <c r="I3290">
        <v>1438374748</v>
      </c>
      <c r="J3290">
        <v>1435782748</v>
      </c>
      <c r="K3290" t="b">
        <v>0</v>
      </c>
      <c r="L3290">
        <v>20</v>
      </c>
      <c r="M3290" t="b">
        <v>1</v>
      </c>
      <c r="N3290" s="10" t="s">
        <v>8271</v>
      </c>
      <c r="O3290" t="s">
        <v>8272</v>
      </c>
      <c r="P3290" s="12">
        <f t="shared" si="307"/>
        <v>42186.855879629627</v>
      </c>
      <c r="Q3290" s="12">
        <f t="shared" si="308"/>
        <v>42216.855879629627</v>
      </c>
      <c r="R3290" s="15">
        <f t="shared" si="309"/>
        <v>2015</v>
      </c>
      <c r="S3290" s="21">
        <f t="shared" ref="S3290:S3353" si="312">ROUND(E3290/D3290,0)</f>
        <v>0</v>
      </c>
      <c r="T3290" s="15">
        <f t="shared" si="311"/>
        <v>2.5</v>
      </c>
      <c r="U3290">
        <f t="shared" si="310"/>
        <v>2015</v>
      </c>
    </row>
    <row r="3291" spans="1:21" ht="43.5" x14ac:dyDescent="0.35">
      <c r="A3291">
        <v>3284</v>
      </c>
      <c r="B3291" s="3" t="s">
        <v>3284</v>
      </c>
      <c r="C3291" s="3" t="s">
        <v>7394</v>
      </c>
      <c r="D3291" s="6">
        <v>3000</v>
      </c>
      <c r="E3291" s="8">
        <v>50</v>
      </c>
      <c r="F3291" t="s">
        <v>8218</v>
      </c>
      <c r="G3291" t="s">
        <v>8223</v>
      </c>
      <c r="H3291" t="s">
        <v>8245</v>
      </c>
      <c r="I3291">
        <v>1454047140</v>
      </c>
      <c r="J3291">
        <v>1452546853</v>
      </c>
      <c r="K3291" t="b">
        <v>0</v>
      </c>
      <c r="L3291">
        <v>15</v>
      </c>
      <c r="M3291" t="b">
        <v>1</v>
      </c>
      <c r="N3291" s="10" t="s">
        <v>8271</v>
      </c>
      <c r="O3291" t="s">
        <v>8272</v>
      </c>
      <c r="P3291" s="12">
        <f t="shared" si="307"/>
        <v>42380.884872685187</v>
      </c>
      <c r="Q3291" s="12">
        <f t="shared" si="308"/>
        <v>42398.249305555553</v>
      </c>
      <c r="R3291" s="15">
        <f t="shared" si="309"/>
        <v>2016</v>
      </c>
      <c r="S3291" s="21">
        <f t="shared" si="312"/>
        <v>0</v>
      </c>
      <c r="T3291" s="15">
        <f t="shared" si="311"/>
        <v>3.33</v>
      </c>
      <c r="U3291">
        <f t="shared" si="310"/>
        <v>2016</v>
      </c>
    </row>
    <row r="3292" spans="1:21" ht="43.5" x14ac:dyDescent="0.35">
      <c r="A3292">
        <v>3299</v>
      </c>
      <c r="B3292" s="3" t="s">
        <v>3299</v>
      </c>
      <c r="C3292" s="3" t="s">
        <v>7409</v>
      </c>
      <c r="D3292" s="6">
        <v>3000</v>
      </c>
      <c r="E3292" s="8">
        <v>50</v>
      </c>
      <c r="F3292" t="s">
        <v>8218</v>
      </c>
      <c r="G3292" t="s">
        <v>8223</v>
      </c>
      <c r="H3292" t="s">
        <v>8245</v>
      </c>
      <c r="I3292">
        <v>1444860063</v>
      </c>
      <c r="J3292">
        <v>1442268063</v>
      </c>
      <c r="K3292" t="b">
        <v>0</v>
      </c>
      <c r="L3292">
        <v>63</v>
      </c>
      <c r="M3292" t="b">
        <v>1</v>
      </c>
      <c r="N3292" s="10" t="s">
        <v>8271</v>
      </c>
      <c r="O3292" t="s">
        <v>8272</v>
      </c>
      <c r="P3292" s="12">
        <f t="shared" si="307"/>
        <v>42261.917395833334</v>
      </c>
      <c r="Q3292" s="12">
        <f t="shared" si="308"/>
        <v>42291.917395833334</v>
      </c>
      <c r="R3292" s="15">
        <f t="shared" si="309"/>
        <v>2015</v>
      </c>
      <c r="S3292" s="21">
        <f t="shared" si="312"/>
        <v>0</v>
      </c>
      <c r="T3292" s="15">
        <f t="shared" si="311"/>
        <v>0.79</v>
      </c>
      <c r="U3292">
        <f t="shared" si="310"/>
        <v>2015</v>
      </c>
    </row>
    <row r="3293" spans="1:21" ht="43.5" x14ac:dyDescent="0.35">
      <c r="A3293">
        <v>3300</v>
      </c>
      <c r="B3293" s="3" t="s">
        <v>3300</v>
      </c>
      <c r="C3293" s="3" t="s">
        <v>7410</v>
      </c>
      <c r="D3293" s="6">
        <v>3000</v>
      </c>
      <c r="E3293" s="8">
        <v>50</v>
      </c>
      <c r="F3293" t="s">
        <v>8218</v>
      </c>
      <c r="G3293" t="s">
        <v>8223</v>
      </c>
      <c r="H3293" t="s">
        <v>8245</v>
      </c>
      <c r="I3293">
        <v>1430329862</v>
      </c>
      <c r="J3293">
        <v>1428515462</v>
      </c>
      <c r="K3293" t="b">
        <v>0</v>
      </c>
      <c r="L3293">
        <v>88</v>
      </c>
      <c r="M3293" t="b">
        <v>1</v>
      </c>
      <c r="N3293" s="10" t="s">
        <v>8271</v>
      </c>
      <c r="O3293" t="s">
        <v>8272</v>
      </c>
      <c r="P3293" s="12">
        <f t="shared" si="307"/>
        <v>42102.743773148148</v>
      </c>
      <c r="Q3293" s="12">
        <f t="shared" si="308"/>
        <v>42123.743773148148</v>
      </c>
      <c r="R3293" s="15">
        <f t="shared" si="309"/>
        <v>2015</v>
      </c>
      <c r="S3293" s="21">
        <f t="shared" si="312"/>
        <v>0</v>
      </c>
      <c r="T3293" s="15">
        <f t="shared" si="311"/>
        <v>0.56999999999999995</v>
      </c>
      <c r="U3293">
        <f t="shared" si="310"/>
        <v>2015</v>
      </c>
    </row>
    <row r="3294" spans="1:21" ht="43.5" x14ac:dyDescent="0.35">
      <c r="A3294">
        <v>3301</v>
      </c>
      <c r="B3294" s="3" t="s">
        <v>3301</v>
      </c>
      <c r="C3294" s="3" t="s">
        <v>7411</v>
      </c>
      <c r="D3294" s="6">
        <v>3000</v>
      </c>
      <c r="E3294" s="8">
        <v>50</v>
      </c>
      <c r="F3294" t="s">
        <v>8218</v>
      </c>
      <c r="G3294" t="s">
        <v>8223</v>
      </c>
      <c r="H3294" t="s">
        <v>8245</v>
      </c>
      <c r="I3294">
        <v>1470034740</v>
      </c>
      <c r="J3294">
        <v>1466185176</v>
      </c>
      <c r="K3294" t="b">
        <v>0</v>
      </c>
      <c r="L3294">
        <v>70</v>
      </c>
      <c r="M3294" t="b">
        <v>1</v>
      </c>
      <c r="N3294" s="10" t="s">
        <v>8271</v>
      </c>
      <c r="O3294" t="s">
        <v>8272</v>
      </c>
      <c r="P3294" s="12">
        <f t="shared" si="307"/>
        <v>42538.73583333334</v>
      </c>
      <c r="Q3294" s="12">
        <f t="shared" si="308"/>
        <v>42583.290972222225</v>
      </c>
      <c r="R3294" s="15">
        <f t="shared" si="309"/>
        <v>2016</v>
      </c>
      <c r="S3294" s="21">
        <f t="shared" si="312"/>
        <v>0</v>
      </c>
      <c r="T3294" s="15">
        <f t="shared" si="311"/>
        <v>0.71</v>
      </c>
      <c r="U3294">
        <f t="shared" si="310"/>
        <v>2016</v>
      </c>
    </row>
    <row r="3295" spans="1:21" ht="58" x14ac:dyDescent="0.35">
      <c r="A3295">
        <v>3278</v>
      </c>
      <c r="B3295" s="3" t="s">
        <v>3278</v>
      </c>
      <c r="C3295" s="3" t="s">
        <v>7388</v>
      </c>
      <c r="D3295" s="6">
        <v>2500</v>
      </c>
      <c r="E3295" s="8">
        <v>50</v>
      </c>
      <c r="F3295" t="s">
        <v>8218</v>
      </c>
      <c r="G3295" t="s">
        <v>8224</v>
      </c>
      <c r="H3295" t="s">
        <v>8246</v>
      </c>
      <c r="I3295">
        <v>1433017303</v>
      </c>
      <c r="J3295">
        <v>1430425303</v>
      </c>
      <c r="K3295" t="b">
        <v>1</v>
      </c>
      <c r="L3295">
        <v>34</v>
      </c>
      <c r="M3295" t="b">
        <v>1</v>
      </c>
      <c r="N3295" s="10" t="s">
        <v>8271</v>
      </c>
      <c r="O3295" t="s">
        <v>8272</v>
      </c>
      <c r="P3295" s="12">
        <f t="shared" si="307"/>
        <v>42124.848414351851</v>
      </c>
      <c r="Q3295" s="12">
        <f t="shared" si="308"/>
        <v>42154.848414351851</v>
      </c>
      <c r="R3295" s="15">
        <f t="shared" si="309"/>
        <v>2015</v>
      </c>
      <c r="S3295" s="21">
        <f t="shared" si="312"/>
        <v>0</v>
      </c>
      <c r="T3295" s="15">
        <f t="shared" si="311"/>
        <v>1.47</v>
      </c>
      <c r="U3295">
        <f t="shared" si="310"/>
        <v>2015</v>
      </c>
    </row>
    <row r="3296" spans="1:21" ht="29" x14ac:dyDescent="0.35">
      <c r="A3296">
        <v>3287</v>
      </c>
      <c r="B3296" s="3" t="s">
        <v>3287</v>
      </c>
      <c r="C3296" s="3" t="s">
        <v>7397</v>
      </c>
      <c r="D3296" s="6">
        <v>2500</v>
      </c>
      <c r="E3296" s="8">
        <v>50</v>
      </c>
      <c r="F3296" t="s">
        <v>8218</v>
      </c>
      <c r="G3296" t="s">
        <v>8228</v>
      </c>
      <c r="H3296" t="s">
        <v>8250</v>
      </c>
      <c r="I3296">
        <v>1448733628</v>
      </c>
      <c r="J3296">
        <v>1446573628</v>
      </c>
      <c r="K3296" t="b">
        <v>0</v>
      </c>
      <c r="L3296">
        <v>34</v>
      </c>
      <c r="M3296" t="b">
        <v>1</v>
      </c>
      <c r="N3296" s="10" t="s">
        <v>8271</v>
      </c>
      <c r="O3296" t="s">
        <v>8272</v>
      </c>
      <c r="P3296" s="12">
        <f t="shared" si="307"/>
        <v>42311.750324074077</v>
      </c>
      <c r="Q3296" s="12">
        <f t="shared" si="308"/>
        <v>42336.750324074077</v>
      </c>
      <c r="R3296" s="15">
        <f t="shared" si="309"/>
        <v>2015</v>
      </c>
      <c r="S3296" s="21">
        <f t="shared" si="312"/>
        <v>0</v>
      </c>
      <c r="T3296" s="15">
        <f t="shared" si="311"/>
        <v>1.47</v>
      </c>
      <c r="U3296">
        <f t="shared" si="310"/>
        <v>2015</v>
      </c>
    </row>
    <row r="3297" spans="1:21" ht="58" x14ac:dyDescent="0.35">
      <c r="A3297">
        <v>3280</v>
      </c>
      <c r="B3297" s="3" t="s">
        <v>3280</v>
      </c>
      <c r="C3297" s="3" t="s">
        <v>7390</v>
      </c>
      <c r="D3297" s="6">
        <v>2000</v>
      </c>
      <c r="E3297" s="8">
        <v>50</v>
      </c>
      <c r="F3297" t="s">
        <v>8218</v>
      </c>
      <c r="G3297" t="s">
        <v>8223</v>
      </c>
      <c r="H3297" t="s">
        <v>8245</v>
      </c>
      <c r="I3297">
        <v>1433134800</v>
      </c>
      <c r="J3297">
        <v>1430158198</v>
      </c>
      <c r="K3297" t="b">
        <v>0</v>
      </c>
      <c r="L3297">
        <v>30</v>
      </c>
      <c r="M3297" t="b">
        <v>1</v>
      </c>
      <c r="N3297" s="10" t="s">
        <v>8271</v>
      </c>
      <c r="O3297" t="s">
        <v>8272</v>
      </c>
      <c r="P3297" s="12">
        <f t="shared" si="307"/>
        <v>42121.756921296299</v>
      </c>
      <c r="Q3297" s="12">
        <f t="shared" si="308"/>
        <v>42156.208333333328</v>
      </c>
      <c r="R3297" s="15">
        <f t="shared" si="309"/>
        <v>2015</v>
      </c>
      <c r="S3297" s="21">
        <f t="shared" si="312"/>
        <v>0</v>
      </c>
      <c r="T3297" s="15">
        <f t="shared" si="311"/>
        <v>1.67</v>
      </c>
      <c r="U3297">
        <f t="shared" si="310"/>
        <v>2015</v>
      </c>
    </row>
    <row r="3298" spans="1:21" ht="72.5" x14ac:dyDescent="0.35">
      <c r="A3298">
        <v>3290</v>
      </c>
      <c r="B3298" s="3" t="s">
        <v>3290</v>
      </c>
      <c r="C3298" s="3" t="s">
        <v>7400</v>
      </c>
      <c r="D3298" s="6">
        <v>2000</v>
      </c>
      <c r="E3298" s="8">
        <v>50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s="10" t="s">
        <v>8271</v>
      </c>
      <c r="O3298" t="s">
        <v>8272</v>
      </c>
      <c r="P3298" s="12">
        <f t="shared" si="307"/>
        <v>42775.51494212963</v>
      </c>
      <c r="Q3298" s="12">
        <f t="shared" si="308"/>
        <v>42805.51494212963</v>
      </c>
      <c r="R3298" s="15">
        <f t="shared" si="309"/>
        <v>2017</v>
      </c>
      <c r="S3298" s="21">
        <f t="shared" si="312"/>
        <v>0</v>
      </c>
      <c r="T3298" s="15">
        <f t="shared" si="311"/>
        <v>0.69</v>
      </c>
      <c r="U3298">
        <f t="shared" si="310"/>
        <v>2017</v>
      </c>
    </row>
    <row r="3299" spans="1:21" ht="43.5" x14ac:dyDescent="0.35">
      <c r="A3299">
        <v>3275</v>
      </c>
      <c r="B3299" s="3" t="s">
        <v>3275</v>
      </c>
      <c r="C3299" s="3" t="s">
        <v>7385</v>
      </c>
      <c r="D3299" s="6">
        <v>1800</v>
      </c>
      <c r="E3299" s="8">
        <v>50</v>
      </c>
      <c r="F3299" t="s">
        <v>8218</v>
      </c>
      <c r="G3299" t="s">
        <v>8223</v>
      </c>
      <c r="H3299" t="s">
        <v>8245</v>
      </c>
      <c r="I3299">
        <v>1423456200</v>
      </c>
      <c r="J3299">
        <v>1421183271</v>
      </c>
      <c r="K3299" t="b">
        <v>1</v>
      </c>
      <c r="L3299">
        <v>12</v>
      </c>
      <c r="M3299" t="b">
        <v>1</v>
      </c>
      <c r="N3299" s="10" t="s">
        <v>8271</v>
      </c>
      <c r="O3299" t="s">
        <v>8272</v>
      </c>
      <c r="P3299" s="12">
        <f t="shared" si="307"/>
        <v>42017.88045138889</v>
      </c>
      <c r="Q3299" s="12">
        <f t="shared" si="308"/>
        <v>42044.1875</v>
      </c>
      <c r="R3299" s="15">
        <f t="shared" si="309"/>
        <v>2015</v>
      </c>
      <c r="S3299" s="21">
        <f t="shared" si="312"/>
        <v>0</v>
      </c>
      <c r="T3299" s="15">
        <f t="shared" si="311"/>
        <v>4.17</v>
      </c>
      <c r="U3299">
        <f t="shared" si="310"/>
        <v>2015</v>
      </c>
    </row>
    <row r="3300" spans="1:21" ht="43.5" x14ac:dyDescent="0.35">
      <c r="A3300">
        <v>3303</v>
      </c>
      <c r="B3300" s="3" t="s">
        <v>3303</v>
      </c>
      <c r="C3300" s="3" t="s">
        <v>7413</v>
      </c>
      <c r="D3300" s="6">
        <v>1800</v>
      </c>
      <c r="E3300" s="8">
        <v>50</v>
      </c>
      <c r="F3300" t="s">
        <v>8218</v>
      </c>
      <c r="G3300" t="s">
        <v>8223</v>
      </c>
      <c r="H3300" t="s">
        <v>8245</v>
      </c>
      <c r="I3300">
        <v>1427553484</v>
      </c>
      <c r="J3300">
        <v>1424533084</v>
      </c>
      <c r="K3300" t="b">
        <v>0</v>
      </c>
      <c r="L3300">
        <v>35</v>
      </c>
      <c r="M3300" t="b">
        <v>1</v>
      </c>
      <c r="N3300" s="10" t="s">
        <v>8271</v>
      </c>
      <c r="O3300" t="s">
        <v>8272</v>
      </c>
      <c r="P3300" s="12">
        <f t="shared" si="307"/>
        <v>42056.65143518518</v>
      </c>
      <c r="Q3300" s="12">
        <f t="shared" si="308"/>
        <v>42091.609768518523</v>
      </c>
      <c r="R3300" s="15">
        <f t="shared" si="309"/>
        <v>2015</v>
      </c>
      <c r="S3300" s="21">
        <f t="shared" si="312"/>
        <v>0</v>
      </c>
      <c r="T3300" s="15">
        <f t="shared" si="311"/>
        <v>1.43</v>
      </c>
      <c r="U3300">
        <f t="shared" si="310"/>
        <v>2015</v>
      </c>
    </row>
    <row r="3301" spans="1:21" ht="43.5" x14ac:dyDescent="0.35">
      <c r="A3301">
        <v>3296</v>
      </c>
      <c r="B3301" s="3" t="s">
        <v>3296</v>
      </c>
      <c r="C3301" s="3" t="s">
        <v>7406</v>
      </c>
      <c r="D3301" s="6">
        <v>1500</v>
      </c>
      <c r="E3301" s="8">
        <v>50</v>
      </c>
      <c r="F3301" t="s">
        <v>8218</v>
      </c>
      <c r="G3301" t="s">
        <v>8224</v>
      </c>
      <c r="H3301" t="s">
        <v>8246</v>
      </c>
      <c r="I3301">
        <v>1448229600</v>
      </c>
      <c r="J3301">
        <v>1446401372</v>
      </c>
      <c r="K3301" t="b">
        <v>0</v>
      </c>
      <c r="L3301">
        <v>47</v>
      </c>
      <c r="M3301" t="b">
        <v>1</v>
      </c>
      <c r="N3301" s="10" t="s">
        <v>8271</v>
      </c>
      <c r="O3301" t="s">
        <v>8272</v>
      </c>
      <c r="P3301" s="12">
        <f t="shared" si="307"/>
        <v>42309.756620370375</v>
      </c>
      <c r="Q3301" s="12">
        <f t="shared" si="308"/>
        <v>42330.916666666672</v>
      </c>
      <c r="R3301" s="15">
        <f t="shared" si="309"/>
        <v>2015</v>
      </c>
      <c r="S3301" s="21">
        <f t="shared" si="312"/>
        <v>0</v>
      </c>
      <c r="T3301" s="15">
        <f t="shared" si="311"/>
        <v>1.06</v>
      </c>
      <c r="U3301">
        <f t="shared" si="310"/>
        <v>2015</v>
      </c>
    </row>
    <row r="3302" spans="1:21" ht="58" x14ac:dyDescent="0.35">
      <c r="A3302">
        <v>3283</v>
      </c>
      <c r="B3302" s="3" t="s">
        <v>3283</v>
      </c>
      <c r="C3302" s="3" t="s">
        <v>7393</v>
      </c>
      <c r="D3302" s="6">
        <v>800</v>
      </c>
      <c r="E3302" s="8">
        <v>50</v>
      </c>
      <c r="F3302" t="s">
        <v>8218</v>
      </c>
      <c r="G3302" t="s">
        <v>8224</v>
      </c>
      <c r="H3302" t="s">
        <v>8246</v>
      </c>
      <c r="I3302">
        <v>1455138000</v>
      </c>
      <c r="J3302">
        <v>1452448298</v>
      </c>
      <c r="K3302" t="b">
        <v>0</v>
      </c>
      <c r="L3302">
        <v>47</v>
      </c>
      <c r="M3302" t="b">
        <v>1</v>
      </c>
      <c r="N3302" s="10" t="s">
        <v>8271</v>
      </c>
      <c r="O3302" t="s">
        <v>8272</v>
      </c>
      <c r="P3302" s="12">
        <f t="shared" si="307"/>
        <v>42379.74418981481</v>
      </c>
      <c r="Q3302" s="12">
        <f t="shared" si="308"/>
        <v>42410.875</v>
      </c>
      <c r="R3302" s="15">
        <f t="shared" si="309"/>
        <v>2016</v>
      </c>
      <c r="S3302" s="21">
        <f t="shared" si="312"/>
        <v>0</v>
      </c>
      <c r="T3302" s="15">
        <f t="shared" si="311"/>
        <v>1.06</v>
      </c>
      <c r="U3302">
        <f t="shared" si="310"/>
        <v>2016</v>
      </c>
    </row>
    <row r="3303" spans="1:21" ht="43.5" x14ac:dyDescent="0.35">
      <c r="A3303">
        <v>3295</v>
      </c>
      <c r="B3303" s="3" t="s">
        <v>3295</v>
      </c>
      <c r="C3303" s="3" t="s">
        <v>7405</v>
      </c>
      <c r="D3303" s="6">
        <v>700</v>
      </c>
      <c r="E3303" s="8">
        <v>50</v>
      </c>
      <c r="F3303" t="s">
        <v>8218</v>
      </c>
      <c r="G3303" t="s">
        <v>8224</v>
      </c>
      <c r="H3303" t="s">
        <v>8246</v>
      </c>
      <c r="I3303">
        <v>1474886229</v>
      </c>
      <c r="J3303">
        <v>1472294229</v>
      </c>
      <c r="K3303" t="b">
        <v>0</v>
      </c>
      <c r="L3303">
        <v>27</v>
      </c>
      <c r="M3303" t="b">
        <v>1</v>
      </c>
      <c r="N3303" s="10" t="s">
        <v>8271</v>
      </c>
      <c r="O3303" t="s">
        <v>8272</v>
      </c>
      <c r="P3303" s="12">
        <f t="shared" si="307"/>
        <v>42609.442465277782</v>
      </c>
      <c r="Q3303" s="12">
        <f t="shared" si="308"/>
        <v>42639.442465277782</v>
      </c>
      <c r="R3303" s="15">
        <f t="shared" si="309"/>
        <v>2016</v>
      </c>
      <c r="S3303" s="21">
        <f t="shared" si="312"/>
        <v>0</v>
      </c>
      <c r="T3303" s="15">
        <f t="shared" si="311"/>
        <v>1.85</v>
      </c>
      <c r="U3303">
        <f t="shared" si="310"/>
        <v>2016</v>
      </c>
    </row>
    <row r="3304" spans="1:21" ht="43.5" x14ac:dyDescent="0.35">
      <c r="A3304">
        <v>3294</v>
      </c>
      <c r="B3304" s="3" t="s">
        <v>3294</v>
      </c>
      <c r="C3304" s="3" t="s">
        <v>7404</v>
      </c>
      <c r="D3304" s="6">
        <v>600</v>
      </c>
      <c r="E3304" s="8">
        <v>50</v>
      </c>
      <c r="F3304" t="s">
        <v>8218</v>
      </c>
      <c r="G3304" t="s">
        <v>8224</v>
      </c>
      <c r="H3304" t="s">
        <v>8246</v>
      </c>
      <c r="I3304">
        <v>1434459554</v>
      </c>
      <c r="J3304">
        <v>1431867554</v>
      </c>
      <c r="K3304" t="b">
        <v>0</v>
      </c>
      <c r="L3304">
        <v>24</v>
      </c>
      <c r="M3304" t="b">
        <v>1</v>
      </c>
      <c r="N3304" s="10" t="s">
        <v>8271</v>
      </c>
      <c r="O3304" t="s">
        <v>8272</v>
      </c>
      <c r="P3304" s="12">
        <f t="shared" si="307"/>
        <v>42141.541134259256</v>
      </c>
      <c r="Q3304" s="12">
        <f t="shared" si="308"/>
        <v>42171.541134259256</v>
      </c>
      <c r="R3304" s="15">
        <f t="shared" si="309"/>
        <v>2015</v>
      </c>
      <c r="S3304" s="21">
        <f t="shared" si="312"/>
        <v>0</v>
      </c>
      <c r="T3304" s="15">
        <f t="shared" si="311"/>
        <v>2.08</v>
      </c>
      <c r="U3304">
        <f t="shared" si="310"/>
        <v>2015</v>
      </c>
    </row>
    <row r="3305" spans="1:21" ht="58" x14ac:dyDescent="0.35">
      <c r="A3305">
        <v>3289</v>
      </c>
      <c r="B3305" s="3" t="s">
        <v>3289</v>
      </c>
      <c r="C3305" s="3" t="s">
        <v>7399</v>
      </c>
      <c r="D3305" s="6">
        <v>500</v>
      </c>
      <c r="E3305" s="8">
        <v>50</v>
      </c>
      <c r="F3305" t="s">
        <v>8218</v>
      </c>
      <c r="G3305" t="s">
        <v>8224</v>
      </c>
      <c r="H3305" t="s">
        <v>8246</v>
      </c>
      <c r="I3305">
        <v>1487580602</v>
      </c>
      <c r="J3305">
        <v>1485161402</v>
      </c>
      <c r="K3305" t="b">
        <v>0</v>
      </c>
      <c r="L3305">
        <v>25</v>
      </c>
      <c r="M3305" t="b">
        <v>1</v>
      </c>
      <c r="N3305" s="10" t="s">
        <v>8271</v>
      </c>
      <c r="O3305" t="s">
        <v>8272</v>
      </c>
      <c r="P3305" s="12">
        <f t="shared" si="307"/>
        <v>42758.368078703701</v>
      </c>
      <c r="Q3305" s="12">
        <f t="shared" si="308"/>
        <v>42786.368078703701</v>
      </c>
      <c r="R3305" s="15">
        <f t="shared" si="309"/>
        <v>2017</v>
      </c>
      <c r="S3305" s="21">
        <f t="shared" si="312"/>
        <v>0</v>
      </c>
      <c r="T3305" s="15">
        <f t="shared" si="311"/>
        <v>2</v>
      </c>
      <c r="U3305">
        <f t="shared" si="310"/>
        <v>2017</v>
      </c>
    </row>
    <row r="3306" spans="1:21" ht="58" x14ac:dyDescent="0.35">
      <c r="A3306">
        <v>3291</v>
      </c>
      <c r="B3306" s="3" t="s">
        <v>3291</v>
      </c>
      <c r="C3306" s="3" t="s">
        <v>7401</v>
      </c>
      <c r="D3306" s="6">
        <v>500</v>
      </c>
      <c r="E3306" s="8">
        <v>50</v>
      </c>
      <c r="F3306" t="s">
        <v>8218</v>
      </c>
      <c r="G3306" t="s">
        <v>8223</v>
      </c>
      <c r="H3306" t="s">
        <v>8245</v>
      </c>
      <c r="I3306">
        <v>1442462340</v>
      </c>
      <c r="J3306">
        <v>1439743900</v>
      </c>
      <c r="K3306" t="b">
        <v>0</v>
      </c>
      <c r="L3306">
        <v>14</v>
      </c>
      <c r="M3306" t="b">
        <v>1</v>
      </c>
      <c r="N3306" s="10" t="s">
        <v>8271</v>
      </c>
      <c r="O3306" t="s">
        <v>8272</v>
      </c>
      <c r="P3306" s="12">
        <f t="shared" si="307"/>
        <v>42232.702546296292</v>
      </c>
      <c r="Q3306" s="12">
        <f t="shared" si="308"/>
        <v>42264.165972222225</v>
      </c>
      <c r="R3306" s="15">
        <f t="shared" si="309"/>
        <v>2015</v>
      </c>
      <c r="S3306" s="21">
        <f t="shared" si="312"/>
        <v>0</v>
      </c>
      <c r="T3306" s="15">
        <f t="shared" si="311"/>
        <v>3.57</v>
      </c>
      <c r="U3306">
        <f t="shared" si="310"/>
        <v>2015</v>
      </c>
    </row>
    <row r="3307" spans="1:21" ht="43.5" x14ac:dyDescent="0.35">
      <c r="A3307">
        <v>3292</v>
      </c>
      <c r="B3307" s="3" t="s">
        <v>3292</v>
      </c>
      <c r="C3307" s="3" t="s">
        <v>7402</v>
      </c>
      <c r="D3307" s="6">
        <v>101</v>
      </c>
      <c r="E3307" s="8">
        <v>50</v>
      </c>
      <c r="F3307" t="s">
        <v>8218</v>
      </c>
      <c r="G3307" t="s">
        <v>8224</v>
      </c>
      <c r="H3307" t="s">
        <v>8246</v>
      </c>
      <c r="I3307">
        <v>1449257348</v>
      </c>
      <c r="J3307">
        <v>1444069748</v>
      </c>
      <c r="K3307" t="b">
        <v>0</v>
      </c>
      <c r="L3307">
        <v>15</v>
      </c>
      <c r="M3307" t="b">
        <v>1</v>
      </c>
      <c r="N3307" s="10" t="s">
        <v>8271</v>
      </c>
      <c r="O3307" t="s">
        <v>8272</v>
      </c>
      <c r="P3307" s="12">
        <f t="shared" si="307"/>
        <v>42282.770231481481</v>
      </c>
      <c r="Q3307" s="12">
        <f t="shared" si="308"/>
        <v>42342.811898148153</v>
      </c>
      <c r="R3307" s="15">
        <f t="shared" si="309"/>
        <v>2015</v>
      </c>
      <c r="S3307" s="21">
        <f t="shared" si="312"/>
        <v>0</v>
      </c>
      <c r="T3307" s="15">
        <f t="shared" si="311"/>
        <v>3.33</v>
      </c>
      <c r="U3307">
        <f t="shared" si="310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 s="12">
        <f t="shared" si="307"/>
        <v>42493.219236111108</v>
      </c>
      <c r="Q3308" s="12">
        <f t="shared" si="308"/>
        <v>42531.125</v>
      </c>
      <c r="R3308" s="15">
        <f t="shared" si="309"/>
        <v>2016</v>
      </c>
      <c r="S3308" s="21">
        <f t="shared" si="312"/>
        <v>0</v>
      </c>
      <c r="T3308" s="15">
        <f t="shared" si="311"/>
        <v>0.89</v>
      </c>
      <c r="U3308">
        <f t="shared" si="310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 s="12">
        <f t="shared" si="307"/>
        <v>42475.057164351849</v>
      </c>
      <c r="Q3309" s="12">
        <f t="shared" si="308"/>
        <v>42505.057164351849</v>
      </c>
      <c r="R3309" s="15">
        <f t="shared" si="309"/>
        <v>2016</v>
      </c>
      <c r="S3309" s="21">
        <f t="shared" si="312"/>
        <v>0</v>
      </c>
      <c r="T3309" s="15">
        <f t="shared" si="311"/>
        <v>2.38</v>
      </c>
      <c r="U3309">
        <f t="shared" si="310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 s="12">
        <f t="shared" si="307"/>
        <v>42452.876909722225</v>
      </c>
      <c r="Q3310" s="12">
        <f t="shared" si="308"/>
        <v>42473.876909722225</v>
      </c>
      <c r="R3310" s="15">
        <f t="shared" si="309"/>
        <v>2016</v>
      </c>
      <c r="S3310" s="21">
        <f t="shared" si="312"/>
        <v>0</v>
      </c>
      <c r="T3310" s="15">
        <f t="shared" si="311"/>
        <v>0.82</v>
      </c>
      <c r="U3310">
        <f t="shared" si="31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 s="12">
        <f t="shared" si="307"/>
        <v>42628.650208333333</v>
      </c>
      <c r="Q3311" s="12">
        <f t="shared" si="308"/>
        <v>42659.650208333333</v>
      </c>
      <c r="R3311" s="15">
        <f t="shared" si="309"/>
        <v>2016</v>
      </c>
      <c r="S3311" s="21">
        <f t="shared" si="312"/>
        <v>0</v>
      </c>
      <c r="T3311" s="15">
        <f t="shared" si="311"/>
        <v>1.52</v>
      </c>
      <c r="U3311">
        <f t="shared" si="310"/>
        <v>2016</v>
      </c>
    </row>
    <row r="3312" spans="1:21" ht="72.5" x14ac:dyDescent="0.35">
      <c r="A3312">
        <v>3316</v>
      </c>
      <c r="B3312" s="3" t="s">
        <v>3316</v>
      </c>
      <c r="C3312" s="3" t="s">
        <v>7426</v>
      </c>
      <c r="D3312" s="6">
        <v>11737</v>
      </c>
      <c r="E3312" s="8">
        <v>45</v>
      </c>
      <c r="F3312" t="s">
        <v>8218</v>
      </c>
      <c r="G3312" t="s">
        <v>8223</v>
      </c>
      <c r="H3312" t="s">
        <v>8245</v>
      </c>
      <c r="I3312">
        <v>1407506040</v>
      </c>
      <c r="J3312">
        <v>1404680075</v>
      </c>
      <c r="K3312" t="b">
        <v>0</v>
      </c>
      <c r="L3312">
        <v>125</v>
      </c>
      <c r="M3312" t="b">
        <v>1</v>
      </c>
      <c r="N3312" s="10" t="s">
        <v>8271</v>
      </c>
      <c r="O3312" t="s">
        <v>8272</v>
      </c>
      <c r="P3312" s="12">
        <f t="shared" si="307"/>
        <v>41826.871238425927</v>
      </c>
      <c r="Q3312" s="12">
        <f t="shared" si="308"/>
        <v>41859.57916666667</v>
      </c>
      <c r="R3312" s="15">
        <f t="shared" si="309"/>
        <v>2014</v>
      </c>
      <c r="S3312" s="21">
        <f t="shared" si="312"/>
        <v>0</v>
      </c>
      <c r="T3312" s="15">
        <f t="shared" si="311"/>
        <v>0.36</v>
      </c>
      <c r="U3312">
        <f t="shared" si="310"/>
        <v>2014</v>
      </c>
    </row>
    <row r="3313" spans="1:21" ht="29" x14ac:dyDescent="0.35">
      <c r="A3313">
        <v>3310</v>
      </c>
      <c r="B3313" s="3" t="s">
        <v>3310</v>
      </c>
      <c r="C3313" s="3" t="s">
        <v>7420</v>
      </c>
      <c r="D3313" s="6">
        <v>6500</v>
      </c>
      <c r="E3313" s="8">
        <v>45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s="10" t="s">
        <v>8271</v>
      </c>
      <c r="O3313" t="s">
        <v>8272</v>
      </c>
      <c r="P3313" s="12">
        <f t="shared" si="307"/>
        <v>42253.928530092591</v>
      </c>
      <c r="Q3313" s="12">
        <f t="shared" si="308"/>
        <v>42283.928530092591</v>
      </c>
      <c r="R3313" s="15">
        <f t="shared" si="309"/>
        <v>2015</v>
      </c>
      <c r="S3313" s="21">
        <f t="shared" si="312"/>
        <v>0</v>
      </c>
      <c r="T3313" s="15">
        <f t="shared" si="311"/>
        <v>1.45</v>
      </c>
      <c r="U3313">
        <f t="shared" si="310"/>
        <v>2015</v>
      </c>
    </row>
    <row r="3314" spans="1:21" ht="43.5" x14ac:dyDescent="0.35">
      <c r="A3314">
        <v>3315</v>
      </c>
      <c r="B3314" s="3" t="s">
        <v>3315</v>
      </c>
      <c r="C3314" s="3" t="s">
        <v>7425</v>
      </c>
      <c r="D3314" s="6">
        <v>4000</v>
      </c>
      <c r="E3314" s="8">
        <v>45</v>
      </c>
      <c r="F3314" t="s">
        <v>8218</v>
      </c>
      <c r="G3314" t="s">
        <v>8224</v>
      </c>
      <c r="H3314" t="s">
        <v>8246</v>
      </c>
      <c r="I3314">
        <v>1462519041</v>
      </c>
      <c r="J3314">
        <v>1459927041</v>
      </c>
      <c r="K3314" t="b">
        <v>0</v>
      </c>
      <c r="L3314">
        <v>89</v>
      </c>
      <c r="M3314" t="b">
        <v>1</v>
      </c>
      <c r="N3314" s="10" t="s">
        <v>8271</v>
      </c>
      <c r="O3314" t="s">
        <v>8272</v>
      </c>
      <c r="P3314" s="12">
        <f t="shared" si="307"/>
        <v>42466.303715277783</v>
      </c>
      <c r="Q3314" s="12">
        <f t="shared" si="308"/>
        <v>42496.303715277783</v>
      </c>
      <c r="R3314" s="15">
        <f t="shared" si="309"/>
        <v>2016</v>
      </c>
      <c r="S3314" s="21">
        <f t="shared" si="312"/>
        <v>0</v>
      </c>
      <c r="T3314" s="15">
        <f t="shared" si="311"/>
        <v>0.51</v>
      </c>
      <c r="U3314">
        <f t="shared" si="310"/>
        <v>2016</v>
      </c>
    </row>
    <row r="3315" spans="1:21" ht="43.5" x14ac:dyDescent="0.35">
      <c r="A3315">
        <v>3322</v>
      </c>
      <c r="B3315" s="3" t="s">
        <v>3322</v>
      </c>
      <c r="C3315" s="3" t="s">
        <v>7432</v>
      </c>
      <c r="D3315" s="6">
        <v>3300</v>
      </c>
      <c r="E3315" s="8">
        <v>45</v>
      </c>
      <c r="F3315" t="s">
        <v>8218</v>
      </c>
      <c r="G3315" t="s">
        <v>8223</v>
      </c>
      <c r="H3315" t="s">
        <v>8245</v>
      </c>
      <c r="I3315">
        <v>1466567700</v>
      </c>
      <c r="J3315">
        <v>1464653696</v>
      </c>
      <c r="K3315" t="b">
        <v>0</v>
      </c>
      <c r="L3315">
        <v>23</v>
      </c>
      <c r="M3315" t="b">
        <v>1</v>
      </c>
      <c r="N3315" s="10" t="s">
        <v>8271</v>
      </c>
      <c r="O3315" t="s">
        <v>8272</v>
      </c>
      <c r="P3315" s="12">
        <f t="shared" si="307"/>
        <v>42521.010370370372</v>
      </c>
      <c r="Q3315" s="12">
        <f t="shared" si="308"/>
        <v>42543.163194444445</v>
      </c>
      <c r="R3315" s="15">
        <f t="shared" si="309"/>
        <v>2016</v>
      </c>
      <c r="S3315" s="21">
        <f t="shared" si="312"/>
        <v>0</v>
      </c>
      <c r="T3315" s="15">
        <f t="shared" si="311"/>
        <v>1.96</v>
      </c>
      <c r="U3315">
        <f t="shared" si="310"/>
        <v>2016</v>
      </c>
    </row>
    <row r="3316" spans="1:21" ht="43.5" x14ac:dyDescent="0.35">
      <c r="A3316">
        <v>3311</v>
      </c>
      <c r="B3316" s="3" t="s">
        <v>3311</v>
      </c>
      <c r="C3316" s="3" t="s">
        <v>7421</v>
      </c>
      <c r="D3316" s="6">
        <v>2500</v>
      </c>
      <c r="E3316" s="8">
        <v>45</v>
      </c>
      <c r="F3316" t="s">
        <v>8218</v>
      </c>
      <c r="G3316" t="s">
        <v>8223</v>
      </c>
      <c r="H3316" t="s">
        <v>8245</v>
      </c>
      <c r="I3316">
        <v>1445065210</v>
      </c>
      <c r="J3316">
        <v>1442473210</v>
      </c>
      <c r="K3316" t="b">
        <v>0</v>
      </c>
      <c r="L3316">
        <v>45</v>
      </c>
      <c r="M3316" t="b">
        <v>1</v>
      </c>
      <c r="N3316" s="10" t="s">
        <v>8271</v>
      </c>
      <c r="O3316" t="s">
        <v>8272</v>
      </c>
      <c r="P3316" s="12">
        <f t="shared" si="307"/>
        <v>42264.29178240741</v>
      </c>
      <c r="Q3316" s="12">
        <f t="shared" si="308"/>
        <v>42294.29178240741</v>
      </c>
      <c r="R3316" s="15">
        <f t="shared" si="309"/>
        <v>2015</v>
      </c>
      <c r="S3316" s="21">
        <f t="shared" si="312"/>
        <v>0</v>
      </c>
      <c r="T3316" s="15">
        <f t="shared" si="311"/>
        <v>1</v>
      </c>
      <c r="U3316">
        <f t="shared" si="310"/>
        <v>2015</v>
      </c>
    </row>
    <row r="3317" spans="1:21" ht="43.5" x14ac:dyDescent="0.35">
      <c r="A3317">
        <v>3312</v>
      </c>
      <c r="B3317" s="3" t="s">
        <v>3312</v>
      </c>
      <c r="C3317" s="3" t="s">
        <v>7422</v>
      </c>
      <c r="D3317" s="6">
        <v>2500</v>
      </c>
      <c r="E3317" s="8">
        <v>45</v>
      </c>
      <c r="F3317" t="s">
        <v>8218</v>
      </c>
      <c r="G3317" t="s">
        <v>8223</v>
      </c>
      <c r="H3317" t="s">
        <v>8245</v>
      </c>
      <c r="I3317">
        <v>1478901600</v>
      </c>
      <c r="J3317">
        <v>1477077946</v>
      </c>
      <c r="K3317" t="b">
        <v>0</v>
      </c>
      <c r="L3317">
        <v>41</v>
      </c>
      <c r="M3317" t="b">
        <v>1</v>
      </c>
      <c r="N3317" s="10" t="s">
        <v>8271</v>
      </c>
      <c r="O3317" t="s">
        <v>8272</v>
      </c>
      <c r="P3317" s="12">
        <f t="shared" si="307"/>
        <v>42664.809560185182</v>
      </c>
      <c r="Q3317" s="12">
        <f t="shared" si="308"/>
        <v>42685.916666666672</v>
      </c>
      <c r="R3317" s="15">
        <f t="shared" si="309"/>
        <v>2016</v>
      </c>
      <c r="S3317" s="21">
        <f t="shared" si="312"/>
        <v>0</v>
      </c>
      <c r="T3317" s="15">
        <f t="shared" si="311"/>
        <v>1.1000000000000001</v>
      </c>
      <c r="U3317">
        <f t="shared" si="310"/>
        <v>2016</v>
      </c>
    </row>
    <row r="3318" spans="1:21" ht="43.5" x14ac:dyDescent="0.35">
      <c r="A3318">
        <v>3320</v>
      </c>
      <c r="B3318" s="3" t="s">
        <v>3320</v>
      </c>
      <c r="C3318" s="3" t="s">
        <v>7430</v>
      </c>
      <c r="D3318" s="6">
        <v>2500</v>
      </c>
      <c r="E3318" s="8">
        <v>45</v>
      </c>
      <c r="F3318" t="s">
        <v>8218</v>
      </c>
      <c r="G3318" t="s">
        <v>8223</v>
      </c>
      <c r="H3318" t="s">
        <v>8245</v>
      </c>
      <c r="I3318">
        <v>1466557557</v>
      </c>
      <c r="J3318">
        <v>1463965557</v>
      </c>
      <c r="K3318" t="b">
        <v>0</v>
      </c>
      <c r="L3318">
        <v>38</v>
      </c>
      <c r="M3318" t="b">
        <v>1</v>
      </c>
      <c r="N3318" s="10" t="s">
        <v>8271</v>
      </c>
      <c r="O3318" t="s">
        <v>8272</v>
      </c>
      <c r="P3318" s="12">
        <f t="shared" si="307"/>
        <v>42513.045798611114</v>
      </c>
      <c r="Q3318" s="12">
        <f t="shared" si="308"/>
        <v>42543.045798611114</v>
      </c>
      <c r="R3318" s="15">
        <f t="shared" si="309"/>
        <v>2016</v>
      </c>
      <c r="S3318" s="21">
        <f t="shared" si="312"/>
        <v>0</v>
      </c>
      <c r="T3318" s="15">
        <f t="shared" si="311"/>
        <v>1.18</v>
      </c>
      <c r="U3318">
        <f t="shared" si="310"/>
        <v>2016</v>
      </c>
    </row>
    <row r="3319" spans="1:21" ht="43.5" x14ac:dyDescent="0.35">
      <c r="A3319">
        <v>3313</v>
      </c>
      <c r="B3319" s="3" t="s">
        <v>3313</v>
      </c>
      <c r="C3319" s="3" t="s">
        <v>7423</v>
      </c>
      <c r="D3319" s="6">
        <v>2000</v>
      </c>
      <c r="E3319" s="8">
        <v>45</v>
      </c>
      <c r="F3319" t="s">
        <v>8218</v>
      </c>
      <c r="G3319" t="s">
        <v>8223</v>
      </c>
      <c r="H3319" t="s">
        <v>8245</v>
      </c>
      <c r="I3319">
        <v>1453856400</v>
      </c>
      <c r="J3319">
        <v>1452664317</v>
      </c>
      <c r="K3319" t="b">
        <v>0</v>
      </c>
      <c r="L3319">
        <v>29</v>
      </c>
      <c r="M3319" t="b">
        <v>1</v>
      </c>
      <c r="N3319" s="10" t="s">
        <v>8271</v>
      </c>
      <c r="O3319" t="s">
        <v>8272</v>
      </c>
      <c r="P3319" s="12">
        <f t="shared" si="307"/>
        <v>42382.244409722218</v>
      </c>
      <c r="Q3319" s="12">
        <f t="shared" si="308"/>
        <v>42396.041666666672</v>
      </c>
      <c r="R3319" s="15">
        <f t="shared" si="309"/>
        <v>2016</v>
      </c>
      <c r="S3319" s="21">
        <f t="shared" si="312"/>
        <v>0</v>
      </c>
      <c r="T3319" s="15">
        <f t="shared" si="311"/>
        <v>1.55</v>
      </c>
      <c r="U3319">
        <f t="shared" si="31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 s="12">
        <f t="shared" si="307"/>
        <v>42431.302002314813</v>
      </c>
      <c r="Q3320" s="12">
        <f t="shared" si="308"/>
        <v>42471.104166666672</v>
      </c>
      <c r="R3320" s="15">
        <f t="shared" si="309"/>
        <v>2016</v>
      </c>
      <c r="S3320" s="21">
        <f t="shared" si="312"/>
        <v>0</v>
      </c>
      <c r="T3320" s="15">
        <f t="shared" si="311"/>
        <v>1.41</v>
      </c>
      <c r="U3320">
        <f t="shared" si="310"/>
        <v>2016</v>
      </c>
    </row>
    <row r="3321" spans="1:21" ht="43.5" x14ac:dyDescent="0.35">
      <c r="A3321">
        <v>3324</v>
      </c>
      <c r="B3321" s="3" t="s">
        <v>3324</v>
      </c>
      <c r="C3321" s="3" t="s">
        <v>7434</v>
      </c>
      <c r="D3321" s="6">
        <v>1500</v>
      </c>
      <c r="E3321" s="8">
        <v>45</v>
      </c>
      <c r="F3321" t="s">
        <v>8218</v>
      </c>
      <c r="G3321" t="s">
        <v>8240</v>
      </c>
      <c r="H3321" t="s">
        <v>8248</v>
      </c>
      <c r="I3321">
        <v>1465135190</v>
      </c>
      <c r="J3321">
        <v>1463925590</v>
      </c>
      <c r="K3321" t="b">
        <v>0</v>
      </c>
      <c r="L3321">
        <v>10</v>
      </c>
      <c r="M3321" t="b">
        <v>1</v>
      </c>
      <c r="N3321" s="10" t="s">
        <v>8271</v>
      </c>
      <c r="O3321" t="s">
        <v>8272</v>
      </c>
      <c r="P3321" s="12">
        <f t="shared" si="307"/>
        <v>42512.58321759259</v>
      </c>
      <c r="Q3321" s="12">
        <f t="shared" si="308"/>
        <v>42526.58321759259</v>
      </c>
      <c r="R3321" s="15">
        <f t="shared" si="309"/>
        <v>2016</v>
      </c>
      <c r="S3321" s="21">
        <f t="shared" si="312"/>
        <v>0</v>
      </c>
      <c r="T3321" s="15">
        <f t="shared" si="311"/>
        <v>4.5</v>
      </c>
      <c r="U3321">
        <f t="shared" si="310"/>
        <v>2016</v>
      </c>
    </row>
    <row r="3322" spans="1:21" ht="43.5" x14ac:dyDescent="0.35">
      <c r="A3322">
        <v>3317</v>
      </c>
      <c r="B3322" s="3" t="s">
        <v>3317</v>
      </c>
      <c r="C3322" s="3" t="s">
        <v>7427</v>
      </c>
      <c r="D3322" s="6">
        <v>1050</v>
      </c>
      <c r="E3322" s="8">
        <v>45</v>
      </c>
      <c r="F3322" t="s">
        <v>8218</v>
      </c>
      <c r="G3322" t="s">
        <v>8223</v>
      </c>
      <c r="H3322" t="s">
        <v>8245</v>
      </c>
      <c r="I3322">
        <v>1465347424</v>
      </c>
      <c r="J3322">
        <v>1462755424</v>
      </c>
      <c r="K3322" t="b">
        <v>0</v>
      </c>
      <c r="L3322">
        <v>18</v>
      </c>
      <c r="M3322" t="b">
        <v>1</v>
      </c>
      <c r="N3322" s="10" t="s">
        <v>8271</v>
      </c>
      <c r="O3322" t="s">
        <v>8272</v>
      </c>
      <c r="P3322" s="12">
        <f t="shared" si="307"/>
        <v>42499.039629629624</v>
      </c>
      <c r="Q3322" s="12">
        <f t="shared" si="308"/>
        <v>42529.039629629624</v>
      </c>
      <c r="R3322" s="15">
        <f t="shared" si="309"/>
        <v>2016</v>
      </c>
      <c r="S3322" s="21">
        <f t="shared" si="312"/>
        <v>0</v>
      </c>
      <c r="T3322" s="15">
        <f t="shared" si="311"/>
        <v>2.5</v>
      </c>
      <c r="U3322">
        <f t="shared" si="310"/>
        <v>2016</v>
      </c>
    </row>
    <row r="3323" spans="1:21" ht="43.5" x14ac:dyDescent="0.35">
      <c r="A3323">
        <v>3323</v>
      </c>
      <c r="B3323" s="3" t="s">
        <v>3323</v>
      </c>
      <c r="C3323" s="3" t="s">
        <v>7433</v>
      </c>
      <c r="D3323" s="6">
        <v>1000</v>
      </c>
      <c r="E3323" s="8">
        <v>45</v>
      </c>
      <c r="F3323" t="s">
        <v>8218</v>
      </c>
      <c r="G3323" t="s">
        <v>8224</v>
      </c>
      <c r="H3323" t="s">
        <v>8246</v>
      </c>
      <c r="I3323">
        <v>1474793208</v>
      </c>
      <c r="J3323">
        <v>1472201208</v>
      </c>
      <c r="K3323" t="b">
        <v>0</v>
      </c>
      <c r="L3323">
        <v>49</v>
      </c>
      <c r="M3323" t="b">
        <v>1</v>
      </c>
      <c r="N3323" s="10" t="s">
        <v>8271</v>
      </c>
      <c r="O3323" t="s">
        <v>8272</v>
      </c>
      <c r="P3323" s="12">
        <f t="shared" si="307"/>
        <v>42608.36583333333</v>
      </c>
      <c r="Q3323" s="12">
        <f t="shared" si="308"/>
        <v>42638.36583333333</v>
      </c>
      <c r="R3323" s="15">
        <f t="shared" si="309"/>
        <v>2016</v>
      </c>
      <c r="S3323" s="21">
        <f t="shared" si="312"/>
        <v>0</v>
      </c>
      <c r="T3323" s="15">
        <f t="shared" si="311"/>
        <v>0.92</v>
      </c>
      <c r="U3323">
        <f t="shared" si="310"/>
        <v>2016</v>
      </c>
    </row>
    <row r="3324" spans="1:21" ht="43.5" x14ac:dyDescent="0.35">
      <c r="A3324">
        <v>3314</v>
      </c>
      <c r="B3324" s="3" t="s">
        <v>3314</v>
      </c>
      <c r="C3324" s="3" t="s">
        <v>7424</v>
      </c>
      <c r="D3324" s="6">
        <v>800</v>
      </c>
      <c r="E3324" s="8">
        <v>45</v>
      </c>
      <c r="F3324" t="s">
        <v>8218</v>
      </c>
      <c r="G3324" t="s">
        <v>8224</v>
      </c>
      <c r="H3324" t="s">
        <v>8246</v>
      </c>
      <c r="I3324">
        <v>1431115500</v>
      </c>
      <c r="J3324">
        <v>1428733511</v>
      </c>
      <c r="K3324" t="b">
        <v>0</v>
      </c>
      <c r="L3324">
        <v>58</v>
      </c>
      <c r="M3324" t="b">
        <v>1</v>
      </c>
      <c r="N3324" s="10" t="s">
        <v>8271</v>
      </c>
      <c r="O3324" t="s">
        <v>8272</v>
      </c>
      <c r="P3324" s="12">
        <f t="shared" si="307"/>
        <v>42105.267488425925</v>
      </c>
      <c r="Q3324" s="12">
        <f t="shared" si="308"/>
        <v>42132.836805555555</v>
      </c>
      <c r="R3324" s="15">
        <f t="shared" si="309"/>
        <v>2015</v>
      </c>
      <c r="S3324" s="21">
        <f t="shared" si="312"/>
        <v>0</v>
      </c>
      <c r="T3324" s="15">
        <f t="shared" si="311"/>
        <v>0.78</v>
      </c>
      <c r="U3324">
        <f t="shared" si="310"/>
        <v>2015</v>
      </c>
    </row>
    <row r="3325" spans="1:21" ht="58" x14ac:dyDescent="0.35">
      <c r="A3325">
        <v>3319</v>
      </c>
      <c r="B3325" s="3" t="s">
        <v>3319</v>
      </c>
      <c r="C3325" s="3" t="s">
        <v>7429</v>
      </c>
      <c r="D3325" s="6">
        <v>500</v>
      </c>
      <c r="E3325" s="8">
        <v>45</v>
      </c>
      <c r="F3325" t="s">
        <v>8218</v>
      </c>
      <c r="G3325" t="s">
        <v>8224</v>
      </c>
      <c r="H3325" t="s">
        <v>8246</v>
      </c>
      <c r="I3325">
        <v>1422712986</v>
      </c>
      <c r="J3325">
        <v>1418824986</v>
      </c>
      <c r="K3325" t="b">
        <v>0</v>
      </c>
      <c r="L3325">
        <v>16</v>
      </c>
      <c r="M3325" t="b">
        <v>1</v>
      </c>
      <c r="N3325" s="10" t="s">
        <v>8271</v>
      </c>
      <c r="O3325" t="s">
        <v>8272</v>
      </c>
      <c r="P3325" s="12">
        <f t="shared" si="307"/>
        <v>41990.585486111115</v>
      </c>
      <c r="Q3325" s="12">
        <f t="shared" si="308"/>
        <v>42035.585486111115</v>
      </c>
      <c r="R3325" s="15">
        <f t="shared" si="309"/>
        <v>2014</v>
      </c>
      <c r="S3325" s="21">
        <f t="shared" si="312"/>
        <v>0</v>
      </c>
      <c r="T3325" s="15">
        <f t="shared" si="311"/>
        <v>2.81</v>
      </c>
      <c r="U3325">
        <f t="shared" si="310"/>
        <v>2014</v>
      </c>
    </row>
    <row r="3326" spans="1:21" ht="58" x14ac:dyDescent="0.35">
      <c r="A3326">
        <v>3321</v>
      </c>
      <c r="B3326" s="3" t="s">
        <v>3321</v>
      </c>
      <c r="C3326" s="3" t="s">
        <v>7431</v>
      </c>
      <c r="D3326" s="6">
        <v>500</v>
      </c>
      <c r="E3326" s="8">
        <v>45</v>
      </c>
      <c r="F3326" t="s">
        <v>8218</v>
      </c>
      <c r="G3326" t="s">
        <v>8223</v>
      </c>
      <c r="H3326" t="s">
        <v>8245</v>
      </c>
      <c r="I3326">
        <v>1413431940</v>
      </c>
      <c r="J3326">
        <v>1412216665</v>
      </c>
      <c r="K3326" t="b">
        <v>0</v>
      </c>
      <c r="L3326">
        <v>15</v>
      </c>
      <c r="M3326" t="b">
        <v>1</v>
      </c>
      <c r="N3326" s="10" t="s">
        <v>8271</v>
      </c>
      <c r="O3326" t="s">
        <v>8272</v>
      </c>
      <c r="P3326" s="12">
        <f t="shared" si="307"/>
        <v>41914.100289351853</v>
      </c>
      <c r="Q3326" s="12">
        <f t="shared" si="308"/>
        <v>41928.165972222225</v>
      </c>
      <c r="R3326" s="15">
        <f t="shared" si="309"/>
        <v>2014</v>
      </c>
      <c r="S3326" s="21">
        <f t="shared" si="312"/>
        <v>0</v>
      </c>
      <c r="T3326" s="15">
        <f t="shared" si="311"/>
        <v>3</v>
      </c>
      <c r="U3326">
        <f t="shared" si="310"/>
        <v>2014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 s="12">
        <f t="shared" si="307"/>
        <v>42064.785613425927</v>
      </c>
      <c r="Q3327" s="12">
        <f t="shared" si="308"/>
        <v>42099.743946759263</v>
      </c>
      <c r="R3327" s="15">
        <f t="shared" si="309"/>
        <v>2015</v>
      </c>
      <c r="S3327" s="21">
        <f t="shared" si="312"/>
        <v>0</v>
      </c>
      <c r="T3327" s="15">
        <f t="shared" si="311"/>
        <v>3</v>
      </c>
      <c r="U3327">
        <f t="shared" si="31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 s="12">
        <f t="shared" si="307"/>
        <v>42041.714178240742</v>
      </c>
      <c r="Q3328" s="12">
        <f t="shared" si="308"/>
        <v>42071.67251157407</v>
      </c>
      <c r="R3328" s="15">
        <f t="shared" si="309"/>
        <v>2015</v>
      </c>
      <c r="S3328" s="21">
        <f t="shared" si="312"/>
        <v>0</v>
      </c>
      <c r="T3328" s="15">
        <f t="shared" si="311"/>
        <v>0.74</v>
      </c>
      <c r="U3328">
        <f t="shared" si="310"/>
        <v>2015</v>
      </c>
    </row>
    <row r="3329" spans="1:21" ht="43.5" x14ac:dyDescent="0.35">
      <c r="A3329">
        <v>3328</v>
      </c>
      <c r="B3329" s="3" t="s">
        <v>3328</v>
      </c>
      <c r="C3329" s="3" t="s">
        <v>7438</v>
      </c>
      <c r="D3329" s="6">
        <v>1800</v>
      </c>
      <c r="E3329" s="8">
        <v>42</v>
      </c>
      <c r="F3329" t="s">
        <v>8218</v>
      </c>
      <c r="G3329" t="s">
        <v>8223</v>
      </c>
      <c r="H3329" t="s">
        <v>8245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s="10" t="s">
        <v>8271</v>
      </c>
      <c r="O3329" t="s">
        <v>8272</v>
      </c>
      <c r="P3329" s="12">
        <f t="shared" si="307"/>
        <v>41822.57503472222</v>
      </c>
      <c r="Q3329" s="12">
        <f t="shared" si="308"/>
        <v>41825.041666666664</v>
      </c>
      <c r="R3329" s="15">
        <f t="shared" si="309"/>
        <v>2014</v>
      </c>
      <c r="S3329" s="21">
        <f t="shared" si="312"/>
        <v>0</v>
      </c>
      <c r="T3329" s="15">
        <f t="shared" si="311"/>
        <v>4.67</v>
      </c>
      <c r="U3329">
        <f t="shared" si="310"/>
        <v>2014</v>
      </c>
    </row>
    <row r="3330" spans="1:21" ht="43.5" x14ac:dyDescent="0.35">
      <c r="A3330">
        <v>3327</v>
      </c>
      <c r="B3330" s="3" t="s">
        <v>3327</v>
      </c>
      <c r="C3330" s="3" t="s">
        <v>7437</v>
      </c>
      <c r="D3330" s="6">
        <v>800</v>
      </c>
      <c r="E3330" s="8">
        <v>42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s="10" t="s">
        <v>8271</v>
      </c>
      <c r="O3330" t="s">
        <v>8272</v>
      </c>
      <c r="P3330" s="12">
        <f t="shared" ref="P3330:P3393" si="313">(((J3330/60)/60)/24)+DATE(1970,1,1)</f>
        <v>42468.374606481477</v>
      </c>
      <c r="Q3330" s="12">
        <f t="shared" ref="Q3330:Q3393" si="314">(((I3330/60)/60)/24)+DATE(1970,1,1)</f>
        <v>42498.374606481477</v>
      </c>
      <c r="R3330" s="15">
        <f t="shared" ref="R3330:R3393" si="315">YEAR(P3330)</f>
        <v>2016</v>
      </c>
      <c r="S3330" s="21">
        <f t="shared" si="312"/>
        <v>0</v>
      </c>
      <c r="T3330" s="15">
        <f t="shared" si="311"/>
        <v>1.27</v>
      </c>
      <c r="U3330">
        <f t="shared" si="310"/>
        <v>2016</v>
      </c>
    </row>
    <row r="3331" spans="1:21" ht="43.5" x14ac:dyDescent="0.35">
      <c r="A3331">
        <v>3331</v>
      </c>
      <c r="B3331" s="3" t="s">
        <v>3331</v>
      </c>
      <c r="C3331" s="3" t="s">
        <v>7441</v>
      </c>
      <c r="D3331" s="6">
        <v>5000</v>
      </c>
      <c r="E3331" s="8">
        <v>41</v>
      </c>
      <c r="F3331" t="s">
        <v>8218</v>
      </c>
      <c r="G3331" t="s">
        <v>8223</v>
      </c>
      <c r="H3331" t="s">
        <v>8245</v>
      </c>
      <c r="I3331">
        <v>1444149886</v>
      </c>
      <c r="J3331">
        <v>1441125886</v>
      </c>
      <c r="K3331" t="b">
        <v>0</v>
      </c>
      <c r="L3331">
        <v>65</v>
      </c>
      <c r="M3331" t="b">
        <v>1</v>
      </c>
      <c r="N3331" s="10" t="s">
        <v>8271</v>
      </c>
      <c r="O3331" t="s">
        <v>8272</v>
      </c>
      <c r="P3331" s="12">
        <f t="shared" si="313"/>
        <v>42248.697754629626</v>
      </c>
      <c r="Q3331" s="12">
        <f t="shared" si="314"/>
        <v>42283.697754629626</v>
      </c>
      <c r="R3331" s="15">
        <f t="shared" si="315"/>
        <v>2015</v>
      </c>
      <c r="S3331" s="21">
        <f t="shared" si="312"/>
        <v>0</v>
      </c>
      <c r="T3331" s="15">
        <f t="shared" si="311"/>
        <v>0.63</v>
      </c>
      <c r="U3331">
        <f t="shared" ref="U3331:U3394" si="316">YEAR(P3331)</f>
        <v>2015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 s="12">
        <f t="shared" si="313"/>
        <v>42065.887361111112</v>
      </c>
      <c r="Q3332" s="12">
        <f t="shared" si="314"/>
        <v>42095.845694444448</v>
      </c>
      <c r="R3332" s="15">
        <f t="shared" si="315"/>
        <v>2015</v>
      </c>
      <c r="S3332" s="21">
        <f t="shared" si="312"/>
        <v>0</v>
      </c>
      <c r="T3332" s="15">
        <f t="shared" ref="T3332:T3395" si="317">IFERROR(ROUND(E3332/L3332,2),0)</f>
        <v>0.59</v>
      </c>
      <c r="U3332">
        <f t="shared" si="316"/>
        <v>2015</v>
      </c>
    </row>
    <row r="3333" spans="1:21" ht="43.5" x14ac:dyDescent="0.35">
      <c r="A3333">
        <v>3329</v>
      </c>
      <c r="B3333" s="3" t="s">
        <v>3329</v>
      </c>
      <c r="C3333" s="3" t="s">
        <v>7439</v>
      </c>
      <c r="D3333" s="6">
        <v>1000</v>
      </c>
      <c r="E3333" s="8">
        <v>41</v>
      </c>
      <c r="F3333" t="s">
        <v>8218</v>
      </c>
      <c r="G3333" t="s">
        <v>8224</v>
      </c>
      <c r="H3333" t="s">
        <v>8246</v>
      </c>
      <c r="I3333">
        <v>1406502000</v>
      </c>
      <c r="J3333">
        <v>1405583108</v>
      </c>
      <c r="K3333" t="b">
        <v>0</v>
      </c>
      <c r="L3333">
        <v>26</v>
      </c>
      <c r="M3333" t="b">
        <v>1</v>
      </c>
      <c r="N3333" s="10" t="s">
        <v>8271</v>
      </c>
      <c r="O3333" t="s">
        <v>8272</v>
      </c>
      <c r="P3333" s="12">
        <f t="shared" si="313"/>
        <v>41837.323009259257</v>
      </c>
      <c r="Q3333" s="12">
        <f t="shared" si="314"/>
        <v>41847.958333333336</v>
      </c>
      <c r="R3333" s="15">
        <f t="shared" si="315"/>
        <v>2014</v>
      </c>
      <c r="S3333" s="21">
        <f t="shared" si="312"/>
        <v>0</v>
      </c>
      <c r="T3333" s="15">
        <f t="shared" si="317"/>
        <v>1.58</v>
      </c>
      <c r="U3333">
        <f t="shared" si="316"/>
        <v>2014</v>
      </c>
    </row>
    <row r="3334" spans="1:21" ht="29" x14ac:dyDescent="0.35">
      <c r="A3334">
        <v>3338</v>
      </c>
      <c r="B3334" s="3" t="s">
        <v>3338</v>
      </c>
      <c r="C3334" s="3" t="s">
        <v>7448</v>
      </c>
      <c r="D3334" s="6">
        <v>15000</v>
      </c>
      <c r="E3334" s="8">
        <v>40</v>
      </c>
      <c r="F3334" t="s">
        <v>8218</v>
      </c>
      <c r="G3334" t="s">
        <v>8223</v>
      </c>
      <c r="H3334" t="s">
        <v>8245</v>
      </c>
      <c r="I3334">
        <v>1487944080</v>
      </c>
      <c r="J3334">
        <v>1486129680</v>
      </c>
      <c r="K3334" t="b">
        <v>0</v>
      </c>
      <c r="L3334">
        <v>112</v>
      </c>
      <c r="M3334" t="b">
        <v>1</v>
      </c>
      <c r="N3334" s="10" t="s">
        <v>8271</v>
      </c>
      <c r="O3334" t="s">
        <v>8272</v>
      </c>
      <c r="P3334" s="12">
        <f t="shared" si="313"/>
        <v>42769.574999999997</v>
      </c>
      <c r="Q3334" s="12">
        <f t="shared" si="314"/>
        <v>42790.574999999997</v>
      </c>
      <c r="R3334" s="15">
        <f t="shared" si="315"/>
        <v>2017</v>
      </c>
      <c r="S3334" s="21">
        <f t="shared" si="312"/>
        <v>0</v>
      </c>
      <c r="T3334" s="15">
        <f t="shared" si="317"/>
        <v>0.36</v>
      </c>
      <c r="U3334">
        <f t="shared" si="316"/>
        <v>2017</v>
      </c>
    </row>
    <row r="3335" spans="1:21" ht="43.5" x14ac:dyDescent="0.35">
      <c r="A3335">
        <v>3339</v>
      </c>
      <c r="B3335" s="3" t="s">
        <v>3339</v>
      </c>
      <c r="C3335" s="3" t="s">
        <v>7449</v>
      </c>
      <c r="D3335" s="6">
        <v>8000</v>
      </c>
      <c r="E3335" s="8">
        <v>40</v>
      </c>
      <c r="F3335" t="s">
        <v>8218</v>
      </c>
      <c r="G3335" t="s">
        <v>8223</v>
      </c>
      <c r="H3335" t="s">
        <v>8245</v>
      </c>
      <c r="I3335">
        <v>1469721518</v>
      </c>
      <c r="J3335">
        <v>1467129518</v>
      </c>
      <c r="K3335" t="b">
        <v>0</v>
      </c>
      <c r="L3335">
        <v>47</v>
      </c>
      <c r="M3335" t="b">
        <v>1</v>
      </c>
      <c r="N3335" s="10" t="s">
        <v>8271</v>
      </c>
      <c r="O3335" t="s">
        <v>8272</v>
      </c>
      <c r="P3335" s="12">
        <f t="shared" si="313"/>
        <v>42549.665717592594</v>
      </c>
      <c r="Q3335" s="12">
        <f t="shared" si="314"/>
        <v>42579.665717592594</v>
      </c>
      <c r="R3335" s="15">
        <f t="shared" si="315"/>
        <v>2016</v>
      </c>
      <c r="S3335" s="21">
        <f t="shared" si="312"/>
        <v>0</v>
      </c>
      <c r="T3335" s="15">
        <f t="shared" si="317"/>
        <v>0.85</v>
      </c>
      <c r="U3335">
        <f t="shared" si="316"/>
        <v>2016</v>
      </c>
    </row>
    <row r="3336" spans="1:21" ht="43.5" x14ac:dyDescent="0.35">
      <c r="A3336">
        <v>3332</v>
      </c>
      <c r="B3336" s="3" t="s">
        <v>3332</v>
      </c>
      <c r="C3336" s="3" t="s">
        <v>7442</v>
      </c>
      <c r="D3336" s="6">
        <v>6000</v>
      </c>
      <c r="E3336" s="8">
        <v>40</v>
      </c>
      <c r="F3336" t="s">
        <v>8218</v>
      </c>
      <c r="G3336" t="s">
        <v>8223</v>
      </c>
      <c r="H3336" t="s">
        <v>8245</v>
      </c>
      <c r="I3336">
        <v>1405802330</v>
      </c>
      <c r="J3336">
        <v>1403210330</v>
      </c>
      <c r="K3336" t="b">
        <v>0</v>
      </c>
      <c r="L3336">
        <v>83</v>
      </c>
      <c r="M3336" t="b">
        <v>1</v>
      </c>
      <c r="N3336" s="10" t="s">
        <v>8271</v>
      </c>
      <c r="O3336" t="s">
        <v>8272</v>
      </c>
      <c r="P3336" s="12">
        <f t="shared" si="313"/>
        <v>41809.860300925924</v>
      </c>
      <c r="Q3336" s="12">
        <f t="shared" si="314"/>
        <v>41839.860300925924</v>
      </c>
      <c r="R3336" s="15">
        <f t="shared" si="315"/>
        <v>2014</v>
      </c>
      <c r="S3336" s="21">
        <f t="shared" si="312"/>
        <v>0</v>
      </c>
      <c r="T3336" s="15">
        <f t="shared" si="317"/>
        <v>0.48</v>
      </c>
      <c r="U3336">
        <f t="shared" si="316"/>
        <v>2014</v>
      </c>
    </row>
    <row r="3337" spans="1:21" ht="43.5" x14ac:dyDescent="0.35">
      <c r="A3337">
        <v>3342</v>
      </c>
      <c r="B3337" s="3" t="s">
        <v>3342</v>
      </c>
      <c r="C3337" s="3" t="s">
        <v>7452</v>
      </c>
      <c r="D3337" s="6">
        <v>6000</v>
      </c>
      <c r="E3337" s="8">
        <v>40</v>
      </c>
      <c r="F3337" t="s">
        <v>8218</v>
      </c>
      <c r="G3337" t="s">
        <v>8223</v>
      </c>
      <c r="H3337" t="s">
        <v>8245</v>
      </c>
      <c r="I3337">
        <v>1427864340</v>
      </c>
      <c r="J3337">
        <v>1425020810</v>
      </c>
      <c r="K3337" t="b">
        <v>0</v>
      </c>
      <c r="L3337">
        <v>78</v>
      </c>
      <c r="M3337" t="b">
        <v>1</v>
      </c>
      <c r="N3337" s="10" t="s">
        <v>8271</v>
      </c>
      <c r="O3337" t="s">
        <v>8272</v>
      </c>
      <c r="P3337" s="12">
        <f t="shared" si="313"/>
        <v>42062.296412037031</v>
      </c>
      <c r="Q3337" s="12">
        <f t="shared" si="314"/>
        <v>42095.207638888889</v>
      </c>
      <c r="R3337" s="15">
        <f t="shared" si="315"/>
        <v>2015</v>
      </c>
      <c r="S3337" s="21">
        <f t="shared" si="312"/>
        <v>0</v>
      </c>
      <c r="T3337" s="15">
        <f t="shared" si="317"/>
        <v>0.51</v>
      </c>
      <c r="U3337">
        <f t="shared" si="316"/>
        <v>2015</v>
      </c>
    </row>
    <row r="3338" spans="1:21" ht="58" x14ac:dyDescent="0.35">
      <c r="A3338">
        <v>3335</v>
      </c>
      <c r="B3338" s="3" t="s">
        <v>3335</v>
      </c>
      <c r="C3338" s="3" t="s">
        <v>7445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s="10" t="s">
        <v>8271</v>
      </c>
      <c r="O3338" t="s">
        <v>8272</v>
      </c>
      <c r="P3338" s="12">
        <f t="shared" si="313"/>
        <v>41827.674143518518</v>
      </c>
      <c r="Q3338" s="12">
        <f t="shared" si="314"/>
        <v>41854.958333333336</v>
      </c>
      <c r="R3338" s="15">
        <f t="shared" si="315"/>
        <v>2014</v>
      </c>
      <c r="S3338" s="21">
        <f t="shared" si="312"/>
        <v>0</v>
      </c>
      <c r="T3338" s="15">
        <f t="shared" si="317"/>
        <v>0.63</v>
      </c>
      <c r="U3338">
        <f t="shared" si="316"/>
        <v>2014</v>
      </c>
    </row>
    <row r="3339" spans="1:21" ht="43.5" x14ac:dyDescent="0.35">
      <c r="A3339">
        <v>3344</v>
      </c>
      <c r="B3339" s="3" t="s">
        <v>3344</v>
      </c>
      <c r="C3339" s="3" t="s">
        <v>7454</v>
      </c>
      <c r="D3339" s="6">
        <v>4500</v>
      </c>
      <c r="E3339" s="8">
        <v>40</v>
      </c>
      <c r="F3339" t="s">
        <v>8218</v>
      </c>
      <c r="G3339" t="s">
        <v>8223</v>
      </c>
      <c r="H3339" t="s">
        <v>8245</v>
      </c>
      <c r="I3339">
        <v>1409374093</v>
      </c>
      <c r="J3339">
        <v>1406782093</v>
      </c>
      <c r="K3339" t="b">
        <v>0</v>
      </c>
      <c r="L3339">
        <v>40</v>
      </c>
      <c r="M3339" t="b">
        <v>1</v>
      </c>
      <c r="N3339" s="10" t="s">
        <v>8271</v>
      </c>
      <c r="O3339" t="s">
        <v>8272</v>
      </c>
      <c r="P3339" s="12">
        <f t="shared" si="313"/>
        <v>41851.200150462959</v>
      </c>
      <c r="Q3339" s="12">
        <f t="shared" si="314"/>
        <v>41881.200150462959</v>
      </c>
      <c r="R3339" s="15">
        <f t="shared" si="315"/>
        <v>2014</v>
      </c>
      <c r="S3339" s="21">
        <f t="shared" si="312"/>
        <v>0</v>
      </c>
      <c r="T3339" s="15">
        <f t="shared" si="317"/>
        <v>1</v>
      </c>
      <c r="U3339">
        <f t="shared" si="316"/>
        <v>2014</v>
      </c>
    </row>
    <row r="3340" spans="1:21" ht="29" x14ac:dyDescent="0.35">
      <c r="A3340">
        <v>3334</v>
      </c>
      <c r="B3340" s="3" t="s">
        <v>3334</v>
      </c>
      <c r="C3340" s="3" t="s">
        <v>7444</v>
      </c>
      <c r="D3340" s="6">
        <v>3871</v>
      </c>
      <c r="E3340" s="8">
        <v>40</v>
      </c>
      <c r="F3340" t="s">
        <v>8218</v>
      </c>
      <c r="G3340" t="s">
        <v>8223</v>
      </c>
      <c r="H3340" t="s">
        <v>8245</v>
      </c>
      <c r="I3340">
        <v>1438259422</v>
      </c>
      <c r="J3340">
        <v>1435667422</v>
      </c>
      <c r="K3340" t="b">
        <v>0</v>
      </c>
      <c r="L3340">
        <v>46</v>
      </c>
      <c r="M3340" t="b">
        <v>1</v>
      </c>
      <c r="N3340" s="10" t="s">
        <v>8271</v>
      </c>
      <c r="O3340" t="s">
        <v>8272</v>
      </c>
      <c r="P3340" s="12">
        <f t="shared" si="313"/>
        <v>42185.521087962959</v>
      </c>
      <c r="Q3340" s="12">
        <f t="shared" si="314"/>
        <v>42215.521087962959</v>
      </c>
      <c r="R3340" s="15">
        <f t="shared" si="315"/>
        <v>2015</v>
      </c>
      <c r="S3340" s="21">
        <f t="shared" si="312"/>
        <v>0</v>
      </c>
      <c r="T3340" s="15">
        <f t="shared" si="317"/>
        <v>0.87</v>
      </c>
      <c r="U3340">
        <f t="shared" si="316"/>
        <v>2015</v>
      </c>
    </row>
    <row r="3341" spans="1:21" ht="43.5" x14ac:dyDescent="0.35">
      <c r="A3341">
        <v>3333</v>
      </c>
      <c r="B3341" s="3" t="s">
        <v>3333</v>
      </c>
      <c r="C3341" s="3" t="s">
        <v>7443</v>
      </c>
      <c r="D3341" s="6">
        <v>3500</v>
      </c>
      <c r="E3341" s="8">
        <v>40</v>
      </c>
      <c r="F3341" t="s">
        <v>8218</v>
      </c>
      <c r="G3341" t="s">
        <v>8223</v>
      </c>
      <c r="H3341" t="s">
        <v>8245</v>
      </c>
      <c r="I3341">
        <v>1434384880</v>
      </c>
      <c r="J3341">
        <v>1432484080</v>
      </c>
      <c r="K3341" t="b">
        <v>0</v>
      </c>
      <c r="L3341">
        <v>111</v>
      </c>
      <c r="M3341" t="b">
        <v>1</v>
      </c>
      <c r="N3341" s="10" t="s">
        <v>8271</v>
      </c>
      <c r="O3341" t="s">
        <v>8272</v>
      </c>
      <c r="P3341" s="12">
        <f t="shared" si="313"/>
        <v>42148.676851851851</v>
      </c>
      <c r="Q3341" s="12">
        <f t="shared" si="314"/>
        <v>42170.676851851851</v>
      </c>
      <c r="R3341" s="15">
        <f t="shared" si="315"/>
        <v>2015</v>
      </c>
      <c r="S3341" s="21">
        <f t="shared" si="312"/>
        <v>0</v>
      </c>
      <c r="T3341" s="15">
        <f t="shared" si="317"/>
        <v>0.36</v>
      </c>
      <c r="U3341">
        <f t="shared" si="316"/>
        <v>2015</v>
      </c>
    </row>
    <row r="3342" spans="1:21" ht="43.5" x14ac:dyDescent="0.35">
      <c r="A3342">
        <v>3341</v>
      </c>
      <c r="B3342" s="3" t="s">
        <v>3341</v>
      </c>
      <c r="C3342" s="3" t="s">
        <v>7451</v>
      </c>
      <c r="D3342" s="6">
        <v>3350</v>
      </c>
      <c r="E3342" s="8">
        <v>40</v>
      </c>
      <c r="F3342" t="s">
        <v>8218</v>
      </c>
      <c r="G3342" t="s">
        <v>8224</v>
      </c>
      <c r="H3342" t="s">
        <v>8246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s="10" t="s">
        <v>8271</v>
      </c>
      <c r="O3342" t="s">
        <v>8272</v>
      </c>
      <c r="P3342" s="12">
        <f t="shared" si="313"/>
        <v>42510.798854166671</v>
      </c>
      <c r="Q3342" s="12">
        <f t="shared" si="314"/>
        <v>42533.708333333328</v>
      </c>
      <c r="R3342" s="15">
        <f t="shared" si="315"/>
        <v>2016</v>
      </c>
      <c r="S3342" s="21">
        <f t="shared" si="312"/>
        <v>0</v>
      </c>
      <c r="T3342" s="15">
        <f t="shared" si="317"/>
        <v>1.43</v>
      </c>
      <c r="U3342">
        <f t="shared" si="316"/>
        <v>2016</v>
      </c>
    </row>
    <row r="3343" spans="1:21" ht="43.5" x14ac:dyDescent="0.35">
      <c r="A3343">
        <v>3340</v>
      </c>
      <c r="B3343" s="3" t="s">
        <v>3340</v>
      </c>
      <c r="C3343" s="3" t="s">
        <v>7450</v>
      </c>
      <c r="D3343" s="6">
        <v>3000</v>
      </c>
      <c r="E3343" s="8">
        <v>40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s="10" t="s">
        <v>8271</v>
      </c>
      <c r="O3343" t="s">
        <v>8272</v>
      </c>
      <c r="P3343" s="12">
        <f t="shared" si="313"/>
        <v>42685.974004629628</v>
      </c>
      <c r="Q3343" s="12">
        <f t="shared" si="314"/>
        <v>42710.974004629628</v>
      </c>
      <c r="R3343" s="15">
        <f t="shared" si="315"/>
        <v>2016</v>
      </c>
      <c r="S3343" s="21">
        <f t="shared" si="312"/>
        <v>0</v>
      </c>
      <c r="T3343" s="15">
        <f t="shared" si="317"/>
        <v>1.05</v>
      </c>
      <c r="U3343">
        <f t="shared" si="316"/>
        <v>2016</v>
      </c>
    </row>
    <row r="3344" spans="1:21" ht="43.5" x14ac:dyDescent="0.35">
      <c r="A3344">
        <v>3337</v>
      </c>
      <c r="B3344" s="3" t="s">
        <v>3337</v>
      </c>
      <c r="C3344" s="3" t="s">
        <v>7447</v>
      </c>
      <c r="D3344" s="6">
        <v>2500</v>
      </c>
      <c r="E3344" s="8">
        <v>40</v>
      </c>
      <c r="F3344" t="s">
        <v>8218</v>
      </c>
      <c r="G3344" t="s">
        <v>8224</v>
      </c>
      <c r="H3344" t="s">
        <v>8246</v>
      </c>
      <c r="I3344">
        <v>1412974800</v>
      </c>
      <c r="J3344">
        <v>1411109167</v>
      </c>
      <c r="K3344" t="b">
        <v>0</v>
      </c>
      <c r="L3344">
        <v>34</v>
      </c>
      <c r="M3344" t="b">
        <v>1</v>
      </c>
      <c r="N3344" s="10" t="s">
        <v>8271</v>
      </c>
      <c r="O3344" t="s">
        <v>8272</v>
      </c>
      <c r="P3344" s="12">
        <f t="shared" si="313"/>
        <v>41901.282025462962</v>
      </c>
      <c r="Q3344" s="12">
        <f t="shared" si="314"/>
        <v>41922.875</v>
      </c>
      <c r="R3344" s="15">
        <f t="shared" si="315"/>
        <v>2014</v>
      </c>
      <c r="S3344" s="21">
        <f t="shared" si="312"/>
        <v>0</v>
      </c>
      <c r="T3344" s="15">
        <f t="shared" si="317"/>
        <v>1.18</v>
      </c>
      <c r="U3344">
        <f t="shared" si="316"/>
        <v>2014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 s="12">
        <f t="shared" si="313"/>
        <v>42452.916481481487</v>
      </c>
      <c r="Q3345" s="12">
        <f t="shared" si="314"/>
        <v>42473.554166666669</v>
      </c>
      <c r="R3345" s="15">
        <f t="shared" si="315"/>
        <v>2016</v>
      </c>
      <c r="S3345" s="21">
        <f t="shared" si="312"/>
        <v>0</v>
      </c>
      <c r="T3345" s="15">
        <f t="shared" si="317"/>
        <v>1.74</v>
      </c>
      <c r="U3345">
        <f t="shared" si="316"/>
        <v>2016</v>
      </c>
    </row>
    <row r="3346" spans="1:21" ht="43.5" x14ac:dyDescent="0.35">
      <c r="A3346">
        <v>3336</v>
      </c>
      <c r="B3346" s="3" t="s">
        <v>3336</v>
      </c>
      <c r="C3346" s="3" t="s">
        <v>7446</v>
      </c>
      <c r="D3346" s="6">
        <v>250</v>
      </c>
      <c r="E3346" s="8">
        <v>40</v>
      </c>
      <c r="F3346" t="s">
        <v>8218</v>
      </c>
      <c r="G3346" t="s">
        <v>8224</v>
      </c>
      <c r="H3346" t="s">
        <v>8246</v>
      </c>
      <c r="I3346">
        <v>1459845246</v>
      </c>
      <c r="J3346">
        <v>1457429646</v>
      </c>
      <c r="K3346" t="b">
        <v>0</v>
      </c>
      <c r="L3346">
        <v>9</v>
      </c>
      <c r="M3346" t="b">
        <v>1</v>
      </c>
      <c r="N3346" s="10" t="s">
        <v>8271</v>
      </c>
      <c r="O3346" t="s">
        <v>8272</v>
      </c>
      <c r="P3346" s="12">
        <f t="shared" si="313"/>
        <v>42437.398680555561</v>
      </c>
      <c r="Q3346" s="12">
        <f t="shared" si="314"/>
        <v>42465.35701388889</v>
      </c>
      <c r="R3346" s="15">
        <f t="shared" si="315"/>
        <v>2016</v>
      </c>
      <c r="S3346" s="21">
        <f t="shared" si="312"/>
        <v>0</v>
      </c>
      <c r="T3346" s="15">
        <f t="shared" si="317"/>
        <v>4.4400000000000004</v>
      </c>
      <c r="U3346">
        <f t="shared" si="316"/>
        <v>2016</v>
      </c>
    </row>
    <row r="3347" spans="1:21" ht="43.5" x14ac:dyDescent="0.35">
      <c r="A3347">
        <v>3346</v>
      </c>
      <c r="B3347" s="3" t="s">
        <v>3346</v>
      </c>
      <c r="C3347" s="3" t="s">
        <v>7456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s="10" t="s">
        <v>8271</v>
      </c>
      <c r="O3347" t="s">
        <v>8272</v>
      </c>
      <c r="P3347" s="12">
        <f t="shared" si="313"/>
        <v>42054.024421296301</v>
      </c>
      <c r="Q3347" s="12">
        <f t="shared" si="314"/>
        <v>42061.024421296301</v>
      </c>
      <c r="R3347" s="15">
        <f t="shared" si="315"/>
        <v>2015</v>
      </c>
      <c r="S3347" s="21">
        <f t="shared" si="312"/>
        <v>0</v>
      </c>
      <c r="T3347" s="15">
        <f t="shared" si="317"/>
        <v>2.17</v>
      </c>
      <c r="U3347">
        <f t="shared" si="316"/>
        <v>2015</v>
      </c>
    </row>
    <row r="3348" spans="1:21" ht="43.5" x14ac:dyDescent="0.35">
      <c r="A3348">
        <v>3345</v>
      </c>
      <c r="B3348" s="3" t="s">
        <v>3345</v>
      </c>
      <c r="C3348" s="3" t="s">
        <v>7455</v>
      </c>
      <c r="D3348" s="6">
        <v>500</v>
      </c>
      <c r="E3348" s="8">
        <v>39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s="10" t="s">
        <v>8271</v>
      </c>
      <c r="O3348" t="s">
        <v>8272</v>
      </c>
      <c r="P3348" s="12">
        <f t="shared" si="313"/>
        <v>42053.106111111112</v>
      </c>
      <c r="Q3348" s="12">
        <f t="shared" si="314"/>
        <v>42112.025694444441</v>
      </c>
      <c r="R3348" s="15">
        <f t="shared" si="315"/>
        <v>2015</v>
      </c>
      <c r="S3348" s="21">
        <f t="shared" si="312"/>
        <v>0</v>
      </c>
      <c r="T3348" s="15">
        <f t="shared" si="317"/>
        <v>3</v>
      </c>
      <c r="U3348">
        <f t="shared" si="316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 s="12">
        <f t="shared" si="313"/>
        <v>42484.551550925928</v>
      </c>
      <c r="Q3349" s="12">
        <f t="shared" si="314"/>
        <v>42498.875</v>
      </c>
      <c r="R3349" s="15">
        <f t="shared" si="315"/>
        <v>2016</v>
      </c>
      <c r="S3349" s="21">
        <f t="shared" si="312"/>
        <v>0</v>
      </c>
      <c r="T3349" s="15">
        <f t="shared" si="317"/>
        <v>1.73</v>
      </c>
      <c r="U3349">
        <f t="shared" si="316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 s="12">
        <f t="shared" si="313"/>
        <v>42466.558796296296</v>
      </c>
      <c r="Q3350" s="12">
        <f t="shared" si="314"/>
        <v>42490.165972222225</v>
      </c>
      <c r="R3350" s="15">
        <f t="shared" si="315"/>
        <v>2016</v>
      </c>
      <c r="S3350" s="21">
        <f t="shared" si="312"/>
        <v>0</v>
      </c>
      <c r="T3350" s="15">
        <f t="shared" si="317"/>
        <v>0.47</v>
      </c>
      <c r="U3350">
        <f t="shared" si="316"/>
        <v>2016</v>
      </c>
    </row>
    <row r="3351" spans="1:21" ht="58" x14ac:dyDescent="0.35">
      <c r="A3351">
        <v>3351</v>
      </c>
      <c r="B3351" s="3" t="s">
        <v>3350</v>
      </c>
      <c r="C3351" s="3" t="s">
        <v>7461</v>
      </c>
      <c r="D3351" s="6">
        <v>5000</v>
      </c>
      <c r="E3351" s="8">
        <v>36</v>
      </c>
      <c r="F3351" t="s">
        <v>8218</v>
      </c>
      <c r="G3351" t="s">
        <v>8224</v>
      </c>
      <c r="H3351" t="s">
        <v>8246</v>
      </c>
      <c r="I3351">
        <v>1406113200</v>
      </c>
      <c r="J3351">
        <v>1402910965</v>
      </c>
      <c r="K3351" t="b">
        <v>0</v>
      </c>
      <c r="L3351">
        <v>54</v>
      </c>
      <c r="M3351" t="b">
        <v>1</v>
      </c>
      <c r="N3351" s="10" t="s">
        <v>8271</v>
      </c>
      <c r="O3351" t="s">
        <v>8272</v>
      </c>
      <c r="P3351" s="12">
        <f t="shared" si="313"/>
        <v>41806.395428240743</v>
      </c>
      <c r="Q3351" s="12">
        <f t="shared" si="314"/>
        <v>41843.458333333336</v>
      </c>
      <c r="R3351" s="15">
        <f t="shared" si="315"/>
        <v>2014</v>
      </c>
      <c r="S3351" s="21">
        <f t="shared" si="312"/>
        <v>0</v>
      </c>
      <c r="T3351" s="15">
        <f t="shared" si="317"/>
        <v>0.67</v>
      </c>
      <c r="U3351">
        <f t="shared" si="316"/>
        <v>2014</v>
      </c>
    </row>
    <row r="3352" spans="1:21" ht="58" x14ac:dyDescent="0.35">
      <c r="A3352">
        <v>3352</v>
      </c>
      <c r="B3352" s="3" t="s">
        <v>3351</v>
      </c>
      <c r="C3352" s="3" t="s">
        <v>7462</v>
      </c>
      <c r="D3352" s="6">
        <v>5000</v>
      </c>
      <c r="E3352" s="8">
        <v>36</v>
      </c>
      <c r="F3352" t="s">
        <v>8218</v>
      </c>
      <c r="G3352" t="s">
        <v>8224</v>
      </c>
      <c r="H3352" t="s">
        <v>8246</v>
      </c>
      <c r="I3352">
        <v>1467414000</v>
      </c>
      <c r="J3352">
        <v>1462492178</v>
      </c>
      <c r="K3352" t="b">
        <v>0</v>
      </c>
      <c r="L3352">
        <v>70</v>
      </c>
      <c r="M3352" t="b">
        <v>1</v>
      </c>
      <c r="N3352" s="10" t="s">
        <v>8271</v>
      </c>
      <c r="O3352" t="s">
        <v>8272</v>
      </c>
      <c r="P3352" s="12">
        <f t="shared" si="313"/>
        <v>42495.992800925931</v>
      </c>
      <c r="Q3352" s="12">
        <f t="shared" si="314"/>
        <v>42552.958333333328</v>
      </c>
      <c r="R3352" s="15">
        <f t="shared" si="315"/>
        <v>2016</v>
      </c>
      <c r="S3352" s="21">
        <f t="shared" si="312"/>
        <v>0</v>
      </c>
      <c r="T3352" s="15">
        <f t="shared" si="317"/>
        <v>0.51</v>
      </c>
      <c r="U3352">
        <f t="shared" si="316"/>
        <v>2016</v>
      </c>
    </row>
    <row r="3353" spans="1:21" ht="58" x14ac:dyDescent="0.35">
      <c r="A3353">
        <v>3350</v>
      </c>
      <c r="B3353" s="3" t="s">
        <v>3349</v>
      </c>
      <c r="C3353" s="3" t="s">
        <v>7460</v>
      </c>
      <c r="D3353" s="6">
        <v>3500</v>
      </c>
      <c r="E3353" s="8">
        <v>36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s="10" t="s">
        <v>8271</v>
      </c>
      <c r="O3353" t="s">
        <v>8272</v>
      </c>
      <c r="P3353" s="12">
        <f t="shared" si="313"/>
        <v>42302.701516203699</v>
      </c>
      <c r="Q3353" s="12">
        <f t="shared" si="314"/>
        <v>42337.958333333328</v>
      </c>
      <c r="R3353" s="15">
        <f t="shared" si="315"/>
        <v>2015</v>
      </c>
      <c r="S3353" s="21">
        <f t="shared" si="312"/>
        <v>0</v>
      </c>
      <c r="T3353" s="15">
        <f t="shared" si="317"/>
        <v>0.71</v>
      </c>
      <c r="U3353">
        <f t="shared" si="316"/>
        <v>2015</v>
      </c>
    </row>
    <row r="3354" spans="1:21" ht="43.5" x14ac:dyDescent="0.35">
      <c r="A3354">
        <v>3349</v>
      </c>
      <c r="B3354" s="3" t="s">
        <v>3348</v>
      </c>
      <c r="C3354" s="3" t="s">
        <v>7459</v>
      </c>
      <c r="D3354" s="6">
        <v>1000</v>
      </c>
      <c r="E3354" s="8">
        <v>36</v>
      </c>
      <c r="F3354" t="s">
        <v>8218</v>
      </c>
      <c r="G3354" t="s">
        <v>8223</v>
      </c>
      <c r="H3354" t="s">
        <v>8245</v>
      </c>
      <c r="I3354">
        <v>1465837200</v>
      </c>
      <c r="J3354">
        <v>1463971172</v>
      </c>
      <c r="K3354" t="b">
        <v>0</v>
      </c>
      <c r="L3354">
        <v>14</v>
      </c>
      <c r="M3354" t="b">
        <v>1</v>
      </c>
      <c r="N3354" s="10" t="s">
        <v>8271</v>
      </c>
      <c r="O3354" t="s">
        <v>8272</v>
      </c>
      <c r="P3354" s="12">
        <f t="shared" si="313"/>
        <v>42513.110787037032</v>
      </c>
      <c r="Q3354" s="12">
        <f t="shared" si="314"/>
        <v>42534.708333333328</v>
      </c>
      <c r="R3354" s="15">
        <f t="shared" si="315"/>
        <v>2016</v>
      </c>
      <c r="S3354" s="21">
        <f t="shared" ref="S3354:S3417" si="318">ROUND(E3354/D3354,0)</f>
        <v>0</v>
      </c>
      <c r="T3354" s="15">
        <f t="shared" si="317"/>
        <v>2.57</v>
      </c>
      <c r="U3354">
        <f t="shared" si="316"/>
        <v>2016</v>
      </c>
    </row>
    <row r="3355" spans="1:21" ht="43.5" x14ac:dyDescent="0.35">
      <c r="A3355">
        <v>3358</v>
      </c>
      <c r="B3355" s="3" t="s">
        <v>3357</v>
      </c>
      <c r="C3355" s="3" t="s">
        <v>7468</v>
      </c>
      <c r="D3355" s="6">
        <v>10000</v>
      </c>
      <c r="E3355" s="8">
        <v>35</v>
      </c>
      <c r="F3355" t="s">
        <v>8218</v>
      </c>
      <c r="G3355" t="s">
        <v>8223</v>
      </c>
      <c r="H3355" t="s">
        <v>8245</v>
      </c>
      <c r="I3355">
        <v>1416385679</v>
      </c>
      <c r="J3355">
        <v>1413790079</v>
      </c>
      <c r="K3355" t="b">
        <v>0</v>
      </c>
      <c r="L3355">
        <v>162</v>
      </c>
      <c r="M3355" t="b">
        <v>1</v>
      </c>
      <c r="N3355" s="10" t="s">
        <v>8271</v>
      </c>
      <c r="O3355" t="s">
        <v>8272</v>
      </c>
      <c r="P3355" s="12">
        <f t="shared" si="313"/>
        <v>41932.311099537037</v>
      </c>
      <c r="Q3355" s="12">
        <f t="shared" si="314"/>
        <v>41962.352766203709</v>
      </c>
      <c r="R3355" s="15">
        <f t="shared" si="315"/>
        <v>2014</v>
      </c>
      <c r="S3355" s="21">
        <f t="shared" si="318"/>
        <v>0</v>
      </c>
      <c r="T3355" s="15">
        <f t="shared" si="317"/>
        <v>0.22</v>
      </c>
      <c r="U3355">
        <f t="shared" si="316"/>
        <v>2014</v>
      </c>
    </row>
    <row r="3356" spans="1:21" ht="29" x14ac:dyDescent="0.35">
      <c r="A3356">
        <v>3360</v>
      </c>
      <c r="B3356" s="3" t="s">
        <v>3359</v>
      </c>
      <c r="C3356" s="3" t="s">
        <v>7470</v>
      </c>
      <c r="D3356" s="6">
        <v>9000</v>
      </c>
      <c r="E3356" s="8">
        <v>35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s="10" t="s">
        <v>8271</v>
      </c>
      <c r="O3356" t="s">
        <v>8272</v>
      </c>
      <c r="P3356" s="12">
        <f t="shared" si="313"/>
        <v>42697.082673611112</v>
      </c>
      <c r="Q3356" s="12">
        <f t="shared" si="314"/>
        <v>42718.665972222225</v>
      </c>
      <c r="R3356" s="15">
        <f t="shared" si="315"/>
        <v>2016</v>
      </c>
      <c r="S3356" s="21">
        <f t="shared" si="318"/>
        <v>0</v>
      </c>
      <c r="T3356" s="15">
        <f t="shared" si="317"/>
        <v>0.49</v>
      </c>
      <c r="U3356">
        <f t="shared" si="316"/>
        <v>2016</v>
      </c>
    </row>
    <row r="3357" spans="1:21" ht="43.5" x14ac:dyDescent="0.35">
      <c r="A3357">
        <v>3363</v>
      </c>
      <c r="B3357" s="3" t="s">
        <v>3362</v>
      </c>
      <c r="C3357" s="3" t="s">
        <v>7473</v>
      </c>
      <c r="D3357" s="6">
        <v>7750</v>
      </c>
      <c r="E3357" s="8">
        <v>35</v>
      </c>
      <c r="F3357" t="s">
        <v>8218</v>
      </c>
      <c r="G3357" t="s">
        <v>8223</v>
      </c>
      <c r="H3357" t="s">
        <v>8245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s="10" t="s">
        <v>8271</v>
      </c>
      <c r="O3357" t="s">
        <v>8272</v>
      </c>
      <c r="P3357" s="12">
        <f t="shared" si="313"/>
        <v>41851.771354166667</v>
      </c>
      <c r="Q3357" s="12">
        <f t="shared" si="314"/>
        <v>41870.666666666664</v>
      </c>
      <c r="R3357" s="15">
        <f t="shared" si="315"/>
        <v>2014</v>
      </c>
      <c r="S3357" s="21">
        <f t="shared" si="318"/>
        <v>0</v>
      </c>
      <c r="T3357" s="15">
        <f t="shared" si="317"/>
        <v>1.35</v>
      </c>
      <c r="U3357">
        <f t="shared" si="316"/>
        <v>2014</v>
      </c>
    </row>
    <row r="3358" spans="1:21" ht="58" x14ac:dyDescent="0.35">
      <c r="A3358">
        <v>3361</v>
      </c>
      <c r="B3358" s="3" t="s">
        <v>3360</v>
      </c>
      <c r="C3358" s="3" t="s">
        <v>7471</v>
      </c>
      <c r="D3358" s="6">
        <v>5000</v>
      </c>
      <c r="E3358" s="8">
        <v>35</v>
      </c>
      <c r="F3358" t="s">
        <v>8218</v>
      </c>
      <c r="G3358" t="s">
        <v>8223</v>
      </c>
      <c r="H3358" t="s">
        <v>8245</v>
      </c>
      <c r="I3358">
        <v>1409587140</v>
      </c>
      <c r="J3358">
        <v>1408062990</v>
      </c>
      <c r="K3358" t="b">
        <v>0</v>
      </c>
      <c r="L3358">
        <v>68</v>
      </c>
      <c r="M3358" t="b">
        <v>1</v>
      </c>
      <c r="N3358" s="10" t="s">
        <v>8271</v>
      </c>
      <c r="O3358" t="s">
        <v>8272</v>
      </c>
      <c r="P3358" s="12">
        <f t="shared" si="313"/>
        <v>41866.025347222225</v>
      </c>
      <c r="Q3358" s="12">
        <f t="shared" si="314"/>
        <v>41883.665972222225</v>
      </c>
      <c r="R3358" s="15">
        <f t="shared" si="315"/>
        <v>2014</v>
      </c>
      <c r="S3358" s="21">
        <f t="shared" si="318"/>
        <v>0</v>
      </c>
      <c r="T3358" s="15">
        <f t="shared" si="317"/>
        <v>0.51</v>
      </c>
      <c r="U3358">
        <f t="shared" si="316"/>
        <v>2014</v>
      </c>
    </row>
    <row r="3359" spans="1:21" ht="43.5" x14ac:dyDescent="0.35">
      <c r="A3359">
        <v>3359</v>
      </c>
      <c r="B3359" s="3" t="s">
        <v>3358</v>
      </c>
      <c r="C3359" s="3" t="s">
        <v>7469</v>
      </c>
      <c r="D3359" s="6">
        <v>4000</v>
      </c>
      <c r="E3359" s="8">
        <v>35</v>
      </c>
      <c r="F3359" t="s">
        <v>8218</v>
      </c>
      <c r="G3359" t="s">
        <v>8223</v>
      </c>
      <c r="H3359" t="s">
        <v>8245</v>
      </c>
      <c r="I3359">
        <v>1487985734</v>
      </c>
      <c r="J3359">
        <v>1484097734</v>
      </c>
      <c r="K3359" t="b">
        <v>0</v>
      </c>
      <c r="L3359">
        <v>23</v>
      </c>
      <c r="M3359" t="b">
        <v>1</v>
      </c>
      <c r="N3359" s="10" t="s">
        <v>8271</v>
      </c>
      <c r="O3359" t="s">
        <v>8272</v>
      </c>
      <c r="P3359" s="12">
        <f t="shared" si="313"/>
        <v>42746.057106481487</v>
      </c>
      <c r="Q3359" s="12">
        <f t="shared" si="314"/>
        <v>42791.057106481487</v>
      </c>
      <c r="R3359" s="15">
        <f t="shared" si="315"/>
        <v>2017</v>
      </c>
      <c r="S3359" s="21">
        <f t="shared" si="318"/>
        <v>0</v>
      </c>
      <c r="T3359" s="15">
        <f t="shared" si="317"/>
        <v>1.52</v>
      </c>
      <c r="U3359">
        <f t="shared" si="316"/>
        <v>2017</v>
      </c>
    </row>
    <row r="3360" spans="1:21" ht="43.5" x14ac:dyDescent="0.35">
      <c r="A3360">
        <v>3354</v>
      </c>
      <c r="B3360" s="3" t="s">
        <v>3353</v>
      </c>
      <c r="C3360" s="3" t="s">
        <v>7464</v>
      </c>
      <c r="D3360" s="6">
        <v>3000</v>
      </c>
      <c r="E3360" s="8">
        <v>35</v>
      </c>
      <c r="F3360" t="s">
        <v>8218</v>
      </c>
      <c r="G3360" t="s">
        <v>8223</v>
      </c>
      <c r="H3360" t="s">
        <v>8245</v>
      </c>
      <c r="I3360">
        <v>1446091260</v>
      </c>
      <c r="J3360">
        <v>1443029206</v>
      </c>
      <c r="K3360" t="b">
        <v>0</v>
      </c>
      <c r="L3360">
        <v>55</v>
      </c>
      <c r="M3360" t="b">
        <v>1</v>
      </c>
      <c r="N3360" s="10" t="s">
        <v>8271</v>
      </c>
      <c r="O3360" t="s">
        <v>8272</v>
      </c>
      <c r="P3360" s="12">
        <f t="shared" si="313"/>
        <v>42270.7269212963</v>
      </c>
      <c r="Q3360" s="12">
        <f t="shared" si="314"/>
        <v>42306.167361111111</v>
      </c>
      <c r="R3360" s="15">
        <f t="shared" si="315"/>
        <v>2015</v>
      </c>
      <c r="S3360" s="21">
        <f t="shared" si="318"/>
        <v>0</v>
      </c>
      <c r="T3360" s="15">
        <f t="shared" si="317"/>
        <v>0.64</v>
      </c>
      <c r="U3360">
        <f t="shared" si="316"/>
        <v>2015</v>
      </c>
    </row>
    <row r="3361" spans="1:21" ht="43.5" x14ac:dyDescent="0.35">
      <c r="A3361">
        <v>3357</v>
      </c>
      <c r="B3361" s="3" t="s">
        <v>3356</v>
      </c>
      <c r="C3361" s="3" t="s">
        <v>7467</v>
      </c>
      <c r="D3361" s="6">
        <v>2000</v>
      </c>
      <c r="E3361" s="8">
        <v>35</v>
      </c>
      <c r="F3361" t="s">
        <v>8218</v>
      </c>
      <c r="G3361" t="s">
        <v>8224</v>
      </c>
      <c r="H3361" t="s">
        <v>8246</v>
      </c>
      <c r="I3361">
        <v>1406887310</v>
      </c>
      <c r="J3361">
        <v>1404295310</v>
      </c>
      <c r="K3361" t="b">
        <v>0</v>
      </c>
      <c r="L3361">
        <v>21</v>
      </c>
      <c r="M3361" t="b">
        <v>1</v>
      </c>
      <c r="N3361" s="10" t="s">
        <v>8271</v>
      </c>
      <c r="O3361" t="s">
        <v>8272</v>
      </c>
      <c r="P3361" s="12">
        <f t="shared" si="313"/>
        <v>41822.417939814812</v>
      </c>
      <c r="Q3361" s="12">
        <f t="shared" si="314"/>
        <v>41852.417939814812</v>
      </c>
      <c r="R3361" s="15">
        <f t="shared" si="315"/>
        <v>2014</v>
      </c>
      <c r="S3361" s="21">
        <f t="shared" si="318"/>
        <v>0</v>
      </c>
      <c r="T3361" s="15">
        <f t="shared" si="317"/>
        <v>1.67</v>
      </c>
      <c r="U3361">
        <f t="shared" si="316"/>
        <v>2014</v>
      </c>
    </row>
    <row r="3362" spans="1:21" ht="43.5" x14ac:dyDescent="0.35">
      <c r="A3362">
        <v>3355</v>
      </c>
      <c r="B3362" s="3" t="s">
        <v>3354</v>
      </c>
      <c r="C3362" s="3" t="s">
        <v>7465</v>
      </c>
      <c r="D3362" s="6">
        <v>1750</v>
      </c>
      <c r="E3362" s="8">
        <v>35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s="10" t="s">
        <v>8271</v>
      </c>
      <c r="O3362" t="s">
        <v>8272</v>
      </c>
      <c r="P3362" s="12">
        <f t="shared" si="313"/>
        <v>42489.619525462964</v>
      </c>
      <c r="Q3362" s="12">
        <f t="shared" si="314"/>
        <v>42500.470138888893</v>
      </c>
      <c r="R3362" s="15">
        <f t="shared" si="315"/>
        <v>2016</v>
      </c>
      <c r="S3362" s="21">
        <f t="shared" si="318"/>
        <v>0</v>
      </c>
      <c r="T3362" s="15">
        <f t="shared" si="317"/>
        <v>2.33</v>
      </c>
      <c r="U3362">
        <f t="shared" si="316"/>
        <v>2016</v>
      </c>
    </row>
    <row r="3363" spans="1:21" ht="43.5" x14ac:dyDescent="0.35">
      <c r="A3363">
        <v>3356</v>
      </c>
      <c r="B3363" s="3" t="s">
        <v>3355</v>
      </c>
      <c r="C3363" s="3" t="s">
        <v>7466</v>
      </c>
      <c r="D3363" s="6">
        <v>1500</v>
      </c>
      <c r="E3363" s="8">
        <v>35</v>
      </c>
      <c r="F3363" t="s">
        <v>8218</v>
      </c>
      <c r="G3363" t="s">
        <v>8224</v>
      </c>
      <c r="H3363" t="s">
        <v>8246</v>
      </c>
      <c r="I3363">
        <v>1468611272</v>
      </c>
      <c r="J3363">
        <v>1466019272</v>
      </c>
      <c r="K3363" t="b">
        <v>0</v>
      </c>
      <c r="L3363">
        <v>27</v>
      </c>
      <c r="M3363" t="b">
        <v>1</v>
      </c>
      <c r="N3363" s="10" t="s">
        <v>8271</v>
      </c>
      <c r="O3363" t="s">
        <v>8272</v>
      </c>
      <c r="P3363" s="12">
        <f t="shared" si="313"/>
        <v>42536.815648148149</v>
      </c>
      <c r="Q3363" s="12">
        <f t="shared" si="314"/>
        <v>42566.815648148149</v>
      </c>
      <c r="R3363" s="15">
        <f t="shared" si="315"/>
        <v>2016</v>
      </c>
      <c r="S3363" s="21">
        <f t="shared" si="318"/>
        <v>0</v>
      </c>
      <c r="T3363" s="15">
        <f t="shared" si="317"/>
        <v>1.3</v>
      </c>
      <c r="U3363">
        <f t="shared" si="316"/>
        <v>2016</v>
      </c>
    </row>
    <row r="3364" spans="1:21" ht="43.5" x14ac:dyDescent="0.35">
      <c r="A3364">
        <v>3353</v>
      </c>
      <c r="B3364" s="3" t="s">
        <v>3352</v>
      </c>
      <c r="C3364" s="3" t="s">
        <v>7463</v>
      </c>
      <c r="D3364" s="6">
        <v>500</v>
      </c>
      <c r="E3364" s="8">
        <v>35</v>
      </c>
      <c r="F3364" t="s">
        <v>8218</v>
      </c>
      <c r="G3364" t="s">
        <v>8224</v>
      </c>
      <c r="H3364" t="s">
        <v>8246</v>
      </c>
      <c r="I3364">
        <v>1462230000</v>
      </c>
      <c r="J3364">
        <v>1461061350</v>
      </c>
      <c r="K3364" t="b">
        <v>0</v>
      </c>
      <c r="L3364">
        <v>44</v>
      </c>
      <c r="M3364" t="b">
        <v>1</v>
      </c>
      <c r="N3364" s="10" t="s">
        <v>8271</v>
      </c>
      <c r="O3364" t="s">
        <v>8272</v>
      </c>
      <c r="P3364" s="12">
        <f t="shared" si="313"/>
        <v>42479.432291666672</v>
      </c>
      <c r="Q3364" s="12">
        <f t="shared" si="314"/>
        <v>42492.958333333328</v>
      </c>
      <c r="R3364" s="15">
        <f t="shared" si="315"/>
        <v>2016</v>
      </c>
      <c r="S3364" s="21">
        <f t="shared" si="318"/>
        <v>0</v>
      </c>
      <c r="T3364" s="15">
        <f t="shared" si="317"/>
        <v>0.8</v>
      </c>
      <c r="U3364">
        <f t="shared" si="316"/>
        <v>2016</v>
      </c>
    </row>
    <row r="3365" spans="1:21" ht="43.5" x14ac:dyDescent="0.35">
      <c r="A3365">
        <v>3362</v>
      </c>
      <c r="B3365" s="3" t="s">
        <v>3361</v>
      </c>
      <c r="C3365" s="3" t="s">
        <v>7472</v>
      </c>
      <c r="D3365" s="6">
        <v>500</v>
      </c>
      <c r="E3365" s="8">
        <v>35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s="10" t="s">
        <v>8271</v>
      </c>
      <c r="O3365" t="s">
        <v>8272</v>
      </c>
      <c r="P3365" s="12">
        <f t="shared" si="313"/>
        <v>42056.091631944444</v>
      </c>
      <c r="Q3365" s="12">
        <f t="shared" si="314"/>
        <v>42070.204861111109</v>
      </c>
      <c r="R3365" s="15">
        <f t="shared" si="315"/>
        <v>2015</v>
      </c>
      <c r="S3365" s="21">
        <f t="shared" si="318"/>
        <v>0</v>
      </c>
      <c r="T3365" s="15">
        <f t="shared" si="317"/>
        <v>1.75</v>
      </c>
      <c r="U3365">
        <f t="shared" si="316"/>
        <v>2015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 s="12">
        <f t="shared" si="313"/>
        <v>42422.977418981478</v>
      </c>
      <c r="Q3366" s="12">
        <f t="shared" si="314"/>
        <v>42444.875</v>
      </c>
      <c r="R3366" s="15">
        <f t="shared" si="315"/>
        <v>2016</v>
      </c>
      <c r="S3366" s="21">
        <f t="shared" si="318"/>
        <v>0</v>
      </c>
      <c r="T3366" s="15">
        <f t="shared" si="317"/>
        <v>0.49</v>
      </c>
      <c r="U3366">
        <f t="shared" si="316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 s="12">
        <f t="shared" si="313"/>
        <v>42321.101759259262</v>
      </c>
      <c r="Q3367" s="12">
        <f t="shared" si="314"/>
        <v>42351.101759259262</v>
      </c>
      <c r="R3367" s="15">
        <f t="shared" si="315"/>
        <v>2015</v>
      </c>
      <c r="S3367" s="21">
        <f t="shared" si="318"/>
        <v>0</v>
      </c>
      <c r="T3367" s="15">
        <f t="shared" si="317"/>
        <v>11.33</v>
      </c>
      <c r="U3367">
        <f t="shared" si="316"/>
        <v>2015</v>
      </c>
    </row>
    <row r="3368" spans="1:21" ht="43.5" x14ac:dyDescent="0.35">
      <c r="A3368">
        <v>3367</v>
      </c>
      <c r="B3368" s="3" t="s">
        <v>3366</v>
      </c>
      <c r="C3368" s="3" t="s">
        <v>7477</v>
      </c>
      <c r="D3368" s="6">
        <v>750</v>
      </c>
      <c r="E3368" s="8">
        <v>34</v>
      </c>
      <c r="F3368" t="s">
        <v>8218</v>
      </c>
      <c r="G3368" t="s">
        <v>8224</v>
      </c>
      <c r="H3368" t="s">
        <v>8246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s="10" t="s">
        <v>8271</v>
      </c>
      <c r="O3368" t="s">
        <v>8272</v>
      </c>
      <c r="P3368" s="12">
        <f t="shared" si="313"/>
        <v>42192.933958333335</v>
      </c>
      <c r="Q3368" s="12">
        <f t="shared" si="314"/>
        <v>42217.933958333335</v>
      </c>
      <c r="R3368" s="15">
        <f t="shared" si="315"/>
        <v>2015</v>
      </c>
      <c r="S3368" s="21">
        <f t="shared" si="318"/>
        <v>0</v>
      </c>
      <c r="T3368" s="15">
        <f t="shared" si="317"/>
        <v>1.1299999999999999</v>
      </c>
      <c r="U3368">
        <f t="shared" si="316"/>
        <v>2015</v>
      </c>
    </row>
    <row r="3369" spans="1:21" ht="43.5" x14ac:dyDescent="0.35">
      <c r="A3369">
        <v>3366</v>
      </c>
      <c r="B3369" s="3" t="s">
        <v>3365</v>
      </c>
      <c r="C3369" s="3" t="s">
        <v>7476</v>
      </c>
      <c r="D3369" s="6">
        <v>500</v>
      </c>
      <c r="E3369" s="8">
        <v>34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s="10" t="s">
        <v>8271</v>
      </c>
      <c r="O3369" t="s">
        <v>8272</v>
      </c>
      <c r="P3369" s="12">
        <f t="shared" si="313"/>
        <v>42107.067557870367</v>
      </c>
      <c r="Q3369" s="12">
        <f t="shared" si="314"/>
        <v>42137.067557870367</v>
      </c>
      <c r="R3369" s="15">
        <f t="shared" si="315"/>
        <v>2015</v>
      </c>
      <c r="S3369" s="21">
        <f t="shared" si="318"/>
        <v>0</v>
      </c>
      <c r="T3369" s="15">
        <f t="shared" si="317"/>
        <v>1.89</v>
      </c>
      <c r="U3369">
        <f t="shared" si="316"/>
        <v>2015</v>
      </c>
    </row>
    <row r="3370" spans="1:21" ht="43.5" x14ac:dyDescent="0.35">
      <c r="A3370">
        <v>3369</v>
      </c>
      <c r="B3370" s="3" t="s">
        <v>3368</v>
      </c>
      <c r="C3370" s="3" t="s">
        <v>7479</v>
      </c>
      <c r="D3370" s="6">
        <v>5000</v>
      </c>
      <c r="E3370" s="8">
        <v>32</v>
      </c>
      <c r="F3370" t="s">
        <v>8218</v>
      </c>
      <c r="G3370" t="s">
        <v>8240</v>
      </c>
      <c r="H3370" t="s">
        <v>8248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s="10" t="s">
        <v>8271</v>
      </c>
      <c r="O3370" t="s">
        <v>8272</v>
      </c>
      <c r="P3370" s="12">
        <f t="shared" si="313"/>
        <v>42690.041435185187</v>
      </c>
      <c r="Q3370" s="12">
        <f t="shared" si="314"/>
        <v>42750.041435185187</v>
      </c>
      <c r="R3370" s="15">
        <f t="shared" si="315"/>
        <v>2016</v>
      </c>
      <c r="S3370" s="21">
        <f t="shared" si="318"/>
        <v>0</v>
      </c>
      <c r="T3370" s="15">
        <f t="shared" si="317"/>
        <v>0.59</v>
      </c>
      <c r="U3370">
        <f t="shared" si="316"/>
        <v>2016</v>
      </c>
    </row>
    <row r="3371" spans="1:21" ht="29" x14ac:dyDescent="0.35">
      <c r="A3371">
        <v>3370</v>
      </c>
      <c r="B3371" s="3" t="s">
        <v>3369</v>
      </c>
      <c r="C3371" s="3" t="s">
        <v>7480</v>
      </c>
      <c r="D3371" s="6">
        <v>1500</v>
      </c>
      <c r="E3371" s="8">
        <v>32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s="10" t="s">
        <v>8271</v>
      </c>
      <c r="O3371" t="s">
        <v>8272</v>
      </c>
      <c r="P3371" s="12">
        <f t="shared" si="313"/>
        <v>42690.334317129629</v>
      </c>
      <c r="Q3371" s="12">
        <f t="shared" si="314"/>
        <v>42721.333333333328</v>
      </c>
      <c r="R3371" s="15">
        <f t="shared" si="315"/>
        <v>2016</v>
      </c>
      <c r="S3371" s="21">
        <f t="shared" si="318"/>
        <v>0</v>
      </c>
      <c r="T3371" s="15">
        <f t="shared" si="317"/>
        <v>1.23</v>
      </c>
      <c r="U3371">
        <f t="shared" si="316"/>
        <v>2016</v>
      </c>
    </row>
    <row r="3372" spans="1:21" ht="43.5" x14ac:dyDescent="0.35">
      <c r="A3372">
        <v>3368</v>
      </c>
      <c r="B3372" s="3" t="s">
        <v>3367</v>
      </c>
      <c r="C3372" s="3" t="s">
        <v>7478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1420088400</v>
      </c>
      <c r="J3372">
        <v>1416977259</v>
      </c>
      <c r="K3372" t="b">
        <v>0</v>
      </c>
      <c r="L3372">
        <v>23</v>
      </c>
      <c r="M3372" t="b">
        <v>1</v>
      </c>
      <c r="N3372" s="10" t="s">
        <v>8271</v>
      </c>
      <c r="O3372" t="s">
        <v>8272</v>
      </c>
      <c r="P3372" s="12">
        <f t="shared" si="313"/>
        <v>41969.199756944443</v>
      </c>
      <c r="Q3372" s="12">
        <f t="shared" si="314"/>
        <v>42005.208333333328</v>
      </c>
      <c r="R3372" s="15">
        <f t="shared" si="315"/>
        <v>2014</v>
      </c>
      <c r="S3372" s="21">
        <f t="shared" si="318"/>
        <v>0</v>
      </c>
      <c r="T3372" s="15">
        <f t="shared" si="317"/>
        <v>1.39</v>
      </c>
      <c r="U3372">
        <f t="shared" si="316"/>
        <v>2014</v>
      </c>
    </row>
    <row r="3373" spans="1:21" ht="43.5" x14ac:dyDescent="0.35">
      <c r="A3373">
        <v>3372</v>
      </c>
      <c r="B3373" s="3" t="s">
        <v>3371</v>
      </c>
      <c r="C3373" s="3" t="s">
        <v>7482</v>
      </c>
      <c r="D3373" s="6">
        <v>1000</v>
      </c>
      <c r="E3373" s="8">
        <v>31</v>
      </c>
      <c r="F3373" t="s">
        <v>8218</v>
      </c>
      <c r="G3373" t="s">
        <v>8223</v>
      </c>
      <c r="H3373" t="s">
        <v>8245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s="10" t="s">
        <v>8271</v>
      </c>
      <c r="O3373" t="s">
        <v>8272</v>
      </c>
      <c r="P3373" s="12">
        <f t="shared" si="313"/>
        <v>41855.548101851848</v>
      </c>
      <c r="Q3373" s="12">
        <f t="shared" si="314"/>
        <v>41876.207638888889</v>
      </c>
      <c r="R3373" s="15">
        <f t="shared" si="315"/>
        <v>2014</v>
      </c>
      <c r="S3373" s="21">
        <f t="shared" si="318"/>
        <v>0</v>
      </c>
      <c r="T3373" s="15">
        <f t="shared" si="317"/>
        <v>1.1499999999999999</v>
      </c>
      <c r="U3373">
        <f t="shared" si="316"/>
        <v>2014</v>
      </c>
    </row>
    <row r="3374" spans="1:21" ht="29" x14ac:dyDescent="0.35">
      <c r="A3374">
        <v>3371</v>
      </c>
      <c r="B3374" s="3" t="s">
        <v>3370</v>
      </c>
      <c r="C3374" s="3" t="s">
        <v>7481</v>
      </c>
      <c r="D3374" s="6">
        <v>200</v>
      </c>
      <c r="E3374" s="8">
        <v>31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s="10" t="s">
        <v>8271</v>
      </c>
      <c r="O3374" t="s">
        <v>8272</v>
      </c>
      <c r="P3374" s="12">
        <f t="shared" si="313"/>
        <v>42312.874594907407</v>
      </c>
      <c r="Q3374" s="12">
        <f t="shared" si="314"/>
        <v>42340.874594907407</v>
      </c>
      <c r="R3374" s="15">
        <f t="shared" si="315"/>
        <v>2015</v>
      </c>
      <c r="S3374" s="21">
        <f t="shared" si="318"/>
        <v>0</v>
      </c>
      <c r="T3374" s="15">
        <f t="shared" si="317"/>
        <v>3.44</v>
      </c>
      <c r="U3374">
        <f t="shared" si="316"/>
        <v>2015</v>
      </c>
    </row>
    <row r="3375" spans="1:21" ht="43.5" x14ac:dyDescent="0.35">
      <c r="A3375">
        <v>3376</v>
      </c>
      <c r="B3375" s="3" t="s">
        <v>3375</v>
      </c>
      <c r="C3375" s="3" t="s">
        <v>7486</v>
      </c>
      <c r="D3375" s="6">
        <v>8000</v>
      </c>
      <c r="E3375" s="8">
        <v>30</v>
      </c>
      <c r="F3375" t="s">
        <v>8218</v>
      </c>
      <c r="G3375" t="s">
        <v>8223</v>
      </c>
      <c r="H3375" t="s">
        <v>8245</v>
      </c>
      <c r="I3375">
        <v>1429976994</v>
      </c>
      <c r="J3375">
        <v>1424796594</v>
      </c>
      <c r="K3375" t="b">
        <v>0</v>
      </c>
      <c r="L3375">
        <v>19</v>
      </c>
      <c r="M3375" t="b">
        <v>1</v>
      </c>
      <c r="N3375" s="10" t="s">
        <v>8271</v>
      </c>
      <c r="O3375" t="s">
        <v>8272</v>
      </c>
      <c r="P3375" s="12">
        <f t="shared" si="313"/>
        <v>42059.701319444444</v>
      </c>
      <c r="Q3375" s="12">
        <f t="shared" si="314"/>
        <v>42119.659652777773</v>
      </c>
      <c r="R3375" s="15">
        <f t="shared" si="315"/>
        <v>2015</v>
      </c>
      <c r="S3375" s="21">
        <f t="shared" si="318"/>
        <v>0</v>
      </c>
      <c r="T3375" s="15">
        <f t="shared" si="317"/>
        <v>1.58</v>
      </c>
      <c r="U3375">
        <f t="shared" si="316"/>
        <v>2015</v>
      </c>
    </row>
    <row r="3376" spans="1:21" ht="43.5" x14ac:dyDescent="0.35">
      <c r="A3376">
        <v>3377</v>
      </c>
      <c r="B3376" s="3" t="s">
        <v>3376</v>
      </c>
      <c r="C3376" s="3" t="s">
        <v>7487</v>
      </c>
      <c r="D3376" s="6">
        <v>8000</v>
      </c>
      <c r="E3376" s="8">
        <v>30</v>
      </c>
      <c r="F3376" t="s">
        <v>8218</v>
      </c>
      <c r="G3376" t="s">
        <v>8224</v>
      </c>
      <c r="H3376" t="s">
        <v>8246</v>
      </c>
      <c r="I3376">
        <v>1426870560</v>
      </c>
      <c r="J3376">
        <v>1424280899</v>
      </c>
      <c r="K3376" t="b">
        <v>0</v>
      </c>
      <c r="L3376">
        <v>77</v>
      </c>
      <c r="M3376" t="b">
        <v>1</v>
      </c>
      <c r="N3376" s="10" t="s">
        <v>8271</v>
      </c>
      <c r="O3376" t="s">
        <v>8272</v>
      </c>
      <c r="P3376" s="12">
        <f t="shared" si="313"/>
        <v>42053.732627314821</v>
      </c>
      <c r="Q3376" s="12">
        <f t="shared" si="314"/>
        <v>42083.705555555556</v>
      </c>
      <c r="R3376" s="15">
        <f t="shared" si="315"/>
        <v>2015</v>
      </c>
      <c r="S3376" s="21">
        <f t="shared" si="318"/>
        <v>0</v>
      </c>
      <c r="T3376" s="15">
        <f t="shared" si="317"/>
        <v>0.39</v>
      </c>
      <c r="U3376">
        <f t="shared" si="316"/>
        <v>2015</v>
      </c>
    </row>
    <row r="3377" spans="1:21" ht="43.5" x14ac:dyDescent="0.35">
      <c r="A3377">
        <v>3384</v>
      </c>
      <c r="B3377" s="3" t="s">
        <v>3383</v>
      </c>
      <c r="C3377" s="3" t="s">
        <v>7494</v>
      </c>
      <c r="D3377" s="6">
        <v>6000</v>
      </c>
      <c r="E3377" s="8">
        <v>30</v>
      </c>
      <c r="F3377" t="s">
        <v>8218</v>
      </c>
      <c r="G3377" t="s">
        <v>8223</v>
      </c>
      <c r="H3377" t="s">
        <v>8245</v>
      </c>
      <c r="I3377">
        <v>1448074800</v>
      </c>
      <c r="J3377">
        <v>1444874768</v>
      </c>
      <c r="K3377" t="b">
        <v>0</v>
      </c>
      <c r="L3377">
        <v>64</v>
      </c>
      <c r="M3377" t="b">
        <v>1</v>
      </c>
      <c r="N3377" s="10" t="s">
        <v>8271</v>
      </c>
      <c r="O3377" t="s">
        <v>8272</v>
      </c>
      <c r="P3377" s="12">
        <f t="shared" si="313"/>
        <v>42292.087592592594</v>
      </c>
      <c r="Q3377" s="12">
        <f t="shared" si="314"/>
        <v>42329.125</v>
      </c>
      <c r="R3377" s="15">
        <f t="shared" si="315"/>
        <v>2015</v>
      </c>
      <c r="S3377" s="21">
        <f t="shared" si="318"/>
        <v>0</v>
      </c>
      <c r="T3377" s="15">
        <f t="shared" si="317"/>
        <v>0.47</v>
      </c>
      <c r="U3377">
        <f t="shared" si="316"/>
        <v>2015</v>
      </c>
    </row>
    <row r="3378" spans="1:21" ht="43.5" x14ac:dyDescent="0.35">
      <c r="A3378">
        <v>3381</v>
      </c>
      <c r="B3378" s="3" t="s">
        <v>3380</v>
      </c>
      <c r="C3378" s="3" t="s">
        <v>7491</v>
      </c>
      <c r="D3378" s="6">
        <v>4000</v>
      </c>
      <c r="E3378" s="8">
        <v>30</v>
      </c>
      <c r="F3378" t="s">
        <v>8218</v>
      </c>
      <c r="G3378" t="s">
        <v>8223</v>
      </c>
      <c r="H3378" t="s">
        <v>8245</v>
      </c>
      <c r="I3378">
        <v>1426044383</v>
      </c>
      <c r="J3378">
        <v>1423455983</v>
      </c>
      <c r="K3378" t="b">
        <v>0</v>
      </c>
      <c r="L3378">
        <v>48</v>
      </c>
      <c r="M3378" t="b">
        <v>1</v>
      </c>
      <c r="N3378" s="10" t="s">
        <v>8271</v>
      </c>
      <c r="O3378" t="s">
        <v>8272</v>
      </c>
      <c r="P3378" s="12">
        <f t="shared" si="313"/>
        <v>42044.184988425928</v>
      </c>
      <c r="Q3378" s="12">
        <f t="shared" si="314"/>
        <v>42074.143321759257</v>
      </c>
      <c r="R3378" s="15">
        <f t="shared" si="315"/>
        <v>2015</v>
      </c>
      <c r="S3378" s="21">
        <f t="shared" si="318"/>
        <v>0</v>
      </c>
      <c r="T3378" s="15">
        <f t="shared" si="317"/>
        <v>0.63</v>
      </c>
      <c r="U3378">
        <f t="shared" si="316"/>
        <v>2015</v>
      </c>
    </row>
    <row r="3379" spans="1:21" ht="43.5" x14ac:dyDescent="0.35">
      <c r="A3379">
        <v>3374</v>
      </c>
      <c r="B3379" s="3" t="s">
        <v>3373</v>
      </c>
      <c r="C3379" s="3" t="s">
        <v>7484</v>
      </c>
      <c r="D3379" s="6">
        <v>3500</v>
      </c>
      <c r="E3379" s="8">
        <v>30</v>
      </c>
      <c r="F3379" t="s">
        <v>8218</v>
      </c>
      <c r="G3379" t="s">
        <v>8228</v>
      </c>
      <c r="H3379" t="s">
        <v>8250</v>
      </c>
      <c r="I3379">
        <v>1446053616</v>
      </c>
      <c r="J3379">
        <v>1443461616</v>
      </c>
      <c r="K3379" t="b">
        <v>0</v>
      </c>
      <c r="L3379">
        <v>52</v>
      </c>
      <c r="M3379" t="b">
        <v>1</v>
      </c>
      <c r="N3379" s="10" t="s">
        <v>8271</v>
      </c>
      <c r="O3379" t="s">
        <v>8272</v>
      </c>
      <c r="P3379" s="12">
        <f t="shared" si="313"/>
        <v>42275.731666666667</v>
      </c>
      <c r="Q3379" s="12">
        <f t="shared" si="314"/>
        <v>42305.731666666667</v>
      </c>
      <c r="R3379" s="15">
        <f t="shared" si="315"/>
        <v>2015</v>
      </c>
      <c r="S3379" s="21">
        <f t="shared" si="318"/>
        <v>0</v>
      </c>
      <c r="T3379" s="15">
        <f t="shared" si="317"/>
        <v>0.57999999999999996</v>
      </c>
      <c r="U3379">
        <f t="shared" si="316"/>
        <v>2015</v>
      </c>
    </row>
    <row r="3380" spans="1:21" ht="58" x14ac:dyDescent="0.35">
      <c r="A3380">
        <v>3382</v>
      </c>
      <c r="B3380" s="3" t="s">
        <v>3381</v>
      </c>
      <c r="C3380" s="3" t="s">
        <v>7492</v>
      </c>
      <c r="D3380" s="6">
        <v>3500</v>
      </c>
      <c r="E3380" s="8">
        <v>30</v>
      </c>
      <c r="F3380" t="s">
        <v>8218</v>
      </c>
      <c r="G3380" t="s">
        <v>8224</v>
      </c>
      <c r="H3380" t="s">
        <v>8246</v>
      </c>
      <c r="I3380">
        <v>1470092340</v>
      </c>
      <c r="J3380">
        <v>1467973256</v>
      </c>
      <c r="K3380" t="b">
        <v>0</v>
      </c>
      <c r="L3380">
        <v>46</v>
      </c>
      <c r="M3380" t="b">
        <v>1</v>
      </c>
      <c r="N3380" s="10" t="s">
        <v>8271</v>
      </c>
      <c r="O3380" t="s">
        <v>8272</v>
      </c>
      <c r="P3380" s="12">
        <f t="shared" si="313"/>
        <v>42559.431203703702</v>
      </c>
      <c r="Q3380" s="12">
        <f t="shared" si="314"/>
        <v>42583.957638888889</v>
      </c>
      <c r="R3380" s="15">
        <f t="shared" si="315"/>
        <v>2016</v>
      </c>
      <c r="S3380" s="21">
        <f t="shared" si="318"/>
        <v>0</v>
      </c>
      <c r="T3380" s="15">
        <f t="shared" si="317"/>
        <v>0.65</v>
      </c>
      <c r="U3380">
        <f t="shared" si="316"/>
        <v>2016</v>
      </c>
    </row>
    <row r="3381" spans="1:21" ht="43.5" x14ac:dyDescent="0.35">
      <c r="A3381">
        <v>3375</v>
      </c>
      <c r="B3381" s="3" t="s">
        <v>3374</v>
      </c>
      <c r="C3381" s="3" t="s">
        <v>7485</v>
      </c>
      <c r="D3381" s="6">
        <v>3000</v>
      </c>
      <c r="E3381" s="8">
        <v>30</v>
      </c>
      <c r="F3381" t="s">
        <v>8218</v>
      </c>
      <c r="G3381" t="s">
        <v>8224</v>
      </c>
      <c r="H3381" t="s">
        <v>8246</v>
      </c>
      <c r="I3381">
        <v>1400423973</v>
      </c>
      <c r="J3381">
        <v>1399387173</v>
      </c>
      <c r="K3381" t="b">
        <v>0</v>
      </c>
      <c r="L3381">
        <v>17</v>
      </c>
      <c r="M3381" t="b">
        <v>1</v>
      </c>
      <c r="N3381" s="10" t="s">
        <v>8271</v>
      </c>
      <c r="O3381" t="s">
        <v>8272</v>
      </c>
      <c r="P3381" s="12">
        <f t="shared" si="313"/>
        <v>41765.610798611109</v>
      </c>
      <c r="Q3381" s="12">
        <f t="shared" si="314"/>
        <v>41777.610798611109</v>
      </c>
      <c r="R3381" s="15">
        <f t="shared" si="315"/>
        <v>2014</v>
      </c>
      <c r="S3381" s="21">
        <f t="shared" si="318"/>
        <v>0</v>
      </c>
      <c r="T3381" s="15">
        <f t="shared" si="317"/>
        <v>1.76</v>
      </c>
      <c r="U3381">
        <f t="shared" si="316"/>
        <v>2014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 s="12">
        <f t="shared" si="313"/>
        <v>41937.95344907407</v>
      </c>
      <c r="Q3382" s="12">
        <f t="shared" si="314"/>
        <v>41972.995115740734</v>
      </c>
      <c r="R3382" s="15">
        <f t="shared" si="315"/>
        <v>2014</v>
      </c>
      <c r="S3382" s="21">
        <f t="shared" si="318"/>
        <v>0</v>
      </c>
      <c r="T3382" s="15">
        <f t="shared" si="317"/>
        <v>1.07</v>
      </c>
      <c r="U3382">
        <f t="shared" si="316"/>
        <v>2014</v>
      </c>
    </row>
    <row r="3383" spans="1:21" ht="43.5" x14ac:dyDescent="0.35">
      <c r="A3383">
        <v>3373</v>
      </c>
      <c r="B3383" s="3" t="s">
        <v>3372</v>
      </c>
      <c r="C3383" s="3" t="s">
        <v>7483</v>
      </c>
      <c r="D3383" s="6">
        <v>2000</v>
      </c>
      <c r="E3383" s="8">
        <v>30</v>
      </c>
      <c r="F3383" t="s">
        <v>8218</v>
      </c>
      <c r="G3383" t="s">
        <v>8224</v>
      </c>
      <c r="H3383" t="s">
        <v>8246</v>
      </c>
      <c r="I3383">
        <v>1437235200</v>
      </c>
      <c r="J3383">
        <v>1435177840</v>
      </c>
      <c r="K3383" t="b">
        <v>0</v>
      </c>
      <c r="L3383">
        <v>30</v>
      </c>
      <c r="M3383" t="b">
        <v>1</v>
      </c>
      <c r="N3383" s="10" t="s">
        <v>8271</v>
      </c>
      <c r="O3383" t="s">
        <v>8272</v>
      </c>
      <c r="P3383" s="12">
        <f t="shared" si="313"/>
        <v>42179.854629629626</v>
      </c>
      <c r="Q3383" s="12">
        <f t="shared" si="314"/>
        <v>42203.666666666672</v>
      </c>
      <c r="R3383" s="15">
        <f t="shared" si="315"/>
        <v>2015</v>
      </c>
      <c r="S3383" s="21">
        <f t="shared" si="318"/>
        <v>0</v>
      </c>
      <c r="T3383" s="15">
        <f t="shared" si="317"/>
        <v>1</v>
      </c>
      <c r="U3383">
        <f t="shared" si="316"/>
        <v>2015</v>
      </c>
    </row>
    <row r="3384" spans="1:21" ht="58" x14ac:dyDescent="0.35">
      <c r="A3384">
        <v>3379</v>
      </c>
      <c r="B3384" s="3" t="s">
        <v>3378</v>
      </c>
      <c r="C3384" s="3" t="s">
        <v>7489</v>
      </c>
      <c r="D3384" s="6">
        <v>2000</v>
      </c>
      <c r="E3384" s="8">
        <v>30</v>
      </c>
      <c r="F3384" t="s">
        <v>8218</v>
      </c>
      <c r="G3384" t="s">
        <v>8224</v>
      </c>
      <c r="H3384" t="s">
        <v>8246</v>
      </c>
      <c r="I3384">
        <v>1440630000</v>
      </c>
      <c r="J3384">
        <v>1439122800</v>
      </c>
      <c r="K3384" t="b">
        <v>0</v>
      </c>
      <c r="L3384">
        <v>38</v>
      </c>
      <c r="M3384" t="b">
        <v>1</v>
      </c>
      <c r="N3384" s="10" t="s">
        <v>8271</v>
      </c>
      <c r="O3384" t="s">
        <v>8272</v>
      </c>
      <c r="P3384" s="12">
        <f t="shared" si="313"/>
        <v>42225.513888888891</v>
      </c>
      <c r="Q3384" s="12">
        <f t="shared" si="314"/>
        <v>42242.958333333328</v>
      </c>
      <c r="R3384" s="15">
        <f t="shared" si="315"/>
        <v>2015</v>
      </c>
      <c r="S3384" s="21">
        <f t="shared" si="318"/>
        <v>0</v>
      </c>
      <c r="T3384" s="15">
        <f t="shared" si="317"/>
        <v>0.79</v>
      </c>
      <c r="U3384">
        <f t="shared" si="316"/>
        <v>2015</v>
      </c>
    </row>
    <row r="3385" spans="1:21" ht="58" x14ac:dyDescent="0.35">
      <c r="A3385">
        <v>3385</v>
      </c>
      <c r="B3385" s="3" t="s">
        <v>3384</v>
      </c>
      <c r="C3385" s="3" t="s">
        <v>7495</v>
      </c>
      <c r="D3385" s="6">
        <v>2000</v>
      </c>
      <c r="E3385" s="8">
        <v>30</v>
      </c>
      <c r="F3385" t="s">
        <v>8218</v>
      </c>
      <c r="G3385" t="s">
        <v>8223</v>
      </c>
      <c r="H3385" t="s">
        <v>8245</v>
      </c>
      <c r="I3385">
        <v>1418244552</v>
      </c>
      <c r="J3385">
        <v>1415652552</v>
      </c>
      <c r="K3385" t="b">
        <v>0</v>
      </c>
      <c r="L3385">
        <v>15</v>
      </c>
      <c r="M3385" t="b">
        <v>1</v>
      </c>
      <c r="N3385" s="10" t="s">
        <v>8271</v>
      </c>
      <c r="O3385" t="s">
        <v>8272</v>
      </c>
      <c r="P3385" s="12">
        <f t="shared" si="313"/>
        <v>41953.8675</v>
      </c>
      <c r="Q3385" s="12">
        <f t="shared" si="314"/>
        <v>41983.8675</v>
      </c>
      <c r="R3385" s="15">
        <f t="shared" si="315"/>
        <v>2014</v>
      </c>
      <c r="S3385" s="21">
        <f t="shared" si="318"/>
        <v>0</v>
      </c>
      <c r="T3385" s="15">
        <f t="shared" si="317"/>
        <v>2</v>
      </c>
      <c r="U3385">
        <f t="shared" si="316"/>
        <v>2014</v>
      </c>
    </row>
    <row r="3386" spans="1:21" ht="43.5" x14ac:dyDescent="0.35">
      <c r="A3386">
        <v>3383</v>
      </c>
      <c r="B3386" s="3" t="s">
        <v>3382</v>
      </c>
      <c r="C3386" s="3" t="s">
        <v>7493</v>
      </c>
      <c r="D3386" s="6">
        <v>1750</v>
      </c>
      <c r="E3386" s="8">
        <v>30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s="10" t="s">
        <v>8271</v>
      </c>
      <c r="O3386" t="s">
        <v>8272</v>
      </c>
      <c r="P3386" s="12">
        <f t="shared" si="313"/>
        <v>42524.782638888893</v>
      </c>
      <c r="Q3386" s="12">
        <f t="shared" si="314"/>
        <v>42544.782638888893</v>
      </c>
      <c r="R3386" s="15">
        <f t="shared" si="315"/>
        <v>2016</v>
      </c>
      <c r="S3386" s="21">
        <f t="shared" si="318"/>
        <v>0</v>
      </c>
      <c r="T3386" s="15">
        <f t="shared" si="317"/>
        <v>1</v>
      </c>
      <c r="U3386">
        <f t="shared" si="316"/>
        <v>2016</v>
      </c>
    </row>
    <row r="3387" spans="1:21" ht="43.5" x14ac:dyDescent="0.35">
      <c r="A3387">
        <v>3378</v>
      </c>
      <c r="B3387" s="3" t="s">
        <v>3377</v>
      </c>
      <c r="C3387" s="3" t="s">
        <v>7488</v>
      </c>
      <c r="D3387" s="6">
        <v>550</v>
      </c>
      <c r="E3387" s="8">
        <v>30</v>
      </c>
      <c r="F3387" t="s">
        <v>8218</v>
      </c>
      <c r="G3387" t="s">
        <v>8224</v>
      </c>
      <c r="H3387" t="s">
        <v>8246</v>
      </c>
      <c r="I3387">
        <v>1409490480</v>
      </c>
      <c r="J3387">
        <v>1407400306</v>
      </c>
      <c r="K3387" t="b">
        <v>0</v>
      </c>
      <c r="L3387">
        <v>21</v>
      </c>
      <c r="M3387" t="b">
        <v>1</v>
      </c>
      <c r="N3387" s="10" t="s">
        <v>8271</v>
      </c>
      <c r="O3387" t="s">
        <v>8272</v>
      </c>
      <c r="P3387" s="12">
        <f t="shared" si="313"/>
        <v>41858.355393518519</v>
      </c>
      <c r="Q3387" s="12">
        <f t="shared" si="314"/>
        <v>41882.547222222223</v>
      </c>
      <c r="R3387" s="15">
        <f t="shared" si="315"/>
        <v>2014</v>
      </c>
      <c r="S3387" s="21">
        <f t="shared" si="318"/>
        <v>0</v>
      </c>
      <c r="T3387" s="15">
        <f t="shared" si="317"/>
        <v>1.43</v>
      </c>
      <c r="U3387">
        <f t="shared" si="316"/>
        <v>2014</v>
      </c>
    </row>
    <row r="3388" spans="1:21" ht="43.5" x14ac:dyDescent="0.35">
      <c r="A3388">
        <v>3389</v>
      </c>
      <c r="B3388" s="3" t="s">
        <v>3388</v>
      </c>
      <c r="C3388" s="3" t="s">
        <v>7499</v>
      </c>
      <c r="D3388" s="6">
        <v>10000</v>
      </c>
      <c r="E3388" s="8">
        <v>29</v>
      </c>
      <c r="F3388" t="s">
        <v>8218</v>
      </c>
      <c r="G3388" t="s">
        <v>8223</v>
      </c>
      <c r="H3388" t="s">
        <v>8245</v>
      </c>
      <c r="I3388">
        <v>1464960682</v>
      </c>
      <c r="J3388">
        <v>1462368682</v>
      </c>
      <c r="K3388" t="b">
        <v>0</v>
      </c>
      <c r="L3388">
        <v>62</v>
      </c>
      <c r="M3388" t="b">
        <v>1</v>
      </c>
      <c r="N3388" s="10" t="s">
        <v>8271</v>
      </c>
      <c r="O3388" t="s">
        <v>8272</v>
      </c>
      <c r="P3388" s="12">
        <f t="shared" si="313"/>
        <v>42494.563449074078</v>
      </c>
      <c r="Q3388" s="12">
        <f t="shared" si="314"/>
        <v>42524.563449074078</v>
      </c>
      <c r="R3388" s="15">
        <f t="shared" si="315"/>
        <v>2016</v>
      </c>
      <c r="S3388" s="21">
        <f t="shared" si="318"/>
        <v>0</v>
      </c>
      <c r="T3388" s="15">
        <f t="shared" si="317"/>
        <v>0.47</v>
      </c>
      <c r="U3388">
        <f t="shared" si="316"/>
        <v>2016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 s="12">
        <f t="shared" si="313"/>
        <v>41947.762592592589</v>
      </c>
      <c r="Q3389" s="12">
        <f t="shared" si="314"/>
        <v>41987.762592592597</v>
      </c>
      <c r="R3389" s="15">
        <f t="shared" si="315"/>
        <v>2014</v>
      </c>
      <c r="S3389" s="21">
        <f t="shared" si="318"/>
        <v>0</v>
      </c>
      <c r="T3389" s="15">
        <f t="shared" si="317"/>
        <v>0.83</v>
      </c>
      <c r="U3389">
        <f t="shared" si="316"/>
        <v>2014</v>
      </c>
    </row>
    <row r="3390" spans="1:21" ht="58" x14ac:dyDescent="0.35">
      <c r="A3390">
        <v>3386</v>
      </c>
      <c r="B3390" s="3" t="s">
        <v>3385</v>
      </c>
      <c r="C3390" s="3" t="s">
        <v>7496</v>
      </c>
      <c r="D3390" s="6">
        <v>2000</v>
      </c>
      <c r="E3390" s="8">
        <v>29</v>
      </c>
      <c r="F3390" t="s">
        <v>8218</v>
      </c>
      <c r="G3390" t="s">
        <v>8223</v>
      </c>
      <c r="H3390" t="s">
        <v>8245</v>
      </c>
      <c r="I3390">
        <v>1417620506</v>
      </c>
      <c r="J3390">
        <v>1415028506</v>
      </c>
      <c r="K3390" t="b">
        <v>0</v>
      </c>
      <c r="L3390">
        <v>41</v>
      </c>
      <c r="M3390" t="b">
        <v>1</v>
      </c>
      <c r="N3390" s="10" t="s">
        <v>8271</v>
      </c>
      <c r="O3390" t="s">
        <v>8272</v>
      </c>
      <c r="P3390" s="12">
        <f t="shared" si="313"/>
        <v>41946.644745370373</v>
      </c>
      <c r="Q3390" s="12">
        <f t="shared" si="314"/>
        <v>41976.644745370373</v>
      </c>
      <c r="R3390" s="15">
        <f t="shared" si="315"/>
        <v>2014</v>
      </c>
      <c r="S3390" s="21">
        <f t="shared" si="318"/>
        <v>0</v>
      </c>
      <c r="T3390" s="15">
        <f t="shared" si="317"/>
        <v>0.71</v>
      </c>
      <c r="U3390">
        <f t="shared" si="316"/>
        <v>2014</v>
      </c>
    </row>
    <row r="3391" spans="1:21" ht="58" x14ac:dyDescent="0.35">
      <c r="A3391">
        <v>3388</v>
      </c>
      <c r="B3391" s="3" t="s">
        <v>3387</v>
      </c>
      <c r="C3391" s="3" t="s">
        <v>7498</v>
      </c>
      <c r="D3391" s="6">
        <v>1500</v>
      </c>
      <c r="E3391" s="8">
        <v>29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s="10" t="s">
        <v>8271</v>
      </c>
      <c r="O3391" t="s">
        <v>8272</v>
      </c>
      <c r="P3391" s="12">
        <f t="shared" si="313"/>
        <v>42143.461122685185</v>
      </c>
      <c r="Q3391" s="12">
        <f t="shared" si="314"/>
        <v>42173.461122685185</v>
      </c>
      <c r="R3391" s="15">
        <f t="shared" si="315"/>
        <v>2015</v>
      </c>
      <c r="S3391" s="21">
        <f t="shared" si="318"/>
        <v>0</v>
      </c>
      <c r="T3391" s="15">
        <f t="shared" si="317"/>
        <v>0.64</v>
      </c>
      <c r="U3391">
        <f t="shared" si="316"/>
        <v>2015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 s="12">
        <f t="shared" si="313"/>
        <v>41815.774826388886</v>
      </c>
      <c r="Q3392" s="12">
        <f t="shared" si="314"/>
        <v>41830.774826388886</v>
      </c>
      <c r="R3392" s="15">
        <f t="shared" si="315"/>
        <v>2014</v>
      </c>
      <c r="S3392" s="21">
        <f t="shared" si="318"/>
        <v>0</v>
      </c>
      <c r="T3392" s="15">
        <f t="shared" si="317"/>
        <v>1.27</v>
      </c>
      <c r="U3392">
        <f t="shared" si="316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 s="12">
        <f t="shared" si="313"/>
        <v>41830.545694444445</v>
      </c>
      <c r="Q3393" s="12">
        <f t="shared" si="314"/>
        <v>41859.936111111114</v>
      </c>
      <c r="R3393" s="15">
        <f t="shared" si="315"/>
        <v>2014</v>
      </c>
      <c r="S3393" s="21">
        <f t="shared" si="318"/>
        <v>0</v>
      </c>
      <c r="T3393" s="15">
        <f t="shared" si="317"/>
        <v>1.56</v>
      </c>
      <c r="U3393">
        <f t="shared" si="316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 s="12">
        <f t="shared" ref="P3394:P3457" si="319">(((J3394/60)/60)/24)+DATE(1970,1,1)</f>
        <v>42446.845543981486</v>
      </c>
      <c r="Q3394" s="12">
        <f t="shared" ref="Q3394:Q3457" si="320">(((I3394/60)/60)/24)+DATE(1970,1,1)</f>
        <v>42496.845543981486</v>
      </c>
      <c r="R3394" s="15">
        <f t="shared" ref="R3394:R3457" si="321">YEAR(P3394)</f>
        <v>2016</v>
      </c>
      <c r="S3394" s="21">
        <f t="shared" si="318"/>
        <v>0</v>
      </c>
      <c r="T3394" s="15">
        <f t="shared" si="317"/>
        <v>2.25</v>
      </c>
      <c r="U3394">
        <f t="shared" si="316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 s="12">
        <f t="shared" si="319"/>
        <v>41923.921643518523</v>
      </c>
      <c r="Q3395" s="12">
        <f t="shared" si="320"/>
        <v>41949.031944444447</v>
      </c>
      <c r="R3395" s="15">
        <f t="shared" si="321"/>
        <v>2014</v>
      </c>
      <c r="S3395" s="21">
        <f t="shared" si="318"/>
        <v>0</v>
      </c>
      <c r="T3395" s="15">
        <f t="shared" si="317"/>
        <v>0.59</v>
      </c>
      <c r="U3395">
        <f t="shared" ref="U3395:U3458" si="322">YEAR(P3395)</f>
        <v>2014</v>
      </c>
    </row>
    <row r="3396" spans="1:21" ht="43.5" x14ac:dyDescent="0.35">
      <c r="A3396">
        <v>3402</v>
      </c>
      <c r="B3396" s="3" t="s">
        <v>3401</v>
      </c>
      <c r="C3396" s="3" t="s">
        <v>7512</v>
      </c>
      <c r="D3396" s="6">
        <v>15000</v>
      </c>
      <c r="E3396" s="8">
        <v>26</v>
      </c>
      <c r="F3396" t="s">
        <v>8218</v>
      </c>
      <c r="G3396" t="s">
        <v>8223</v>
      </c>
      <c r="H3396" t="s">
        <v>8245</v>
      </c>
      <c r="I3396">
        <v>1447295460</v>
      </c>
      <c r="J3396">
        <v>1444747843</v>
      </c>
      <c r="K3396" t="b">
        <v>0</v>
      </c>
      <c r="L3396">
        <v>165</v>
      </c>
      <c r="M3396" t="b">
        <v>1</v>
      </c>
      <c r="N3396" s="10" t="s">
        <v>8271</v>
      </c>
      <c r="O3396" t="s">
        <v>8272</v>
      </c>
      <c r="P3396" s="12">
        <f t="shared" si="319"/>
        <v>42290.61855324074</v>
      </c>
      <c r="Q3396" s="12">
        <f t="shared" si="320"/>
        <v>42320.104861111111</v>
      </c>
      <c r="R3396" s="15">
        <f t="shared" si="321"/>
        <v>2015</v>
      </c>
      <c r="S3396" s="21">
        <f t="shared" si="318"/>
        <v>0</v>
      </c>
      <c r="T3396" s="15">
        <f t="shared" ref="T3396:T3459" si="323">IFERROR(ROUND(E3396/L3396,2),0)</f>
        <v>0.16</v>
      </c>
      <c r="U3396">
        <f t="shared" si="322"/>
        <v>2015</v>
      </c>
    </row>
    <row r="3397" spans="1:21" ht="43.5" x14ac:dyDescent="0.35">
      <c r="A3397">
        <v>3400</v>
      </c>
      <c r="B3397" s="3" t="s">
        <v>3399</v>
      </c>
      <c r="C3397" s="3" t="s">
        <v>7510</v>
      </c>
      <c r="D3397" s="6">
        <v>10000</v>
      </c>
      <c r="E3397" s="8">
        <v>26</v>
      </c>
      <c r="F3397" t="s">
        <v>8218</v>
      </c>
      <c r="G3397" t="s">
        <v>8223</v>
      </c>
      <c r="H3397" t="s">
        <v>8245</v>
      </c>
      <c r="I3397">
        <v>1409266414</v>
      </c>
      <c r="J3397">
        <v>1405378414</v>
      </c>
      <c r="K3397" t="b">
        <v>0</v>
      </c>
      <c r="L3397">
        <v>85</v>
      </c>
      <c r="M3397" t="b">
        <v>1</v>
      </c>
      <c r="N3397" s="10" t="s">
        <v>8271</v>
      </c>
      <c r="O3397" t="s">
        <v>8272</v>
      </c>
      <c r="P3397" s="12">
        <f t="shared" si="319"/>
        <v>41834.953865740739</v>
      </c>
      <c r="Q3397" s="12">
        <f t="shared" si="320"/>
        <v>41879.953865740739</v>
      </c>
      <c r="R3397" s="15">
        <f t="shared" si="321"/>
        <v>2014</v>
      </c>
      <c r="S3397" s="21">
        <f t="shared" si="318"/>
        <v>0</v>
      </c>
      <c r="T3397" s="15">
        <f t="shared" si="323"/>
        <v>0.31</v>
      </c>
      <c r="U3397">
        <f t="shared" si="322"/>
        <v>2014</v>
      </c>
    </row>
    <row r="3398" spans="1:21" ht="43.5" x14ac:dyDescent="0.35">
      <c r="A3398">
        <v>3398</v>
      </c>
      <c r="B3398" s="3" t="s">
        <v>3397</v>
      </c>
      <c r="C3398" s="3" t="s">
        <v>7508</v>
      </c>
      <c r="D3398" s="6">
        <v>4000</v>
      </c>
      <c r="E3398" s="8">
        <v>26</v>
      </c>
      <c r="F3398" t="s">
        <v>8218</v>
      </c>
      <c r="G3398" t="s">
        <v>8223</v>
      </c>
      <c r="H3398" t="s">
        <v>8245</v>
      </c>
      <c r="I3398">
        <v>1416589200</v>
      </c>
      <c r="J3398">
        <v>1414605776</v>
      </c>
      <c r="K3398" t="b">
        <v>0</v>
      </c>
      <c r="L3398">
        <v>65</v>
      </c>
      <c r="M3398" t="b">
        <v>1</v>
      </c>
      <c r="N3398" s="10" t="s">
        <v>8271</v>
      </c>
      <c r="O3398" t="s">
        <v>8272</v>
      </c>
      <c r="P3398" s="12">
        <f t="shared" si="319"/>
        <v>41941.75203703704</v>
      </c>
      <c r="Q3398" s="12">
        <f t="shared" si="320"/>
        <v>41964.708333333328</v>
      </c>
      <c r="R3398" s="15">
        <f t="shared" si="321"/>
        <v>2014</v>
      </c>
      <c r="S3398" s="21">
        <f t="shared" si="318"/>
        <v>0</v>
      </c>
      <c r="T3398" s="15">
        <f t="shared" si="323"/>
        <v>0.4</v>
      </c>
      <c r="U3398">
        <f t="shared" si="322"/>
        <v>2014</v>
      </c>
    </row>
    <row r="3399" spans="1:21" ht="58" x14ac:dyDescent="0.35">
      <c r="A3399">
        <v>3401</v>
      </c>
      <c r="B3399" s="3" t="s">
        <v>3400</v>
      </c>
      <c r="C3399" s="3" t="s">
        <v>7511</v>
      </c>
      <c r="D3399" s="6">
        <v>2900</v>
      </c>
      <c r="E3399" s="8">
        <v>26</v>
      </c>
      <c r="F3399" t="s">
        <v>8218</v>
      </c>
      <c r="G3399" t="s">
        <v>8224</v>
      </c>
      <c r="H3399" t="s">
        <v>8246</v>
      </c>
      <c r="I3399">
        <v>1438968146</v>
      </c>
      <c r="J3399">
        <v>1436376146</v>
      </c>
      <c r="K3399" t="b">
        <v>0</v>
      </c>
      <c r="L3399">
        <v>66</v>
      </c>
      <c r="M3399" t="b">
        <v>1</v>
      </c>
      <c r="N3399" s="10" t="s">
        <v>8271</v>
      </c>
      <c r="O3399" t="s">
        <v>8272</v>
      </c>
      <c r="P3399" s="12">
        <f t="shared" si="319"/>
        <v>42193.723912037036</v>
      </c>
      <c r="Q3399" s="12">
        <f t="shared" si="320"/>
        <v>42223.723912037036</v>
      </c>
      <c r="R3399" s="15">
        <f t="shared" si="321"/>
        <v>2015</v>
      </c>
      <c r="S3399" s="21">
        <f t="shared" si="318"/>
        <v>0</v>
      </c>
      <c r="T3399" s="15">
        <f t="shared" si="323"/>
        <v>0.39</v>
      </c>
      <c r="U3399">
        <f t="shared" si="322"/>
        <v>2015</v>
      </c>
    </row>
    <row r="3400" spans="1:21" ht="43.5" x14ac:dyDescent="0.35">
      <c r="A3400">
        <v>3403</v>
      </c>
      <c r="B3400" s="3" t="s">
        <v>3402</v>
      </c>
      <c r="C3400" s="3" t="s">
        <v>7513</v>
      </c>
      <c r="D3400" s="6">
        <v>2000</v>
      </c>
      <c r="E3400" s="8">
        <v>26</v>
      </c>
      <c r="F3400" t="s">
        <v>8218</v>
      </c>
      <c r="G3400" t="s">
        <v>8224</v>
      </c>
      <c r="H3400" t="s">
        <v>8246</v>
      </c>
      <c r="I3400">
        <v>1435230324</v>
      </c>
      <c r="J3400">
        <v>1432638324</v>
      </c>
      <c r="K3400" t="b">
        <v>0</v>
      </c>
      <c r="L3400">
        <v>17</v>
      </c>
      <c r="M3400" t="b">
        <v>1</v>
      </c>
      <c r="N3400" s="10" t="s">
        <v>8271</v>
      </c>
      <c r="O3400" t="s">
        <v>8272</v>
      </c>
      <c r="P3400" s="12">
        <f t="shared" si="319"/>
        <v>42150.462083333332</v>
      </c>
      <c r="Q3400" s="12">
        <f t="shared" si="320"/>
        <v>42180.462083333332</v>
      </c>
      <c r="R3400" s="15">
        <f t="shared" si="321"/>
        <v>2015</v>
      </c>
      <c r="S3400" s="21">
        <f t="shared" si="318"/>
        <v>0</v>
      </c>
      <c r="T3400" s="15">
        <f t="shared" si="323"/>
        <v>1.53</v>
      </c>
      <c r="U3400">
        <f t="shared" si="322"/>
        <v>2015</v>
      </c>
    </row>
    <row r="3401" spans="1:21" ht="43.5" x14ac:dyDescent="0.35">
      <c r="A3401">
        <v>3396</v>
      </c>
      <c r="B3401" s="3" t="s">
        <v>3395</v>
      </c>
      <c r="C3401" s="3" t="s">
        <v>7506</v>
      </c>
      <c r="D3401" s="6">
        <v>1500</v>
      </c>
      <c r="E3401" s="8">
        <v>26</v>
      </c>
      <c r="F3401" t="s">
        <v>8218</v>
      </c>
      <c r="G3401" t="s">
        <v>8223</v>
      </c>
      <c r="H3401" t="s">
        <v>8245</v>
      </c>
      <c r="I3401">
        <v>1401595140</v>
      </c>
      <c r="J3401">
        <v>1399286589</v>
      </c>
      <c r="K3401" t="b">
        <v>0</v>
      </c>
      <c r="L3401">
        <v>28</v>
      </c>
      <c r="M3401" t="b">
        <v>1</v>
      </c>
      <c r="N3401" s="10" t="s">
        <v>8271</v>
      </c>
      <c r="O3401" t="s">
        <v>8272</v>
      </c>
      <c r="P3401" s="12">
        <f t="shared" si="319"/>
        <v>41764.44663194444</v>
      </c>
      <c r="Q3401" s="12">
        <f t="shared" si="320"/>
        <v>41791.165972222225</v>
      </c>
      <c r="R3401" s="15">
        <f t="shared" si="321"/>
        <v>2014</v>
      </c>
      <c r="S3401" s="21">
        <f t="shared" si="318"/>
        <v>0</v>
      </c>
      <c r="T3401" s="15">
        <f t="shared" si="323"/>
        <v>0.93</v>
      </c>
      <c r="U3401">
        <f t="shared" si="322"/>
        <v>2014</v>
      </c>
    </row>
    <row r="3402" spans="1:21" ht="43.5" x14ac:dyDescent="0.35">
      <c r="A3402">
        <v>3399</v>
      </c>
      <c r="B3402" s="3" t="s">
        <v>3398</v>
      </c>
      <c r="C3402" s="3" t="s">
        <v>7509</v>
      </c>
      <c r="D3402" s="6">
        <v>1200</v>
      </c>
      <c r="E3402" s="8">
        <v>26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s="10" t="s">
        <v>8271</v>
      </c>
      <c r="O3402" t="s">
        <v>8272</v>
      </c>
      <c r="P3402" s="12">
        <f t="shared" si="319"/>
        <v>42026.920428240745</v>
      </c>
      <c r="Q3402" s="12">
        <f t="shared" si="320"/>
        <v>42056.920428240745</v>
      </c>
      <c r="R3402" s="15">
        <f t="shared" si="321"/>
        <v>2015</v>
      </c>
      <c r="S3402" s="21">
        <f t="shared" si="318"/>
        <v>0</v>
      </c>
      <c r="T3402" s="15">
        <f t="shared" si="323"/>
        <v>0.56999999999999995</v>
      </c>
      <c r="U3402">
        <f t="shared" si="322"/>
        <v>2015</v>
      </c>
    </row>
    <row r="3403" spans="1:21" ht="43.5" x14ac:dyDescent="0.35">
      <c r="A3403">
        <v>3394</v>
      </c>
      <c r="B3403" s="3" t="s">
        <v>3393</v>
      </c>
      <c r="C3403" s="3" t="s">
        <v>7504</v>
      </c>
      <c r="D3403" s="6">
        <v>550</v>
      </c>
      <c r="E3403" s="8">
        <v>26</v>
      </c>
      <c r="F3403" t="s">
        <v>8218</v>
      </c>
      <c r="G3403" t="s">
        <v>8224</v>
      </c>
      <c r="H3403" t="s">
        <v>8246</v>
      </c>
      <c r="I3403">
        <v>1406470645</v>
      </c>
      <c r="J3403">
        <v>1403878645</v>
      </c>
      <c r="K3403" t="b">
        <v>0</v>
      </c>
      <c r="L3403">
        <v>27</v>
      </c>
      <c r="M3403" t="b">
        <v>1</v>
      </c>
      <c r="N3403" s="10" t="s">
        <v>8271</v>
      </c>
      <c r="O3403" t="s">
        <v>8272</v>
      </c>
      <c r="P3403" s="12">
        <f t="shared" si="319"/>
        <v>41817.59542824074</v>
      </c>
      <c r="Q3403" s="12">
        <f t="shared" si="320"/>
        <v>41847.59542824074</v>
      </c>
      <c r="R3403" s="15">
        <f t="shared" si="321"/>
        <v>2014</v>
      </c>
      <c r="S3403" s="21">
        <f t="shared" si="318"/>
        <v>0</v>
      </c>
      <c r="T3403" s="15">
        <f t="shared" si="323"/>
        <v>0.96</v>
      </c>
      <c r="U3403">
        <f t="shared" si="322"/>
        <v>2014</v>
      </c>
    </row>
    <row r="3404" spans="1:21" ht="29" x14ac:dyDescent="0.35">
      <c r="A3404">
        <v>3395</v>
      </c>
      <c r="B3404" s="3" t="s">
        <v>3394</v>
      </c>
      <c r="C3404" s="3" t="s">
        <v>7505</v>
      </c>
      <c r="D3404" s="6">
        <v>500</v>
      </c>
      <c r="E3404" s="8">
        <v>26</v>
      </c>
      <c r="F3404" t="s">
        <v>8218</v>
      </c>
      <c r="G3404" t="s">
        <v>8224</v>
      </c>
      <c r="H3404" t="s">
        <v>8246</v>
      </c>
      <c r="I3404">
        <v>1433009400</v>
      </c>
      <c r="J3404">
        <v>1431795944</v>
      </c>
      <c r="K3404" t="b">
        <v>0</v>
      </c>
      <c r="L3404">
        <v>38</v>
      </c>
      <c r="M3404" t="b">
        <v>1</v>
      </c>
      <c r="N3404" s="10" t="s">
        <v>8271</v>
      </c>
      <c r="O3404" t="s">
        <v>8272</v>
      </c>
      <c r="P3404" s="12">
        <f t="shared" si="319"/>
        <v>42140.712314814817</v>
      </c>
      <c r="Q3404" s="12">
        <f t="shared" si="320"/>
        <v>42154.756944444445</v>
      </c>
      <c r="R3404" s="15">
        <f t="shared" si="321"/>
        <v>2015</v>
      </c>
      <c r="S3404" s="21">
        <f t="shared" si="318"/>
        <v>0</v>
      </c>
      <c r="T3404" s="15">
        <f t="shared" si="323"/>
        <v>0.68</v>
      </c>
      <c r="U3404">
        <f t="shared" si="322"/>
        <v>2015</v>
      </c>
    </row>
    <row r="3405" spans="1:21" ht="58" x14ac:dyDescent="0.35">
      <c r="A3405">
        <v>3404</v>
      </c>
      <c r="B3405" s="3" t="s">
        <v>3403</v>
      </c>
      <c r="C3405" s="3" t="s">
        <v>7514</v>
      </c>
      <c r="D3405" s="6">
        <v>500</v>
      </c>
      <c r="E3405" s="8">
        <v>26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s="10" t="s">
        <v>8271</v>
      </c>
      <c r="O3405" t="s">
        <v>8272</v>
      </c>
      <c r="P3405" s="12">
        <f t="shared" si="319"/>
        <v>42152.503495370373</v>
      </c>
      <c r="Q3405" s="12">
        <f t="shared" si="320"/>
        <v>42172.503495370373</v>
      </c>
      <c r="R3405" s="15">
        <f t="shared" si="321"/>
        <v>2015</v>
      </c>
      <c r="S3405" s="21">
        <f t="shared" si="318"/>
        <v>0</v>
      </c>
      <c r="T3405" s="15">
        <f t="shared" si="323"/>
        <v>8.67</v>
      </c>
      <c r="U3405">
        <f t="shared" si="322"/>
        <v>2015</v>
      </c>
    </row>
    <row r="3406" spans="1:21" ht="43.5" x14ac:dyDescent="0.35">
      <c r="A3406">
        <v>3405</v>
      </c>
      <c r="B3406" s="3" t="s">
        <v>3404</v>
      </c>
      <c r="C3406" s="3" t="s">
        <v>7515</v>
      </c>
      <c r="D3406" s="6">
        <v>350</v>
      </c>
      <c r="E3406" s="8">
        <v>26</v>
      </c>
      <c r="F3406" t="s">
        <v>8218</v>
      </c>
      <c r="G3406" t="s">
        <v>8224</v>
      </c>
      <c r="H3406" t="s">
        <v>8246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s="10" t="s">
        <v>8271</v>
      </c>
      <c r="O3406" t="s">
        <v>8272</v>
      </c>
      <c r="P3406" s="12">
        <f t="shared" si="319"/>
        <v>42410.017199074078</v>
      </c>
      <c r="Q3406" s="12">
        <f t="shared" si="320"/>
        <v>42430.999305555553</v>
      </c>
      <c r="R3406" s="15">
        <f t="shared" si="321"/>
        <v>2016</v>
      </c>
      <c r="S3406" s="21">
        <f t="shared" si="318"/>
        <v>0</v>
      </c>
      <c r="T3406" s="15">
        <f t="shared" si="323"/>
        <v>1.53</v>
      </c>
      <c r="U3406">
        <f t="shared" si="322"/>
        <v>2016</v>
      </c>
    </row>
    <row r="3407" spans="1:21" ht="29" x14ac:dyDescent="0.35">
      <c r="A3407">
        <v>3397</v>
      </c>
      <c r="B3407" s="3" t="s">
        <v>3396</v>
      </c>
      <c r="C3407" s="3" t="s">
        <v>7507</v>
      </c>
      <c r="D3407" s="6">
        <v>250</v>
      </c>
      <c r="E3407" s="8">
        <v>26</v>
      </c>
      <c r="F3407" t="s">
        <v>8218</v>
      </c>
      <c r="G3407" t="s">
        <v>8224</v>
      </c>
      <c r="H3407" t="s">
        <v>8246</v>
      </c>
      <c r="I3407">
        <v>1455832800</v>
      </c>
      <c r="J3407">
        <v>1452338929</v>
      </c>
      <c r="K3407" t="b">
        <v>0</v>
      </c>
      <c r="L3407">
        <v>24</v>
      </c>
      <c r="M3407" t="b">
        <v>1</v>
      </c>
      <c r="N3407" s="10" t="s">
        <v>8271</v>
      </c>
      <c r="O3407" t="s">
        <v>8272</v>
      </c>
      <c r="P3407" s="12">
        <f t="shared" si="319"/>
        <v>42378.478344907402</v>
      </c>
      <c r="Q3407" s="12">
        <f t="shared" si="320"/>
        <v>42418.916666666672</v>
      </c>
      <c r="R3407" s="15">
        <f t="shared" si="321"/>
        <v>2016</v>
      </c>
      <c r="S3407" s="21">
        <f t="shared" si="318"/>
        <v>0</v>
      </c>
      <c r="T3407" s="15">
        <f t="shared" si="323"/>
        <v>1.08</v>
      </c>
      <c r="U3407">
        <f t="shared" si="322"/>
        <v>2016</v>
      </c>
    </row>
    <row r="3408" spans="1:21" ht="43.5" x14ac:dyDescent="0.35">
      <c r="A3408">
        <v>3425</v>
      </c>
      <c r="B3408" s="3" t="s">
        <v>3424</v>
      </c>
      <c r="C3408" s="3" t="s">
        <v>7535</v>
      </c>
      <c r="D3408" s="6">
        <v>30000</v>
      </c>
      <c r="E3408" s="8">
        <v>25</v>
      </c>
      <c r="F3408" t="s">
        <v>8218</v>
      </c>
      <c r="G3408" t="s">
        <v>8223</v>
      </c>
      <c r="H3408" t="s">
        <v>8245</v>
      </c>
      <c r="I3408">
        <v>1412434136</v>
      </c>
      <c r="J3408">
        <v>1409669336</v>
      </c>
      <c r="K3408" t="b">
        <v>0</v>
      </c>
      <c r="L3408">
        <v>104</v>
      </c>
      <c r="M3408" t="b">
        <v>1</v>
      </c>
      <c r="N3408" s="10" t="s">
        <v>8271</v>
      </c>
      <c r="O3408" t="s">
        <v>8272</v>
      </c>
      <c r="P3408" s="12">
        <f t="shared" si="319"/>
        <v>41884.617314814815</v>
      </c>
      <c r="Q3408" s="12">
        <f t="shared" si="320"/>
        <v>41916.617314814815</v>
      </c>
      <c r="R3408" s="15">
        <f t="shared" si="321"/>
        <v>2014</v>
      </c>
      <c r="S3408" s="21">
        <f t="shared" si="318"/>
        <v>0</v>
      </c>
      <c r="T3408" s="15">
        <f t="shared" si="323"/>
        <v>0.24</v>
      </c>
      <c r="U3408">
        <f t="shared" si="322"/>
        <v>2014</v>
      </c>
    </row>
    <row r="3409" spans="1:21" ht="43.5" x14ac:dyDescent="0.35">
      <c r="A3409">
        <v>3411</v>
      </c>
      <c r="B3409" s="3" t="s">
        <v>3410</v>
      </c>
      <c r="C3409" s="3" t="s">
        <v>7521</v>
      </c>
      <c r="D3409" s="6">
        <v>15000</v>
      </c>
      <c r="E3409" s="8">
        <v>25</v>
      </c>
      <c r="F3409" t="s">
        <v>8218</v>
      </c>
      <c r="G3409" t="s">
        <v>8223</v>
      </c>
      <c r="H3409" t="s">
        <v>8245</v>
      </c>
      <c r="I3409">
        <v>1444264372</v>
      </c>
      <c r="J3409">
        <v>1442536372</v>
      </c>
      <c r="K3409" t="b">
        <v>0</v>
      </c>
      <c r="L3409">
        <v>78</v>
      </c>
      <c r="M3409" t="b">
        <v>1</v>
      </c>
      <c r="N3409" s="10" t="s">
        <v>8271</v>
      </c>
      <c r="O3409" t="s">
        <v>8272</v>
      </c>
      <c r="P3409" s="12">
        <f t="shared" si="319"/>
        <v>42265.022824074069</v>
      </c>
      <c r="Q3409" s="12">
        <f t="shared" si="320"/>
        <v>42285.022824074069</v>
      </c>
      <c r="R3409" s="15">
        <f t="shared" si="321"/>
        <v>2015</v>
      </c>
      <c r="S3409" s="21">
        <f t="shared" si="318"/>
        <v>0</v>
      </c>
      <c r="T3409" s="15">
        <f t="shared" si="323"/>
        <v>0.32</v>
      </c>
      <c r="U3409">
        <f t="shared" si="322"/>
        <v>2015</v>
      </c>
    </row>
    <row r="3410" spans="1:21" ht="43.5" x14ac:dyDescent="0.35">
      <c r="A3410">
        <v>3406</v>
      </c>
      <c r="B3410" s="3" t="s">
        <v>3405</v>
      </c>
      <c r="C3410" s="3" t="s">
        <v>7516</v>
      </c>
      <c r="D3410" s="6">
        <v>10000</v>
      </c>
      <c r="E3410" s="8">
        <v>25</v>
      </c>
      <c r="F3410" t="s">
        <v>8218</v>
      </c>
      <c r="G3410" t="s">
        <v>8223</v>
      </c>
      <c r="H3410" t="s">
        <v>8245</v>
      </c>
      <c r="I3410">
        <v>1405511376</v>
      </c>
      <c r="J3410">
        <v>1401623376</v>
      </c>
      <c r="K3410" t="b">
        <v>0</v>
      </c>
      <c r="L3410">
        <v>91</v>
      </c>
      <c r="M3410" t="b">
        <v>1</v>
      </c>
      <c r="N3410" s="10" t="s">
        <v>8271</v>
      </c>
      <c r="O3410" t="s">
        <v>8272</v>
      </c>
      <c r="P3410" s="12">
        <f t="shared" si="319"/>
        <v>41791.492777777778</v>
      </c>
      <c r="Q3410" s="12">
        <f t="shared" si="320"/>
        <v>41836.492777777778</v>
      </c>
      <c r="R3410" s="15">
        <f t="shared" si="321"/>
        <v>2014</v>
      </c>
      <c r="S3410" s="21">
        <f t="shared" si="318"/>
        <v>0</v>
      </c>
      <c r="T3410" s="15">
        <f t="shared" si="323"/>
        <v>0.27</v>
      </c>
      <c r="U3410">
        <f t="shared" si="322"/>
        <v>2014</v>
      </c>
    </row>
    <row r="3411" spans="1:21" ht="43.5" x14ac:dyDescent="0.35">
      <c r="A3411">
        <v>3421</v>
      </c>
      <c r="B3411" s="3" t="s">
        <v>3420</v>
      </c>
      <c r="C3411" s="3" t="s">
        <v>7531</v>
      </c>
      <c r="D3411" s="6">
        <v>10000</v>
      </c>
      <c r="E3411" s="8">
        <v>25</v>
      </c>
      <c r="F3411" t="s">
        <v>8218</v>
      </c>
      <c r="G3411" t="s">
        <v>8223</v>
      </c>
      <c r="H3411" t="s">
        <v>8245</v>
      </c>
      <c r="I3411">
        <v>1425495563</v>
      </c>
      <c r="J3411">
        <v>1422903563</v>
      </c>
      <c r="K3411" t="b">
        <v>0</v>
      </c>
      <c r="L3411">
        <v>98</v>
      </c>
      <c r="M3411" t="b">
        <v>1</v>
      </c>
      <c r="N3411" s="10" t="s">
        <v>8271</v>
      </c>
      <c r="O3411" t="s">
        <v>8272</v>
      </c>
      <c r="P3411" s="12">
        <f t="shared" si="319"/>
        <v>42037.791238425925</v>
      </c>
      <c r="Q3411" s="12">
        <f t="shared" si="320"/>
        <v>42067.791238425925</v>
      </c>
      <c r="R3411" s="15">
        <f t="shared" si="321"/>
        <v>2015</v>
      </c>
      <c r="S3411" s="21">
        <f t="shared" si="318"/>
        <v>0</v>
      </c>
      <c r="T3411" s="15">
        <f t="shared" si="323"/>
        <v>0.26</v>
      </c>
      <c r="U3411">
        <f t="shared" si="322"/>
        <v>2015</v>
      </c>
    </row>
    <row r="3412" spans="1:21" ht="58" x14ac:dyDescent="0.35">
      <c r="A3412">
        <v>3434</v>
      </c>
      <c r="B3412" s="3" t="s">
        <v>3433</v>
      </c>
      <c r="C3412" s="3" t="s">
        <v>7544</v>
      </c>
      <c r="D3412" s="6">
        <v>10000</v>
      </c>
      <c r="E3412" s="8">
        <v>25</v>
      </c>
      <c r="F3412" t="s">
        <v>8218</v>
      </c>
      <c r="G3412" t="s">
        <v>8223</v>
      </c>
      <c r="H3412" t="s">
        <v>8245</v>
      </c>
      <c r="I3412">
        <v>1404983269</v>
      </c>
      <c r="J3412">
        <v>1402391269</v>
      </c>
      <c r="K3412" t="b">
        <v>0</v>
      </c>
      <c r="L3412">
        <v>168</v>
      </c>
      <c r="M3412" t="b">
        <v>1</v>
      </c>
      <c r="N3412" s="10" t="s">
        <v>8271</v>
      </c>
      <c r="O3412" t="s">
        <v>8272</v>
      </c>
      <c r="P3412" s="12">
        <f t="shared" si="319"/>
        <v>41800.380428240744</v>
      </c>
      <c r="Q3412" s="12">
        <f t="shared" si="320"/>
        <v>41830.380428240744</v>
      </c>
      <c r="R3412" s="15">
        <f t="shared" si="321"/>
        <v>2014</v>
      </c>
      <c r="S3412" s="21">
        <f t="shared" si="318"/>
        <v>0</v>
      </c>
      <c r="T3412" s="15">
        <f t="shared" si="323"/>
        <v>0.15</v>
      </c>
      <c r="U3412">
        <f t="shared" si="322"/>
        <v>2014</v>
      </c>
    </row>
    <row r="3413" spans="1:21" ht="43.5" x14ac:dyDescent="0.35">
      <c r="A3413">
        <v>3433</v>
      </c>
      <c r="B3413" s="3" t="s">
        <v>3432</v>
      </c>
      <c r="C3413" s="3" t="s">
        <v>7543</v>
      </c>
      <c r="D3413" s="6">
        <v>9500</v>
      </c>
      <c r="E3413" s="8">
        <v>25</v>
      </c>
      <c r="F3413" t="s">
        <v>8218</v>
      </c>
      <c r="G3413" t="s">
        <v>8223</v>
      </c>
      <c r="H3413" t="s">
        <v>8245</v>
      </c>
      <c r="I3413">
        <v>1402974000</v>
      </c>
      <c r="J3413">
        <v>1400290255</v>
      </c>
      <c r="K3413" t="b">
        <v>0</v>
      </c>
      <c r="L3413">
        <v>71</v>
      </c>
      <c r="M3413" t="b">
        <v>1</v>
      </c>
      <c r="N3413" s="10" t="s">
        <v>8271</v>
      </c>
      <c r="O3413" t="s">
        <v>8272</v>
      </c>
      <c r="P3413" s="12">
        <f t="shared" si="319"/>
        <v>41776.063136574077</v>
      </c>
      <c r="Q3413" s="12">
        <f t="shared" si="320"/>
        <v>41807.125</v>
      </c>
      <c r="R3413" s="15">
        <f t="shared" si="321"/>
        <v>2014</v>
      </c>
      <c r="S3413" s="21">
        <f t="shared" si="318"/>
        <v>0</v>
      </c>
      <c r="T3413" s="15">
        <f t="shared" si="323"/>
        <v>0.35</v>
      </c>
      <c r="U3413">
        <f t="shared" si="322"/>
        <v>2014</v>
      </c>
    </row>
    <row r="3414" spans="1:21" ht="43.5" x14ac:dyDescent="0.35">
      <c r="A3414">
        <v>3424</v>
      </c>
      <c r="B3414" s="3" t="s">
        <v>3423</v>
      </c>
      <c r="C3414" s="3" t="s">
        <v>7534</v>
      </c>
      <c r="D3414" s="6">
        <v>6000</v>
      </c>
      <c r="E3414" s="8">
        <v>25</v>
      </c>
      <c r="F3414" t="s">
        <v>8218</v>
      </c>
      <c r="G3414" t="s">
        <v>8223</v>
      </c>
      <c r="H3414" t="s">
        <v>8245</v>
      </c>
      <c r="I3414">
        <v>1423119540</v>
      </c>
      <c r="J3414">
        <v>1421252084</v>
      </c>
      <c r="K3414" t="b">
        <v>0</v>
      </c>
      <c r="L3414">
        <v>76</v>
      </c>
      <c r="M3414" t="b">
        <v>1</v>
      </c>
      <c r="N3414" s="10" t="s">
        <v>8271</v>
      </c>
      <c r="O3414" t="s">
        <v>8272</v>
      </c>
      <c r="P3414" s="12">
        <f t="shared" si="319"/>
        <v>42018.676898148144</v>
      </c>
      <c r="Q3414" s="12">
        <f t="shared" si="320"/>
        <v>42040.290972222225</v>
      </c>
      <c r="R3414" s="15">
        <f t="shared" si="321"/>
        <v>2015</v>
      </c>
      <c r="S3414" s="21">
        <f t="shared" si="318"/>
        <v>0</v>
      </c>
      <c r="T3414" s="15">
        <f t="shared" si="323"/>
        <v>0.33</v>
      </c>
      <c r="U3414">
        <f t="shared" si="322"/>
        <v>2015</v>
      </c>
    </row>
    <row r="3415" spans="1:21" ht="58" x14ac:dyDescent="0.35">
      <c r="A3415">
        <v>3416</v>
      </c>
      <c r="B3415" s="3" t="s">
        <v>3415</v>
      </c>
      <c r="C3415" s="3" t="s">
        <v>7526</v>
      </c>
      <c r="D3415" s="6">
        <v>4000</v>
      </c>
      <c r="E3415" s="8">
        <v>25</v>
      </c>
      <c r="F3415" t="s">
        <v>8218</v>
      </c>
      <c r="G3415" t="s">
        <v>8224</v>
      </c>
      <c r="H3415" t="s">
        <v>8246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s="10" t="s">
        <v>8271</v>
      </c>
      <c r="O3415" t="s">
        <v>8272</v>
      </c>
      <c r="P3415" s="12">
        <f t="shared" si="319"/>
        <v>42089.412557870368</v>
      </c>
      <c r="Q3415" s="12">
        <f t="shared" si="320"/>
        <v>42117.770833333328</v>
      </c>
      <c r="R3415" s="15">
        <f t="shared" si="321"/>
        <v>2015</v>
      </c>
      <c r="S3415" s="21">
        <f t="shared" si="318"/>
        <v>0</v>
      </c>
      <c r="T3415" s="15">
        <f t="shared" si="323"/>
        <v>0.83</v>
      </c>
      <c r="U3415">
        <f t="shared" si="322"/>
        <v>2015</v>
      </c>
    </row>
    <row r="3416" spans="1:21" ht="43.5" x14ac:dyDescent="0.35">
      <c r="A3416">
        <v>3418</v>
      </c>
      <c r="B3416" s="3" t="s">
        <v>3417</v>
      </c>
      <c r="C3416" s="3" t="s">
        <v>7528</v>
      </c>
      <c r="D3416" s="6">
        <v>4000</v>
      </c>
      <c r="E3416" s="8">
        <v>25</v>
      </c>
      <c r="F3416" t="s">
        <v>8218</v>
      </c>
      <c r="G3416" t="s">
        <v>8223</v>
      </c>
      <c r="H3416" t="s">
        <v>8245</v>
      </c>
      <c r="I3416">
        <v>1400875307</v>
      </c>
      <c r="J3416">
        <v>1398283307</v>
      </c>
      <c r="K3416" t="b">
        <v>0</v>
      </c>
      <c r="L3416">
        <v>56</v>
      </c>
      <c r="M3416" t="b">
        <v>1</v>
      </c>
      <c r="N3416" s="10" t="s">
        <v>8271</v>
      </c>
      <c r="O3416" t="s">
        <v>8272</v>
      </c>
      <c r="P3416" s="12">
        <f t="shared" si="319"/>
        <v>41752.83457175926</v>
      </c>
      <c r="Q3416" s="12">
        <f t="shared" si="320"/>
        <v>41782.83457175926</v>
      </c>
      <c r="R3416" s="15">
        <f t="shared" si="321"/>
        <v>2014</v>
      </c>
      <c r="S3416" s="21">
        <f t="shared" si="318"/>
        <v>0</v>
      </c>
      <c r="T3416" s="15">
        <f t="shared" si="323"/>
        <v>0.45</v>
      </c>
      <c r="U3416">
        <f t="shared" si="322"/>
        <v>2014</v>
      </c>
    </row>
    <row r="3417" spans="1:21" ht="43.5" x14ac:dyDescent="0.35">
      <c r="A3417">
        <v>3426</v>
      </c>
      <c r="B3417" s="3" t="s">
        <v>3425</v>
      </c>
      <c r="C3417" s="3" t="s">
        <v>7536</v>
      </c>
      <c r="D3417" s="6">
        <v>3750</v>
      </c>
      <c r="E3417" s="8">
        <v>25</v>
      </c>
      <c r="F3417" t="s">
        <v>8218</v>
      </c>
      <c r="G3417" t="s">
        <v>8223</v>
      </c>
      <c r="H3417" t="s">
        <v>8245</v>
      </c>
      <c r="I3417">
        <v>1411264800</v>
      </c>
      <c r="J3417">
        <v>1409620903</v>
      </c>
      <c r="K3417" t="b">
        <v>0</v>
      </c>
      <c r="L3417">
        <v>87</v>
      </c>
      <c r="M3417" t="b">
        <v>1</v>
      </c>
      <c r="N3417" s="10" t="s">
        <v>8271</v>
      </c>
      <c r="O3417" t="s">
        <v>8272</v>
      </c>
      <c r="P3417" s="12">
        <f t="shared" si="319"/>
        <v>41884.056747685187</v>
      </c>
      <c r="Q3417" s="12">
        <f t="shared" si="320"/>
        <v>41903.083333333336</v>
      </c>
      <c r="R3417" s="15">
        <f t="shared" si="321"/>
        <v>2014</v>
      </c>
      <c r="S3417" s="21">
        <f t="shared" si="318"/>
        <v>0</v>
      </c>
      <c r="T3417" s="15">
        <f t="shared" si="323"/>
        <v>0.28999999999999998</v>
      </c>
      <c r="U3417">
        <f t="shared" si="322"/>
        <v>2014</v>
      </c>
    </row>
    <row r="3418" spans="1:21" ht="43.5" x14ac:dyDescent="0.35">
      <c r="A3418">
        <v>3410</v>
      </c>
      <c r="B3418" s="3" t="s">
        <v>3409</v>
      </c>
      <c r="C3418" s="3" t="s">
        <v>7520</v>
      </c>
      <c r="D3418" s="6">
        <v>3000</v>
      </c>
      <c r="E3418" s="8">
        <v>25</v>
      </c>
      <c r="F3418" t="s">
        <v>8218</v>
      </c>
      <c r="G3418" t="s">
        <v>8223</v>
      </c>
      <c r="H3418" t="s">
        <v>8245</v>
      </c>
      <c r="I3418">
        <v>1465196400</v>
      </c>
      <c r="J3418">
        <v>1462841990</v>
      </c>
      <c r="K3418" t="b">
        <v>0</v>
      </c>
      <c r="L3418">
        <v>40</v>
      </c>
      <c r="M3418" t="b">
        <v>1</v>
      </c>
      <c r="N3418" s="10" t="s">
        <v>8271</v>
      </c>
      <c r="O3418" t="s">
        <v>8272</v>
      </c>
      <c r="P3418" s="12">
        <f t="shared" si="319"/>
        <v>42500.041550925926</v>
      </c>
      <c r="Q3418" s="12">
        <f t="shared" si="320"/>
        <v>42527.291666666672</v>
      </c>
      <c r="R3418" s="15">
        <f t="shared" si="321"/>
        <v>2016</v>
      </c>
      <c r="S3418" s="21">
        <f t="shared" ref="S3418:S3481" si="324">ROUND(E3418/D3418,0)</f>
        <v>0</v>
      </c>
      <c r="T3418" s="15">
        <f t="shared" si="323"/>
        <v>0.63</v>
      </c>
      <c r="U3418">
        <f t="shared" si="322"/>
        <v>2016</v>
      </c>
    </row>
    <row r="3419" spans="1:21" ht="43.5" x14ac:dyDescent="0.35">
      <c r="A3419">
        <v>3412</v>
      </c>
      <c r="B3419" s="3" t="s">
        <v>3411</v>
      </c>
      <c r="C3419" s="3" t="s">
        <v>7522</v>
      </c>
      <c r="D3419" s="6">
        <v>3000</v>
      </c>
      <c r="E3419" s="8">
        <v>25</v>
      </c>
      <c r="F3419" t="s">
        <v>8218</v>
      </c>
      <c r="G3419" t="s">
        <v>8224</v>
      </c>
      <c r="H3419" t="s">
        <v>8246</v>
      </c>
      <c r="I3419">
        <v>1411858862</v>
      </c>
      <c r="J3419">
        <v>1409266862</v>
      </c>
      <c r="K3419" t="b">
        <v>0</v>
      </c>
      <c r="L3419">
        <v>26</v>
      </c>
      <c r="M3419" t="b">
        <v>1</v>
      </c>
      <c r="N3419" s="10" t="s">
        <v>8271</v>
      </c>
      <c r="O3419" t="s">
        <v>8272</v>
      </c>
      <c r="P3419" s="12">
        <f t="shared" si="319"/>
        <v>41879.959050925929</v>
      </c>
      <c r="Q3419" s="12">
        <f t="shared" si="320"/>
        <v>41909.959050925929</v>
      </c>
      <c r="R3419" s="15">
        <f t="shared" si="321"/>
        <v>2014</v>
      </c>
      <c r="S3419" s="21">
        <f t="shared" si="324"/>
        <v>0</v>
      </c>
      <c r="T3419" s="15">
        <f t="shared" si="323"/>
        <v>0.96</v>
      </c>
      <c r="U3419">
        <f t="shared" si="322"/>
        <v>2014</v>
      </c>
    </row>
    <row r="3420" spans="1:21" ht="43.5" x14ac:dyDescent="0.35">
      <c r="A3420">
        <v>3414</v>
      </c>
      <c r="B3420" s="3" t="s">
        <v>3413</v>
      </c>
      <c r="C3420" s="3" t="s">
        <v>7524</v>
      </c>
      <c r="D3420" s="6">
        <v>3000</v>
      </c>
      <c r="E3420" s="8">
        <v>25</v>
      </c>
      <c r="F3420" t="s">
        <v>8218</v>
      </c>
      <c r="G3420" t="s">
        <v>8223</v>
      </c>
      <c r="H3420" t="s">
        <v>8245</v>
      </c>
      <c r="I3420">
        <v>1480579140</v>
      </c>
      <c r="J3420">
        <v>1478030325</v>
      </c>
      <c r="K3420" t="b">
        <v>0</v>
      </c>
      <c r="L3420">
        <v>44</v>
      </c>
      <c r="M3420" t="b">
        <v>1</v>
      </c>
      <c r="N3420" s="10" t="s">
        <v>8271</v>
      </c>
      <c r="O3420" t="s">
        <v>8272</v>
      </c>
      <c r="P3420" s="12">
        <f t="shared" si="319"/>
        <v>42675.832465277781</v>
      </c>
      <c r="Q3420" s="12">
        <f t="shared" si="320"/>
        <v>42705.332638888889</v>
      </c>
      <c r="R3420" s="15">
        <f t="shared" si="321"/>
        <v>2016</v>
      </c>
      <c r="S3420" s="21">
        <f t="shared" si="324"/>
        <v>0</v>
      </c>
      <c r="T3420" s="15">
        <f t="shared" si="323"/>
        <v>0.56999999999999995</v>
      </c>
      <c r="U3420">
        <f t="shared" si="322"/>
        <v>2016</v>
      </c>
    </row>
    <row r="3421" spans="1:21" ht="43.5" x14ac:dyDescent="0.35">
      <c r="A3421">
        <v>3422</v>
      </c>
      <c r="B3421" s="3" t="s">
        <v>3421</v>
      </c>
      <c r="C3421" s="3" t="s">
        <v>7532</v>
      </c>
      <c r="D3421" s="6">
        <v>3000</v>
      </c>
      <c r="E3421" s="8">
        <v>25</v>
      </c>
      <c r="F3421" t="s">
        <v>8218</v>
      </c>
      <c r="G3421" t="s">
        <v>8224</v>
      </c>
      <c r="H3421" t="s">
        <v>8246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 s="12">
        <f t="shared" si="319"/>
        <v>42323.562222222223</v>
      </c>
      <c r="Q3421" s="12">
        <f t="shared" si="320"/>
        <v>42352</v>
      </c>
      <c r="R3421" s="15">
        <f t="shared" si="321"/>
        <v>2015</v>
      </c>
      <c r="S3421" s="21">
        <f t="shared" si="324"/>
        <v>0</v>
      </c>
      <c r="T3421" s="15">
        <f t="shared" si="323"/>
        <v>0.54</v>
      </c>
      <c r="U3421">
        <f t="shared" si="322"/>
        <v>2015</v>
      </c>
    </row>
    <row r="3422" spans="1:21" ht="58" x14ac:dyDescent="0.35">
      <c r="A3422">
        <v>3419</v>
      </c>
      <c r="B3422" s="3" t="s">
        <v>3418</v>
      </c>
      <c r="C3422" s="3" t="s">
        <v>7529</v>
      </c>
      <c r="D3422" s="6">
        <v>2750</v>
      </c>
      <c r="E3422" s="8">
        <v>25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s="10" t="s">
        <v>8271</v>
      </c>
      <c r="O3422" t="s">
        <v>8272</v>
      </c>
      <c r="P3422" s="12">
        <f t="shared" si="319"/>
        <v>42448.821585648147</v>
      </c>
      <c r="Q3422" s="12">
        <f t="shared" si="320"/>
        <v>42466.895833333328</v>
      </c>
      <c r="R3422" s="15">
        <f t="shared" si="321"/>
        <v>2016</v>
      </c>
      <c r="S3422" s="21">
        <f t="shared" si="324"/>
        <v>0</v>
      </c>
      <c r="T3422" s="15">
        <f t="shared" si="323"/>
        <v>0.54</v>
      </c>
      <c r="U3422">
        <f t="shared" si="322"/>
        <v>2016</v>
      </c>
    </row>
    <row r="3423" spans="1:21" ht="58" x14ac:dyDescent="0.35">
      <c r="A3423">
        <v>3407</v>
      </c>
      <c r="B3423" s="3" t="s">
        <v>3406</v>
      </c>
      <c r="C3423" s="3" t="s">
        <v>7517</v>
      </c>
      <c r="D3423" s="6">
        <v>2000</v>
      </c>
      <c r="E3423" s="8">
        <v>25</v>
      </c>
      <c r="F3423" t="s">
        <v>8218</v>
      </c>
      <c r="G3423" t="s">
        <v>8224</v>
      </c>
      <c r="H3423" t="s">
        <v>8246</v>
      </c>
      <c r="I3423">
        <v>1404641289</v>
      </c>
      <c r="J3423">
        <v>1402049289</v>
      </c>
      <c r="K3423" t="b">
        <v>0</v>
      </c>
      <c r="L3423">
        <v>67</v>
      </c>
      <c r="M3423" t="b">
        <v>1</v>
      </c>
      <c r="N3423" s="10" t="s">
        <v>8271</v>
      </c>
      <c r="O3423" t="s">
        <v>8272</v>
      </c>
      <c r="P3423" s="12">
        <f t="shared" si="319"/>
        <v>41796.422326388885</v>
      </c>
      <c r="Q3423" s="12">
        <f t="shared" si="320"/>
        <v>41826.422326388885</v>
      </c>
      <c r="R3423" s="15">
        <f t="shared" si="321"/>
        <v>2014</v>
      </c>
      <c r="S3423" s="21">
        <f t="shared" si="324"/>
        <v>0</v>
      </c>
      <c r="T3423" s="15">
        <f t="shared" si="323"/>
        <v>0.37</v>
      </c>
      <c r="U3423">
        <f t="shared" si="322"/>
        <v>2014</v>
      </c>
    </row>
    <row r="3424" spans="1:21" ht="58" x14ac:dyDescent="0.35">
      <c r="A3424">
        <v>3428</v>
      </c>
      <c r="B3424" s="3" t="s">
        <v>3427</v>
      </c>
      <c r="C3424" s="3" t="s">
        <v>7538</v>
      </c>
      <c r="D3424" s="6">
        <v>2000</v>
      </c>
      <c r="E3424" s="8">
        <v>25</v>
      </c>
      <c r="F3424" t="s">
        <v>8218</v>
      </c>
      <c r="G3424" t="s">
        <v>8224</v>
      </c>
      <c r="H3424" t="s">
        <v>8246</v>
      </c>
      <c r="I3424">
        <v>1425142800</v>
      </c>
      <c r="J3424">
        <v>1422983847</v>
      </c>
      <c r="K3424" t="b">
        <v>0</v>
      </c>
      <c r="L3424">
        <v>51</v>
      </c>
      <c r="M3424" t="b">
        <v>1</v>
      </c>
      <c r="N3424" s="10" t="s">
        <v>8271</v>
      </c>
      <c r="O3424" t="s">
        <v>8272</v>
      </c>
      <c r="P3424" s="12">
        <f t="shared" si="319"/>
        <v>42038.720451388886</v>
      </c>
      <c r="Q3424" s="12">
        <f t="shared" si="320"/>
        <v>42063.708333333328</v>
      </c>
      <c r="R3424" s="15">
        <f t="shared" si="321"/>
        <v>2015</v>
      </c>
      <c r="S3424" s="21">
        <f t="shared" si="324"/>
        <v>0</v>
      </c>
      <c r="T3424" s="15">
        <f t="shared" si="323"/>
        <v>0.49</v>
      </c>
      <c r="U3424">
        <f t="shared" si="322"/>
        <v>2015</v>
      </c>
    </row>
    <row r="3425" spans="1:21" ht="43.5" x14ac:dyDescent="0.35">
      <c r="A3425">
        <v>3430</v>
      </c>
      <c r="B3425" s="3" t="s">
        <v>3429</v>
      </c>
      <c r="C3425" s="3" t="s">
        <v>7540</v>
      </c>
      <c r="D3425" s="6">
        <v>2000</v>
      </c>
      <c r="E3425" s="8">
        <v>25</v>
      </c>
      <c r="F3425" t="s">
        <v>8218</v>
      </c>
      <c r="G3425" t="s">
        <v>8224</v>
      </c>
      <c r="H3425" t="s">
        <v>8246</v>
      </c>
      <c r="I3425">
        <v>1406760101</v>
      </c>
      <c r="J3425">
        <v>1404168101</v>
      </c>
      <c r="K3425" t="b">
        <v>0</v>
      </c>
      <c r="L3425">
        <v>72</v>
      </c>
      <c r="M3425" t="b">
        <v>1</v>
      </c>
      <c r="N3425" s="10" t="s">
        <v>8271</v>
      </c>
      <c r="O3425" t="s">
        <v>8272</v>
      </c>
      <c r="P3425" s="12">
        <f t="shared" si="319"/>
        <v>41820.945613425924</v>
      </c>
      <c r="Q3425" s="12">
        <f t="shared" si="320"/>
        <v>41850.945613425924</v>
      </c>
      <c r="R3425" s="15">
        <f t="shared" si="321"/>
        <v>2014</v>
      </c>
      <c r="S3425" s="21">
        <f t="shared" si="324"/>
        <v>0</v>
      </c>
      <c r="T3425" s="15">
        <f t="shared" si="323"/>
        <v>0.35</v>
      </c>
      <c r="U3425">
        <f t="shared" si="322"/>
        <v>2014</v>
      </c>
    </row>
    <row r="3426" spans="1:21" ht="43.5" x14ac:dyDescent="0.35">
      <c r="A3426">
        <v>3431</v>
      </c>
      <c r="B3426" s="3" t="s">
        <v>3430</v>
      </c>
      <c r="C3426" s="3" t="s">
        <v>7541</v>
      </c>
      <c r="D3426" s="6">
        <v>2000</v>
      </c>
      <c r="E3426" s="8">
        <v>25</v>
      </c>
      <c r="F3426" t="s">
        <v>8218</v>
      </c>
      <c r="G3426" t="s">
        <v>8223</v>
      </c>
      <c r="H3426" t="s">
        <v>8245</v>
      </c>
      <c r="I3426">
        <v>1408383153</v>
      </c>
      <c r="J3426">
        <v>1405791153</v>
      </c>
      <c r="K3426" t="b">
        <v>0</v>
      </c>
      <c r="L3426">
        <v>21</v>
      </c>
      <c r="M3426" t="b">
        <v>1</v>
      </c>
      <c r="N3426" s="10" t="s">
        <v>8271</v>
      </c>
      <c r="O3426" t="s">
        <v>8272</v>
      </c>
      <c r="P3426" s="12">
        <f t="shared" si="319"/>
        <v>41839.730937500004</v>
      </c>
      <c r="Q3426" s="12">
        <f t="shared" si="320"/>
        <v>41869.730937500004</v>
      </c>
      <c r="R3426" s="15">
        <f t="shared" si="321"/>
        <v>2014</v>
      </c>
      <c r="S3426" s="21">
        <f t="shared" si="324"/>
        <v>0</v>
      </c>
      <c r="T3426" s="15">
        <f t="shared" si="323"/>
        <v>1.19</v>
      </c>
      <c r="U3426">
        <f t="shared" si="322"/>
        <v>2014</v>
      </c>
    </row>
    <row r="3427" spans="1:21" ht="43.5" x14ac:dyDescent="0.35">
      <c r="A3427">
        <v>3432</v>
      </c>
      <c r="B3427" s="3" t="s">
        <v>3431</v>
      </c>
      <c r="C3427" s="3" t="s">
        <v>7542</v>
      </c>
      <c r="D3427" s="6">
        <v>2000</v>
      </c>
      <c r="E3427" s="8">
        <v>25</v>
      </c>
      <c r="F3427" t="s">
        <v>8218</v>
      </c>
      <c r="G3427" t="s">
        <v>8223</v>
      </c>
      <c r="H3427" t="s">
        <v>8245</v>
      </c>
      <c r="I3427">
        <v>1454709600</v>
      </c>
      <c r="J3427">
        <v>1452520614</v>
      </c>
      <c r="K3427" t="b">
        <v>0</v>
      </c>
      <c r="L3427">
        <v>42</v>
      </c>
      <c r="M3427" t="b">
        <v>1</v>
      </c>
      <c r="N3427" s="10" t="s">
        <v>8271</v>
      </c>
      <c r="O3427" t="s">
        <v>8272</v>
      </c>
      <c r="P3427" s="12">
        <f t="shared" si="319"/>
        <v>42380.581180555557</v>
      </c>
      <c r="Q3427" s="12">
        <f t="shared" si="320"/>
        <v>42405.916666666672</v>
      </c>
      <c r="R3427" s="15">
        <f t="shared" si="321"/>
        <v>2016</v>
      </c>
      <c r="S3427" s="21">
        <f t="shared" si="324"/>
        <v>0</v>
      </c>
      <c r="T3427" s="15">
        <f t="shared" si="323"/>
        <v>0.6</v>
      </c>
      <c r="U3427">
        <f t="shared" si="322"/>
        <v>2016</v>
      </c>
    </row>
    <row r="3428" spans="1:21" ht="43.5" x14ac:dyDescent="0.35">
      <c r="A3428">
        <v>3417</v>
      </c>
      <c r="B3428" s="3" t="s">
        <v>3416</v>
      </c>
      <c r="C3428" s="3" t="s">
        <v>7527</v>
      </c>
      <c r="D3428" s="6">
        <v>1700</v>
      </c>
      <c r="E3428" s="8">
        <v>25</v>
      </c>
      <c r="F3428" t="s">
        <v>8218</v>
      </c>
      <c r="G3428" t="s">
        <v>8223</v>
      </c>
      <c r="H3428" t="s">
        <v>8245</v>
      </c>
      <c r="I3428">
        <v>1414284180</v>
      </c>
      <c r="J3428">
        <v>1410558948</v>
      </c>
      <c r="K3428" t="b">
        <v>0</v>
      </c>
      <c r="L3428">
        <v>45</v>
      </c>
      <c r="M3428" t="b">
        <v>1</v>
      </c>
      <c r="N3428" s="10" t="s">
        <v>8271</v>
      </c>
      <c r="O3428" t="s">
        <v>8272</v>
      </c>
      <c r="P3428" s="12">
        <f t="shared" si="319"/>
        <v>41894.91375</v>
      </c>
      <c r="Q3428" s="12">
        <f t="shared" si="320"/>
        <v>41938.029861111114</v>
      </c>
      <c r="R3428" s="15">
        <f t="shared" si="321"/>
        <v>2014</v>
      </c>
      <c r="S3428" s="21">
        <f t="shared" si="324"/>
        <v>0</v>
      </c>
      <c r="T3428" s="15">
        <f t="shared" si="323"/>
        <v>0.56000000000000005</v>
      </c>
      <c r="U3428">
        <f t="shared" si="322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 s="12">
        <f t="shared" si="319"/>
        <v>41792.645277777774</v>
      </c>
      <c r="Q3429" s="12">
        <f t="shared" si="320"/>
        <v>41822.645277777774</v>
      </c>
      <c r="R3429" s="15">
        <f t="shared" si="321"/>
        <v>2014</v>
      </c>
      <c r="S3429" s="21">
        <f t="shared" si="324"/>
        <v>0</v>
      </c>
      <c r="T3429" s="15">
        <f t="shared" si="323"/>
        <v>0.86</v>
      </c>
      <c r="U3429">
        <f t="shared" si="322"/>
        <v>2014</v>
      </c>
    </row>
    <row r="3430" spans="1:21" ht="43.5" x14ac:dyDescent="0.35">
      <c r="A3430">
        <v>3435</v>
      </c>
      <c r="B3430" s="3" t="s">
        <v>3434</v>
      </c>
      <c r="C3430" s="3" t="s">
        <v>7545</v>
      </c>
      <c r="D3430" s="6">
        <v>1000</v>
      </c>
      <c r="E3430" s="8">
        <v>25</v>
      </c>
      <c r="F3430" t="s">
        <v>8218</v>
      </c>
      <c r="G3430" t="s">
        <v>8223</v>
      </c>
      <c r="H3430" t="s">
        <v>8245</v>
      </c>
      <c r="I3430">
        <v>1470538800</v>
      </c>
      <c r="J3430">
        <v>1469112493</v>
      </c>
      <c r="K3430" t="b">
        <v>0</v>
      </c>
      <c r="L3430">
        <v>19</v>
      </c>
      <c r="M3430" t="b">
        <v>1</v>
      </c>
      <c r="N3430" s="10" t="s">
        <v>8271</v>
      </c>
      <c r="O3430" t="s">
        <v>8272</v>
      </c>
      <c r="P3430" s="12">
        <f t="shared" si="319"/>
        <v>42572.61681712963</v>
      </c>
      <c r="Q3430" s="12">
        <f t="shared" si="320"/>
        <v>42589.125</v>
      </c>
      <c r="R3430" s="15">
        <f t="shared" si="321"/>
        <v>2016</v>
      </c>
      <c r="S3430" s="21">
        <f t="shared" si="324"/>
        <v>0</v>
      </c>
      <c r="T3430" s="15">
        <f t="shared" si="323"/>
        <v>1.32</v>
      </c>
      <c r="U3430">
        <f t="shared" si="322"/>
        <v>2016</v>
      </c>
    </row>
    <row r="3431" spans="1:21" ht="43.5" x14ac:dyDescent="0.35">
      <c r="A3431">
        <v>3420</v>
      </c>
      <c r="B3431" s="3" t="s">
        <v>3419</v>
      </c>
      <c r="C3431" s="3" t="s">
        <v>7530</v>
      </c>
      <c r="D3431" s="6">
        <v>700</v>
      </c>
      <c r="E3431" s="8">
        <v>25</v>
      </c>
      <c r="F3431" t="s">
        <v>8218</v>
      </c>
      <c r="G3431" t="s">
        <v>8224</v>
      </c>
      <c r="H3431" t="s">
        <v>8246</v>
      </c>
      <c r="I3431">
        <v>1455408000</v>
      </c>
      <c r="J3431">
        <v>1454638202</v>
      </c>
      <c r="K3431" t="b">
        <v>0</v>
      </c>
      <c r="L3431">
        <v>34</v>
      </c>
      <c r="M3431" t="b">
        <v>1</v>
      </c>
      <c r="N3431" s="10" t="s">
        <v>8271</v>
      </c>
      <c r="O3431" t="s">
        <v>8272</v>
      </c>
      <c r="P3431" s="12">
        <f t="shared" si="319"/>
        <v>42405.090300925927</v>
      </c>
      <c r="Q3431" s="12">
        <f t="shared" si="320"/>
        <v>42414</v>
      </c>
      <c r="R3431" s="15">
        <f t="shared" si="321"/>
        <v>2016</v>
      </c>
      <c r="S3431" s="21">
        <f t="shared" si="324"/>
        <v>0</v>
      </c>
      <c r="T3431" s="15">
        <f t="shared" si="323"/>
        <v>0.74</v>
      </c>
      <c r="U3431">
        <f t="shared" si="322"/>
        <v>2016</v>
      </c>
    </row>
    <row r="3432" spans="1:21" ht="43.5" x14ac:dyDescent="0.35">
      <c r="A3432">
        <v>3408</v>
      </c>
      <c r="B3432" s="3" t="s">
        <v>3407</v>
      </c>
      <c r="C3432" s="3" t="s">
        <v>7518</v>
      </c>
      <c r="D3432" s="6">
        <v>500</v>
      </c>
      <c r="E3432" s="8">
        <v>25</v>
      </c>
      <c r="F3432" t="s">
        <v>8218</v>
      </c>
      <c r="G3432" t="s">
        <v>8223</v>
      </c>
      <c r="H3432" t="s">
        <v>8245</v>
      </c>
      <c r="I3432">
        <v>1405727304</v>
      </c>
      <c r="J3432">
        <v>1403135304</v>
      </c>
      <c r="K3432" t="b">
        <v>0</v>
      </c>
      <c r="L3432">
        <v>18</v>
      </c>
      <c r="M3432" t="b">
        <v>1</v>
      </c>
      <c r="N3432" s="10" t="s">
        <v>8271</v>
      </c>
      <c r="O3432" t="s">
        <v>8272</v>
      </c>
      <c r="P3432" s="12">
        <f t="shared" si="319"/>
        <v>41808.991944444446</v>
      </c>
      <c r="Q3432" s="12">
        <f t="shared" si="320"/>
        <v>41838.991944444446</v>
      </c>
      <c r="R3432" s="15">
        <f t="shared" si="321"/>
        <v>2014</v>
      </c>
      <c r="S3432" s="21">
        <f t="shared" si="324"/>
        <v>0</v>
      </c>
      <c r="T3432" s="15">
        <f t="shared" si="323"/>
        <v>1.39</v>
      </c>
      <c r="U3432">
        <f t="shared" si="322"/>
        <v>2014</v>
      </c>
    </row>
    <row r="3433" spans="1:21" ht="43.5" x14ac:dyDescent="0.35">
      <c r="A3433">
        <v>3409</v>
      </c>
      <c r="B3433" s="3" t="s">
        <v>3408</v>
      </c>
      <c r="C3433" s="3" t="s">
        <v>7519</v>
      </c>
      <c r="D3433" s="6">
        <v>500</v>
      </c>
      <c r="E3433" s="8">
        <v>25</v>
      </c>
      <c r="F3433" t="s">
        <v>8218</v>
      </c>
      <c r="G3433" t="s">
        <v>8224</v>
      </c>
      <c r="H3433" t="s">
        <v>8246</v>
      </c>
      <c r="I3433">
        <v>1469998680</v>
      </c>
      <c r="J3433">
        <v>1466710358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 s="12">
        <f t="shared" si="319"/>
        <v>42544.814328703709</v>
      </c>
      <c r="Q3433" s="12">
        <f t="shared" si="320"/>
        <v>42582.873611111107</v>
      </c>
      <c r="R3433" s="15">
        <f t="shared" si="321"/>
        <v>2016</v>
      </c>
      <c r="S3433" s="21">
        <f t="shared" si="324"/>
        <v>0</v>
      </c>
      <c r="T3433" s="15">
        <f t="shared" si="323"/>
        <v>1.19</v>
      </c>
      <c r="U3433">
        <f t="shared" si="322"/>
        <v>2016</v>
      </c>
    </row>
    <row r="3434" spans="1:21" ht="58" x14ac:dyDescent="0.35">
      <c r="A3434">
        <v>3413</v>
      </c>
      <c r="B3434" s="3" t="s">
        <v>3412</v>
      </c>
      <c r="C3434" s="3" t="s">
        <v>7523</v>
      </c>
      <c r="D3434" s="6">
        <v>500</v>
      </c>
      <c r="E3434" s="8">
        <v>25</v>
      </c>
      <c r="F3434" t="s">
        <v>8218</v>
      </c>
      <c r="G3434" t="s">
        <v>8223</v>
      </c>
      <c r="H3434" t="s">
        <v>8245</v>
      </c>
      <c r="I3434">
        <v>1425099540</v>
      </c>
      <c r="J3434">
        <v>1424280938</v>
      </c>
      <c r="K3434" t="b">
        <v>0</v>
      </c>
      <c r="L3434">
        <v>14</v>
      </c>
      <c r="M3434" t="b">
        <v>1</v>
      </c>
      <c r="N3434" s="10" t="s">
        <v>8271</v>
      </c>
      <c r="O3434" t="s">
        <v>8272</v>
      </c>
      <c r="P3434" s="12">
        <f t="shared" si="319"/>
        <v>42053.733078703706</v>
      </c>
      <c r="Q3434" s="12">
        <f t="shared" si="320"/>
        <v>42063.207638888889</v>
      </c>
      <c r="R3434" s="15">
        <f t="shared" si="321"/>
        <v>2015</v>
      </c>
      <c r="S3434" s="21">
        <f t="shared" si="324"/>
        <v>0</v>
      </c>
      <c r="T3434" s="15">
        <f t="shared" si="323"/>
        <v>1.79</v>
      </c>
      <c r="U3434">
        <f t="shared" si="322"/>
        <v>2015</v>
      </c>
    </row>
    <row r="3435" spans="1:21" ht="43.5" x14ac:dyDescent="0.35">
      <c r="A3435">
        <v>3423</v>
      </c>
      <c r="B3435" s="3" t="s">
        <v>3422</v>
      </c>
      <c r="C3435" s="3" t="s">
        <v>7533</v>
      </c>
      <c r="D3435" s="6">
        <v>250</v>
      </c>
      <c r="E3435" s="8">
        <v>25</v>
      </c>
      <c r="F3435" t="s">
        <v>8218</v>
      </c>
      <c r="G3435" t="s">
        <v>8223</v>
      </c>
      <c r="H3435" t="s">
        <v>8245</v>
      </c>
      <c r="I3435">
        <v>1429912341</v>
      </c>
      <c r="J3435">
        <v>1427320341</v>
      </c>
      <c r="K3435" t="b">
        <v>0</v>
      </c>
      <c r="L3435">
        <v>10</v>
      </c>
      <c r="M3435" t="b">
        <v>1</v>
      </c>
      <c r="N3435" s="10" t="s">
        <v>8271</v>
      </c>
      <c r="O3435" t="s">
        <v>8272</v>
      </c>
      <c r="P3435" s="12">
        <f t="shared" si="319"/>
        <v>42088.911354166667</v>
      </c>
      <c r="Q3435" s="12">
        <f t="shared" si="320"/>
        <v>42118.911354166667</v>
      </c>
      <c r="R3435" s="15">
        <f t="shared" si="321"/>
        <v>2015</v>
      </c>
      <c r="S3435" s="21">
        <f t="shared" si="324"/>
        <v>0</v>
      </c>
      <c r="T3435" s="15">
        <f t="shared" si="323"/>
        <v>2.5</v>
      </c>
      <c r="U3435">
        <f t="shared" si="322"/>
        <v>2015</v>
      </c>
    </row>
    <row r="3436" spans="1:21" ht="43.5" x14ac:dyDescent="0.35">
      <c r="A3436">
        <v>3415</v>
      </c>
      <c r="B3436" s="3" t="s">
        <v>3414</v>
      </c>
      <c r="C3436" s="3" t="s">
        <v>7525</v>
      </c>
      <c r="D3436" s="6">
        <v>200</v>
      </c>
      <c r="E3436" s="8">
        <v>25</v>
      </c>
      <c r="F3436" t="s">
        <v>8218</v>
      </c>
      <c r="G3436" t="s">
        <v>8223</v>
      </c>
      <c r="H3436" t="s">
        <v>8245</v>
      </c>
      <c r="I3436">
        <v>1460935800</v>
      </c>
      <c r="J3436">
        <v>1459999656</v>
      </c>
      <c r="K3436" t="b">
        <v>0</v>
      </c>
      <c r="L3436">
        <v>9</v>
      </c>
      <c r="M3436" t="b">
        <v>1</v>
      </c>
      <c r="N3436" s="10" t="s">
        <v>8271</v>
      </c>
      <c r="O3436" t="s">
        <v>8272</v>
      </c>
      <c r="P3436" s="12">
        <f t="shared" si="319"/>
        <v>42467.144166666665</v>
      </c>
      <c r="Q3436" s="12">
        <f t="shared" si="320"/>
        <v>42477.979166666672</v>
      </c>
      <c r="R3436" s="15">
        <f t="shared" si="321"/>
        <v>2016</v>
      </c>
      <c r="S3436" s="21">
        <f t="shared" si="324"/>
        <v>0</v>
      </c>
      <c r="T3436" s="15">
        <f t="shared" si="323"/>
        <v>2.78</v>
      </c>
      <c r="U3436">
        <f t="shared" si="322"/>
        <v>2016</v>
      </c>
    </row>
    <row r="3437" spans="1:21" ht="43.5" x14ac:dyDescent="0.35">
      <c r="A3437">
        <v>3429</v>
      </c>
      <c r="B3437" s="3" t="s">
        <v>3428</v>
      </c>
      <c r="C3437" s="3" t="s">
        <v>7539</v>
      </c>
      <c r="D3437" s="6">
        <v>150</v>
      </c>
      <c r="E3437" s="8">
        <v>25</v>
      </c>
      <c r="F3437" t="s">
        <v>8218</v>
      </c>
      <c r="G3437" t="s">
        <v>8224</v>
      </c>
      <c r="H3437" t="s">
        <v>8246</v>
      </c>
      <c r="I3437">
        <v>1478046661</v>
      </c>
      <c r="J3437">
        <v>1476837061</v>
      </c>
      <c r="K3437" t="b">
        <v>0</v>
      </c>
      <c r="L3437">
        <v>12</v>
      </c>
      <c r="M3437" t="b">
        <v>1</v>
      </c>
      <c r="N3437" s="10" t="s">
        <v>8271</v>
      </c>
      <c r="O3437" t="s">
        <v>8272</v>
      </c>
      <c r="P3437" s="12">
        <f t="shared" si="319"/>
        <v>42662.021539351852</v>
      </c>
      <c r="Q3437" s="12">
        <f t="shared" si="320"/>
        <v>42676.021539351852</v>
      </c>
      <c r="R3437" s="15">
        <f t="shared" si="321"/>
        <v>2016</v>
      </c>
      <c r="S3437" s="21">
        <f t="shared" si="324"/>
        <v>0</v>
      </c>
      <c r="T3437" s="15">
        <f t="shared" si="323"/>
        <v>2.08</v>
      </c>
      <c r="U3437">
        <f t="shared" si="322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 s="12">
        <f t="shared" si="319"/>
        <v>41851.541585648149</v>
      </c>
      <c r="Q3438" s="12">
        <f t="shared" si="320"/>
        <v>41872.686111111114</v>
      </c>
      <c r="R3438" s="15">
        <f t="shared" si="321"/>
        <v>2014</v>
      </c>
      <c r="S3438" s="21">
        <f t="shared" si="324"/>
        <v>0</v>
      </c>
      <c r="T3438" s="15">
        <f t="shared" si="323"/>
        <v>0.65</v>
      </c>
      <c r="U3438">
        <f t="shared" si="322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 s="12">
        <f t="shared" si="319"/>
        <v>42205.710879629631</v>
      </c>
      <c r="Q3439" s="12">
        <f t="shared" si="320"/>
        <v>42235.710879629631</v>
      </c>
      <c r="R3439" s="15">
        <f t="shared" si="321"/>
        <v>2015</v>
      </c>
      <c r="S3439" s="21">
        <f t="shared" si="324"/>
        <v>0</v>
      </c>
      <c r="T3439" s="15">
        <f t="shared" si="323"/>
        <v>0.67</v>
      </c>
      <c r="U3439">
        <f t="shared" si="322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 s="12">
        <f t="shared" si="319"/>
        <v>42100.927858796291</v>
      </c>
      <c r="Q3440" s="12">
        <f t="shared" si="320"/>
        <v>42126.875</v>
      </c>
      <c r="R3440" s="15">
        <f t="shared" si="321"/>
        <v>2015</v>
      </c>
      <c r="S3440" s="21">
        <f t="shared" si="324"/>
        <v>0</v>
      </c>
      <c r="T3440" s="15">
        <f t="shared" si="323"/>
        <v>1.64</v>
      </c>
      <c r="U3440">
        <f t="shared" si="322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 s="12">
        <f t="shared" si="319"/>
        <v>42374.911226851851</v>
      </c>
      <c r="Q3441" s="12">
        <f t="shared" si="320"/>
        <v>42388.207638888889</v>
      </c>
      <c r="R3441" s="15">
        <f t="shared" si="321"/>
        <v>2016</v>
      </c>
      <c r="S3441" s="21">
        <f t="shared" si="324"/>
        <v>0</v>
      </c>
      <c r="T3441" s="15">
        <f t="shared" si="323"/>
        <v>1.28</v>
      </c>
      <c r="U3441">
        <f t="shared" si="322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 s="12">
        <f t="shared" si="319"/>
        <v>41809.12300925926</v>
      </c>
      <c r="Q3442" s="12">
        <f t="shared" si="320"/>
        <v>41831.677083333336</v>
      </c>
      <c r="R3442" s="15">
        <f t="shared" si="321"/>
        <v>2014</v>
      </c>
      <c r="S3442" s="21">
        <f t="shared" si="324"/>
        <v>0</v>
      </c>
      <c r="T3442" s="15">
        <f t="shared" si="323"/>
        <v>0.27</v>
      </c>
      <c r="U3442">
        <f t="shared" si="322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 s="12">
        <f t="shared" si="319"/>
        <v>42294.429641203707</v>
      </c>
      <c r="Q3443" s="12">
        <f t="shared" si="320"/>
        <v>42321.845138888893</v>
      </c>
      <c r="R3443" s="15">
        <f t="shared" si="321"/>
        <v>2015</v>
      </c>
      <c r="S3443" s="21">
        <f t="shared" si="324"/>
        <v>0</v>
      </c>
      <c r="T3443" s="15">
        <f t="shared" si="323"/>
        <v>0.51</v>
      </c>
      <c r="U3443">
        <f t="shared" si="322"/>
        <v>2015</v>
      </c>
    </row>
    <row r="3444" spans="1:21" ht="43.5" x14ac:dyDescent="0.35">
      <c r="A3444">
        <v>3448</v>
      </c>
      <c r="B3444" s="3" t="s">
        <v>3447</v>
      </c>
      <c r="C3444" s="3" t="s">
        <v>7558</v>
      </c>
      <c r="D3444" s="6">
        <v>2100</v>
      </c>
      <c r="E3444" s="8">
        <v>21</v>
      </c>
      <c r="F3444" t="s">
        <v>8218</v>
      </c>
      <c r="G3444" t="s">
        <v>8223</v>
      </c>
      <c r="H3444" t="s">
        <v>8245</v>
      </c>
      <c r="I3444">
        <v>1418784689</v>
      </c>
      <c r="J3444">
        <v>1416192689</v>
      </c>
      <c r="K3444" t="b">
        <v>0</v>
      </c>
      <c r="L3444">
        <v>45</v>
      </c>
      <c r="M3444" t="b">
        <v>1</v>
      </c>
      <c r="N3444" s="10" t="s">
        <v>8271</v>
      </c>
      <c r="O3444" t="s">
        <v>8272</v>
      </c>
      <c r="P3444" s="12">
        <f t="shared" si="319"/>
        <v>41960.119085648148</v>
      </c>
      <c r="Q3444" s="12">
        <f t="shared" si="320"/>
        <v>41990.119085648148</v>
      </c>
      <c r="R3444" s="15">
        <f t="shared" si="321"/>
        <v>2014</v>
      </c>
      <c r="S3444" s="21">
        <f t="shared" si="324"/>
        <v>0</v>
      </c>
      <c r="T3444" s="15">
        <f t="shared" si="323"/>
        <v>0.47</v>
      </c>
      <c r="U3444">
        <f t="shared" si="322"/>
        <v>2014</v>
      </c>
    </row>
    <row r="3445" spans="1:21" ht="43.5" x14ac:dyDescent="0.35">
      <c r="A3445">
        <v>3445</v>
      </c>
      <c r="B3445" s="3" t="s">
        <v>3444</v>
      </c>
      <c r="C3445" s="3" t="s">
        <v>7555</v>
      </c>
      <c r="D3445" s="6">
        <v>2000</v>
      </c>
      <c r="E3445" s="8">
        <v>21</v>
      </c>
      <c r="F3445" t="s">
        <v>8218</v>
      </c>
      <c r="G3445" t="s">
        <v>8224</v>
      </c>
      <c r="H3445" t="s">
        <v>8246</v>
      </c>
      <c r="I3445">
        <v>1445604236</v>
      </c>
      <c r="J3445">
        <v>1443185036</v>
      </c>
      <c r="K3445" t="b">
        <v>0</v>
      </c>
      <c r="L3445">
        <v>31</v>
      </c>
      <c r="M3445" t="b">
        <v>1</v>
      </c>
      <c r="N3445" s="10" t="s">
        <v>8271</v>
      </c>
      <c r="O3445" t="s">
        <v>8272</v>
      </c>
      <c r="P3445" s="12">
        <f t="shared" si="319"/>
        <v>42272.530509259261</v>
      </c>
      <c r="Q3445" s="12">
        <f t="shared" si="320"/>
        <v>42300.530509259261</v>
      </c>
      <c r="R3445" s="15">
        <f t="shared" si="321"/>
        <v>2015</v>
      </c>
      <c r="S3445" s="21">
        <f t="shared" si="324"/>
        <v>0</v>
      </c>
      <c r="T3445" s="15">
        <f t="shared" si="323"/>
        <v>0.68</v>
      </c>
      <c r="U3445">
        <f t="shared" si="322"/>
        <v>2015</v>
      </c>
    </row>
    <row r="3446" spans="1:21" ht="43.5" x14ac:dyDescent="0.35">
      <c r="A3446">
        <v>3443</v>
      </c>
      <c r="B3446" s="3" t="s">
        <v>3442</v>
      </c>
      <c r="C3446" s="3" t="s">
        <v>7553</v>
      </c>
      <c r="D3446" s="6">
        <v>1000</v>
      </c>
      <c r="E3446" s="8">
        <v>21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s="10" t="s">
        <v>8271</v>
      </c>
      <c r="O3446" t="s">
        <v>8272</v>
      </c>
      <c r="P3446" s="12">
        <f t="shared" si="319"/>
        <v>41861.524837962963</v>
      </c>
      <c r="Q3446" s="12">
        <f t="shared" si="320"/>
        <v>41891.524837962963</v>
      </c>
      <c r="R3446" s="15">
        <f t="shared" si="321"/>
        <v>2014</v>
      </c>
      <c r="S3446" s="21">
        <f t="shared" si="324"/>
        <v>0</v>
      </c>
      <c r="T3446" s="15">
        <f t="shared" si="323"/>
        <v>0.47</v>
      </c>
      <c r="U3446">
        <f t="shared" si="322"/>
        <v>2014</v>
      </c>
    </row>
    <row r="3447" spans="1:21" ht="43.5" x14ac:dyDescent="0.35">
      <c r="A3447">
        <v>3446</v>
      </c>
      <c r="B3447" s="3" t="s">
        <v>3445</v>
      </c>
      <c r="C3447" s="3" t="s">
        <v>7556</v>
      </c>
      <c r="D3447" s="6">
        <v>1000</v>
      </c>
      <c r="E3447" s="8">
        <v>21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s="10" t="s">
        <v>8271</v>
      </c>
      <c r="O3447" t="s">
        <v>8272</v>
      </c>
      <c r="P3447" s="12">
        <f t="shared" si="319"/>
        <v>42016.832465277781</v>
      </c>
      <c r="Q3447" s="12">
        <f t="shared" si="320"/>
        <v>42040.513888888891</v>
      </c>
      <c r="R3447" s="15">
        <f t="shared" si="321"/>
        <v>2015</v>
      </c>
      <c r="S3447" s="21">
        <f t="shared" si="324"/>
        <v>0</v>
      </c>
      <c r="T3447" s="15">
        <f t="shared" si="323"/>
        <v>0.84</v>
      </c>
      <c r="U3447">
        <f t="shared" si="322"/>
        <v>2015</v>
      </c>
    </row>
    <row r="3448" spans="1:21" ht="29" x14ac:dyDescent="0.35">
      <c r="A3448">
        <v>3447</v>
      </c>
      <c r="B3448" s="3" t="s">
        <v>3446</v>
      </c>
      <c r="C3448" s="3" t="s">
        <v>7557</v>
      </c>
      <c r="D3448" s="6">
        <v>1000</v>
      </c>
      <c r="E3448" s="8">
        <v>21</v>
      </c>
      <c r="F3448" t="s">
        <v>8218</v>
      </c>
      <c r="G3448" t="s">
        <v>8223</v>
      </c>
      <c r="H3448" t="s">
        <v>8245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s="10" t="s">
        <v>8271</v>
      </c>
      <c r="O3448" t="s">
        <v>8272</v>
      </c>
      <c r="P3448" s="12">
        <f t="shared" si="319"/>
        <v>42402.889027777783</v>
      </c>
      <c r="Q3448" s="12">
        <f t="shared" si="320"/>
        <v>42447.847361111111</v>
      </c>
      <c r="R3448" s="15">
        <f t="shared" si="321"/>
        <v>2016</v>
      </c>
      <c r="S3448" s="21">
        <f t="shared" si="324"/>
        <v>0</v>
      </c>
      <c r="T3448" s="15">
        <f t="shared" si="323"/>
        <v>1.5</v>
      </c>
      <c r="U3448">
        <f t="shared" si="322"/>
        <v>2016</v>
      </c>
    </row>
    <row r="3449" spans="1:21" ht="43.5" x14ac:dyDescent="0.35">
      <c r="A3449">
        <v>3449</v>
      </c>
      <c r="B3449" s="3" t="s">
        <v>3448</v>
      </c>
      <c r="C3449" s="3" t="s">
        <v>7559</v>
      </c>
      <c r="D3449" s="6">
        <v>800</v>
      </c>
      <c r="E3449" s="8">
        <v>21</v>
      </c>
      <c r="F3449" t="s">
        <v>8218</v>
      </c>
      <c r="G3449" t="s">
        <v>8223</v>
      </c>
      <c r="H3449" t="s">
        <v>8245</v>
      </c>
      <c r="I3449">
        <v>1468036800</v>
      </c>
      <c r="J3449">
        <v>1465607738</v>
      </c>
      <c r="K3449" t="b">
        <v>0</v>
      </c>
      <c r="L3449">
        <v>20</v>
      </c>
      <c r="M3449" t="b">
        <v>1</v>
      </c>
      <c r="N3449" s="10" t="s">
        <v>8271</v>
      </c>
      <c r="O3449" t="s">
        <v>8272</v>
      </c>
      <c r="P3449" s="12">
        <f t="shared" si="319"/>
        <v>42532.052523148144</v>
      </c>
      <c r="Q3449" s="12">
        <f t="shared" si="320"/>
        <v>42560.166666666672</v>
      </c>
      <c r="R3449" s="15">
        <f t="shared" si="321"/>
        <v>2016</v>
      </c>
      <c r="S3449" s="21">
        <f t="shared" si="324"/>
        <v>0</v>
      </c>
      <c r="T3449" s="15">
        <f t="shared" si="323"/>
        <v>1.05</v>
      </c>
      <c r="U3449">
        <f t="shared" si="322"/>
        <v>2016</v>
      </c>
    </row>
    <row r="3450" spans="1:21" ht="43.5" x14ac:dyDescent="0.35">
      <c r="A3450">
        <v>3450</v>
      </c>
      <c r="B3450" s="3" t="s">
        <v>3449</v>
      </c>
      <c r="C3450" s="3" t="s">
        <v>7560</v>
      </c>
      <c r="D3450" s="6">
        <v>500</v>
      </c>
      <c r="E3450" s="8">
        <v>21</v>
      </c>
      <c r="F3450" t="s">
        <v>8218</v>
      </c>
      <c r="G3450" t="s">
        <v>8224</v>
      </c>
      <c r="H3450" t="s">
        <v>8246</v>
      </c>
      <c r="I3450">
        <v>1427990071</v>
      </c>
      <c r="J3450">
        <v>1422809671</v>
      </c>
      <c r="K3450" t="b">
        <v>0</v>
      </c>
      <c r="L3450">
        <v>39</v>
      </c>
      <c r="M3450" t="b">
        <v>1</v>
      </c>
      <c r="N3450" s="10" t="s">
        <v>8271</v>
      </c>
      <c r="O3450" t="s">
        <v>8272</v>
      </c>
      <c r="P3450" s="12">
        <f t="shared" si="319"/>
        <v>42036.704525462963</v>
      </c>
      <c r="Q3450" s="12">
        <f t="shared" si="320"/>
        <v>42096.662858796291</v>
      </c>
      <c r="R3450" s="15">
        <f t="shared" si="321"/>
        <v>2015</v>
      </c>
      <c r="S3450" s="21">
        <f t="shared" si="324"/>
        <v>0</v>
      </c>
      <c r="T3450" s="15">
        <f t="shared" si="323"/>
        <v>0.54</v>
      </c>
      <c r="U3450">
        <f t="shared" si="322"/>
        <v>2015</v>
      </c>
    </row>
    <row r="3451" spans="1:21" ht="58" x14ac:dyDescent="0.35">
      <c r="A3451">
        <v>3444</v>
      </c>
      <c r="B3451" s="3" t="s">
        <v>3443</v>
      </c>
      <c r="C3451" s="3" t="s">
        <v>7554</v>
      </c>
      <c r="D3451" s="6">
        <v>300</v>
      </c>
      <c r="E3451" s="8">
        <v>21</v>
      </c>
      <c r="F3451" t="s">
        <v>8218</v>
      </c>
      <c r="G3451" t="s">
        <v>8225</v>
      </c>
      <c r="H3451" t="s">
        <v>8247</v>
      </c>
      <c r="I3451">
        <v>1465394340</v>
      </c>
      <c r="J3451">
        <v>1464677986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 s="12">
        <f t="shared" si="319"/>
        <v>42521.291504629626</v>
      </c>
      <c r="Q3451" s="12">
        <f t="shared" si="320"/>
        <v>42529.582638888889</v>
      </c>
      <c r="R3451" s="15">
        <f t="shared" si="321"/>
        <v>2016</v>
      </c>
      <c r="S3451" s="21">
        <f t="shared" si="324"/>
        <v>0</v>
      </c>
      <c r="T3451" s="15">
        <f t="shared" si="323"/>
        <v>1.05</v>
      </c>
      <c r="U3451">
        <f t="shared" si="322"/>
        <v>2016</v>
      </c>
    </row>
    <row r="3452" spans="1:21" ht="43.5" x14ac:dyDescent="0.35">
      <c r="A3452">
        <v>3442</v>
      </c>
      <c r="B3452" s="3" t="s">
        <v>3441</v>
      </c>
      <c r="C3452" s="3" t="s">
        <v>7552</v>
      </c>
      <c r="D3452" s="6">
        <v>250</v>
      </c>
      <c r="E3452" s="8">
        <v>21</v>
      </c>
      <c r="F3452" t="s">
        <v>8218</v>
      </c>
      <c r="G3452" t="s">
        <v>8223</v>
      </c>
      <c r="H3452" t="s">
        <v>8245</v>
      </c>
      <c r="I3452">
        <v>1433016672</v>
      </c>
      <c r="J3452">
        <v>1430424672</v>
      </c>
      <c r="K3452" t="b">
        <v>0</v>
      </c>
      <c r="L3452">
        <v>8</v>
      </c>
      <c r="M3452" t="b">
        <v>1</v>
      </c>
      <c r="N3452" s="10" t="s">
        <v>8271</v>
      </c>
      <c r="O3452" t="s">
        <v>8272</v>
      </c>
      <c r="P3452" s="12">
        <f t="shared" si="319"/>
        <v>42124.841111111105</v>
      </c>
      <c r="Q3452" s="12">
        <f t="shared" si="320"/>
        <v>42154.841111111105</v>
      </c>
      <c r="R3452" s="15">
        <f t="shared" si="321"/>
        <v>2015</v>
      </c>
      <c r="S3452" s="21">
        <f t="shared" si="324"/>
        <v>0</v>
      </c>
      <c r="T3452" s="15">
        <f t="shared" si="323"/>
        <v>2.63</v>
      </c>
      <c r="U3452">
        <f t="shared" si="322"/>
        <v>2015</v>
      </c>
    </row>
    <row r="3453" spans="1:21" ht="58" x14ac:dyDescent="0.35">
      <c r="A3453">
        <v>3455</v>
      </c>
      <c r="B3453" s="3" t="s">
        <v>3454</v>
      </c>
      <c r="C3453" s="3" t="s">
        <v>7565</v>
      </c>
      <c r="D3453" s="6">
        <v>10000</v>
      </c>
      <c r="E3453" s="8">
        <v>20</v>
      </c>
      <c r="F3453" t="s">
        <v>8218</v>
      </c>
      <c r="G3453" t="s">
        <v>8223</v>
      </c>
      <c r="H3453" t="s">
        <v>8245</v>
      </c>
      <c r="I3453">
        <v>1476381627</v>
      </c>
      <c r="J3453">
        <v>1473789627</v>
      </c>
      <c r="K3453" t="b">
        <v>0</v>
      </c>
      <c r="L3453">
        <v>69</v>
      </c>
      <c r="M3453" t="b">
        <v>1</v>
      </c>
      <c r="N3453" s="10" t="s">
        <v>8271</v>
      </c>
      <c r="O3453" t="s">
        <v>8272</v>
      </c>
      <c r="P3453" s="12">
        <f t="shared" si="319"/>
        <v>42626.7503125</v>
      </c>
      <c r="Q3453" s="12">
        <f t="shared" si="320"/>
        <v>42656.7503125</v>
      </c>
      <c r="R3453" s="15">
        <f t="shared" si="321"/>
        <v>2016</v>
      </c>
      <c r="S3453" s="21">
        <f t="shared" si="324"/>
        <v>0</v>
      </c>
      <c r="T3453" s="15">
        <f t="shared" si="323"/>
        <v>0.28999999999999998</v>
      </c>
      <c r="U3453">
        <f t="shared" si="322"/>
        <v>2016</v>
      </c>
    </row>
    <row r="3454" spans="1:21" ht="43.5" x14ac:dyDescent="0.35">
      <c r="A3454">
        <v>3456</v>
      </c>
      <c r="B3454" s="3" t="s">
        <v>3455</v>
      </c>
      <c r="C3454" s="3" t="s">
        <v>7566</v>
      </c>
      <c r="D3454" s="6">
        <v>3000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s="10" t="s">
        <v>8271</v>
      </c>
      <c r="O3454" t="s">
        <v>8272</v>
      </c>
      <c r="P3454" s="12">
        <f t="shared" si="319"/>
        <v>41821.205636574072</v>
      </c>
      <c r="Q3454" s="12">
        <f t="shared" si="320"/>
        <v>41852.290972222225</v>
      </c>
      <c r="R3454" s="15">
        <f t="shared" si="321"/>
        <v>2014</v>
      </c>
      <c r="S3454" s="21">
        <f t="shared" si="324"/>
        <v>0</v>
      </c>
      <c r="T3454" s="15">
        <f t="shared" si="323"/>
        <v>1.25</v>
      </c>
      <c r="U3454">
        <f t="shared" si="322"/>
        <v>2014</v>
      </c>
    </row>
    <row r="3455" spans="1:21" ht="29" x14ac:dyDescent="0.35">
      <c r="A3455">
        <v>3457</v>
      </c>
      <c r="B3455" s="3" t="s">
        <v>3456</v>
      </c>
      <c r="C3455" s="3" t="s">
        <v>7567</v>
      </c>
      <c r="D3455" s="6">
        <v>2000</v>
      </c>
      <c r="E3455" s="8">
        <v>20</v>
      </c>
      <c r="F3455" t="s">
        <v>8218</v>
      </c>
      <c r="G3455" t="s">
        <v>8223</v>
      </c>
      <c r="H3455" t="s">
        <v>8245</v>
      </c>
      <c r="I3455">
        <v>1423720740</v>
      </c>
      <c r="J3455">
        <v>1421081857</v>
      </c>
      <c r="K3455" t="b">
        <v>0</v>
      </c>
      <c r="L3455">
        <v>55</v>
      </c>
      <c r="M3455" t="b">
        <v>1</v>
      </c>
      <c r="N3455" s="10" t="s">
        <v>8271</v>
      </c>
      <c r="O3455" t="s">
        <v>8272</v>
      </c>
      <c r="P3455" s="12">
        <f t="shared" si="319"/>
        <v>42016.706678240742</v>
      </c>
      <c r="Q3455" s="12">
        <f t="shared" si="320"/>
        <v>42047.249305555553</v>
      </c>
      <c r="R3455" s="15">
        <f t="shared" si="321"/>
        <v>2015</v>
      </c>
      <c r="S3455" s="21">
        <f t="shared" si="324"/>
        <v>0</v>
      </c>
      <c r="T3455" s="15">
        <f t="shared" si="323"/>
        <v>0.36</v>
      </c>
      <c r="U3455">
        <f t="shared" si="322"/>
        <v>2015</v>
      </c>
    </row>
    <row r="3456" spans="1:21" ht="43.5" x14ac:dyDescent="0.35">
      <c r="A3456">
        <v>3452</v>
      </c>
      <c r="B3456" s="3" t="s">
        <v>3451</v>
      </c>
      <c r="C3456" s="3" t="s">
        <v>7562</v>
      </c>
      <c r="D3456" s="6">
        <v>1000</v>
      </c>
      <c r="E3456" s="8">
        <v>20</v>
      </c>
      <c r="F3456" t="s">
        <v>8218</v>
      </c>
      <c r="G3456" t="s">
        <v>8223</v>
      </c>
      <c r="H3456" t="s">
        <v>8245</v>
      </c>
      <c r="I3456">
        <v>1406087940</v>
      </c>
      <c r="J3456">
        <v>1404141626</v>
      </c>
      <c r="K3456" t="b">
        <v>0</v>
      </c>
      <c r="L3456">
        <v>37</v>
      </c>
      <c r="M3456" t="b">
        <v>1</v>
      </c>
      <c r="N3456" s="10" t="s">
        <v>8271</v>
      </c>
      <c r="O3456" t="s">
        <v>8272</v>
      </c>
      <c r="P3456" s="12">
        <f t="shared" si="319"/>
        <v>41820.639189814814</v>
      </c>
      <c r="Q3456" s="12">
        <f t="shared" si="320"/>
        <v>41843.165972222225</v>
      </c>
      <c r="R3456" s="15">
        <f t="shared" si="321"/>
        <v>2014</v>
      </c>
      <c r="S3456" s="21">
        <f t="shared" si="324"/>
        <v>0</v>
      </c>
      <c r="T3456" s="15">
        <f t="shared" si="323"/>
        <v>0.54</v>
      </c>
      <c r="U3456">
        <f t="shared" si="322"/>
        <v>2014</v>
      </c>
    </row>
    <row r="3457" spans="1:21" ht="43.5" x14ac:dyDescent="0.35">
      <c r="A3457">
        <v>3458</v>
      </c>
      <c r="B3457" s="3" t="s">
        <v>3457</v>
      </c>
      <c r="C3457" s="3" t="s">
        <v>7568</v>
      </c>
      <c r="D3457" s="6">
        <v>978</v>
      </c>
      <c r="E3457" s="8">
        <v>20</v>
      </c>
      <c r="F3457" t="s">
        <v>8218</v>
      </c>
      <c r="G3457" t="s">
        <v>8223</v>
      </c>
      <c r="H3457" t="s">
        <v>8245</v>
      </c>
      <c r="I3457">
        <v>1422937620</v>
      </c>
      <c r="J3457">
        <v>1420606303</v>
      </c>
      <c r="K3457" t="b">
        <v>0</v>
      </c>
      <c r="L3457">
        <v>27</v>
      </c>
      <c r="M3457" t="b">
        <v>1</v>
      </c>
      <c r="N3457" s="10" t="s">
        <v>8271</v>
      </c>
      <c r="O3457" t="s">
        <v>8272</v>
      </c>
      <c r="P3457" s="12">
        <f t="shared" si="319"/>
        <v>42011.202581018515</v>
      </c>
      <c r="Q3457" s="12">
        <f t="shared" si="320"/>
        <v>42038.185416666667</v>
      </c>
      <c r="R3457" s="15">
        <f t="shared" si="321"/>
        <v>2015</v>
      </c>
      <c r="S3457" s="21">
        <f t="shared" si="324"/>
        <v>0</v>
      </c>
      <c r="T3457" s="15">
        <f t="shared" si="323"/>
        <v>0.74</v>
      </c>
      <c r="U3457">
        <f t="shared" si="322"/>
        <v>2015</v>
      </c>
    </row>
    <row r="3458" spans="1:21" ht="58" x14ac:dyDescent="0.35">
      <c r="A3458">
        <v>3454</v>
      </c>
      <c r="B3458" s="3" t="s">
        <v>3453</v>
      </c>
      <c r="C3458" s="3" t="s">
        <v>7564</v>
      </c>
      <c r="D3458" s="6">
        <v>700</v>
      </c>
      <c r="E3458" s="8">
        <v>20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s="10" t="s">
        <v>8271</v>
      </c>
      <c r="O3458" t="s">
        <v>8272</v>
      </c>
      <c r="P3458" s="12">
        <f t="shared" ref="P3458:P3521" si="325">(((J3458/60)/60)/24)+DATE(1970,1,1)</f>
        <v>41821.698599537034</v>
      </c>
      <c r="Q3458" s="12">
        <f t="shared" ref="Q3458:Q3521" si="326">(((I3458/60)/60)/24)+DATE(1970,1,1)</f>
        <v>41851.698599537034</v>
      </c>
      <c r="R3458" s="15">
        <f t="shared" ref="R3458:R3521" si="327">YEAR(P3458)</f>
        <v>2014</v>
      </c>
      <c r="S3458" s="21">
        <f t="shared" si="324"/>
        <v>0</v>
      </c>
      <c r="T3458" s="15">
        <f t="shared" si="323"/>
        <v>0.95</v>
      </c>
      <c r="U3458">
        <f t="shared" si="322"/>
        <v>2014</v>
      </c>
    </row>
    <row r="3459" spans="1:21" ht="43.5" x14ac:dyDescent="0.35">
      <c r="A3459">
        <v>3451</v>
      </c>
      <c r="B3459" s="3" t="s">
        <v>3450</v>
      </c>
      <c r="C3459" s="3" t="s">
        <v>7561</v>
      </c>
      <c r="D3459" s="6">
        <v>650</v>
      </c>
      <c r="E3459" s="8">
        <v>20</v>
      </c>
      <c r="F3459" t="s">
        <v>8218</v>
      </c>
      <c r="G3459" t="s">
        <v>8223</v>
      </c>
      <c r="H3459" t="s">
        <v>8245</v>
      </c>
      <c r="I3459">
        <v>1429636927</v>
      </c>
      <c r="J3459">
        <v>1427304127</v>
      </c>
      <c r="K3459" t="b">
        <v>0</v>
      </c>
      <c r="L3459">
        <v>16</v>
      </c>
      <c r="M3459" t="b">
        <v>1</v>
      </c>
      <c r="N3459" s="10" t="s">
        <v>8271</v>
      </c>
      <c r="O3459" t="s">
        <v>8272</v>
      </c>
      <c r="P3459" s="12">
        <f t="shared" si="325"/>
        <v>42088.723692129628</v>
      </c>
      <c r="Q3459" s="12">
        <f t="shared" si="326"/>
        <v>42115.723692129628</v>
      </c>
      <c r="R3459" s="15">
        <f t="shared" si="327"/>
        <v>2015</v>
      </c>
      <c r="S3459" s="21">
        <f t="shared" si="324"/>
        <v>0</v>
      </c>
      <c r="T3459" s="15">
        <f t="shared" si="323"/>
        <v>1.25</v>
      </c>
      <c r="U3459">
        <f t="shared" ref="U3459:U3522" si="328">YEAR(P3459)</f>
        <v>2015</v>
      </c>
    </row>
    <row r="3460" spans="1:21" ht="58" x14ac:dyDescent="0.35">
      <c r="A3460">
        <v>3459</v>
      </c>
      <c r="B3460" s="3" t="s">
        <v>3458</v>
      </c>
      <c r="C3460" s="3" t="s">
        <v>7569</v>
      </c>
      <c r="D3460" s="6">
        <v>500</v>
      </c>
      <c r="E3460" s="8">
        <v>20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s="10" t="s">
        <v>8271</v>
      </c>
      <c r="O3460" t="s">
        <v>8272</v>
      </c>
      <c r="P3460" s="12">
        <f t="shared" si="325"/>
        <v>42480.479861111111</v>
      </c>
      <c r="Q3460" s="12">
        <f t="shared" si="326"/>
        <v>42510.479861111111</v>
      </c>
      <c r="R3460" s="15">
        <f t="shared" si="327"/>
        <v>2016</v>
      </c>
      <c r="S3460" s="21">
        <f t="shared" si="324"/>
        <v>0</v>
      </c>
      <c r="T3460" s="15">
        <f t="shared" ref="T3460:T3523" si="329">IFERROR(ROUND(E3460/L3460,2),0)</f>
        <v>0.56000000000000005</v>
      </c>
      <c r="U3460">
        <f t="shared" si="328"/>
        <v>2016</v>
      </c>
    </row>
    <row r="3461" spans="1:21" ht="43.5" x14ac:dyDescent="0.35">
      <c r="A3461">
        <v>3460</v>
      </c>
      <c r="B3461" s="3" t="s">
        <v>3459</v>
      </c>
      <c r="C3461" s="3" t="s">
        <v>7570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s="10" t="s">
        <v>8271</v>
      </c>
      <c r="O3461" t="s">
        <v>8272</v>
      </c>
      <c r="P3461" s="12">
        <f t="shared" si="325"/>
        <v>41852.527222222219</v>
      </c>
      <c r="Q3461" s="12">
        <f t="shared" si="326"/>
        <v>41866.527222222219</v>
      </c>
      <c r="R3461" s="15">
        <f t="shared" si="327"/>
        <v>2014</v>
      </c>
      <c r="S3461" s="21">
        <f t="shared" si="324"/>
        <v>0</v>
      </c>
      <c r="T3461" s="15">
        <f t="shared" si="329"/>
        <v>1.05</v>
      </c>
      <c r="U3461">
        <f t="shared" si="328"/>
        <v>2014</v>
      </c>
    </row>
    <row r="3462" spans="1:21" ht="58" x14ac:dyDescent="0.35">
      <c r="A3462">
        <v>3461</v>
      </c>
      <c r="B3462" s="3" t="s">
        <v>3460</v>
      </c>
      <c r="C3462" s="3" t="s">
        <v>7571</v>
      </c>
      <c r="D3462" s="6">
        <v>500</v>
      </c>
      <c r="E3462" s="8">
        <v>20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s="10" t="s">
        <v>8271</v>
      </c>
      <c r="O3462" t="s">
        <v>8272</v>
      </c>
      <c r="P3462" s="12">
        <f t="shared" si="325"/>
        <v>42643.632858796293</v>
      </c>
      <c r="Q3462" s="12">
        <f t="shared" si="326"/>
        <v>42672.125</v>
      </c>
      <c r="R3462" s="15">
        <f t="shared" si="327"/>
        <v>2016</v>
      </c>
      <c r="S3462" s="21">
        <f t="shared" si="324"/>
        <v>0</v>
      </c>
      <c r="T3462" s="15">
        <f t="shared" si="329"/>
        <v>1.67</v>
      </c>
      <c r="U3462">
        <f t="shared" si="328"/>
        <v>2016</v>
      </c>
    </row>
    <row r="3463" spans="1:21" ht="43.5" x14ac:dyDescent="0.35">
      <c r="A3463">
        <v>3453</v>
      </c>
      <c r="B3463" s="3" t="s">
        <v>3452</v>
      </c>
      <c r="C3463" s="3" t="s">
        <v>7563</v>
      </c>
      <c r="D3463" s="6">
        <v>300</v>
      </c>
      <c r="E3463" s="8">
        <v>20</v>
      </c>
      <c r="F3463" t="s">
        <v>8218</v>
      </c>
      <c r="G3463" t="s">
        <v>8224</v>
      </c>
      <c r="H3463" t="s">
        <v>8246</v>
      </c>
      <c r="I3463">
        <v>1471130956</v>
      </c>
      <c r="J3463">
        <v>1465946956</v>
      </c>
      <c r="K3463" t="b">
        <v>0</v>
      </c>
      <c r="L3463">
        <v>14</v>
      </c>
      <c r="M3463" t="b">
        <v>1</v>
      </c>
      <c r="N3463" s="10" t="s">
        <v>8271</v>
      </c>
      <c r="O3463" t="s">
        <v>8272</v>
      </c>
      <c r="P3463" s="12">
        <f t="shared" si="325"/>
        <v>42535.97865740741</v>
      </c>
      <c r="Q3463" s="12">
        <f t="shared" si="326"/>
        <v>42595.97865740741</v>
      </c>
      <c r="R3463" s="15">
        <f t="shared" si="327"/>
        <v>2016</v>
      </c>
      <c r="S3463" s="21">
        <f t="shared" si="324"/>
        <v>0</v>
      </c>
      <c r="T3463" s="15">
        <f t="shared" si="329"/>
        <v>1.43</v>
      </c>
      <c r="U3463">
        <f t="shared" si="328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 s="12">
        <f t="shared" si="325"/>
        <v>42179.898472222223</v>
      </c>
      <c r="Q3464" s="12">
        <f t="shared" si="326"/>
        <v>42195.75</v>
      </c>
      <c r="R3464" s="15">
        <f t="shared" si="327"/>
        <v>2015</v>
      </c>
      <c r="S3464" s="21">
        <f t="shared" si="324"/>
        <v>0</v>
      </c>
      <c r="T3464" s="15">
        <f t="shared" si="329"/>
        <v>1.18</v>
      </c>
      <c r="U3464">
        <f t="shared" si="328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 s="12">
        <f t="shared" si="325"/>
        <v>42612.918807870374</v>
      </c>
      <c r="Q3465" s="12">
        <f t="shared" si="326"/>
        <v>42654.165972222225</v>
      </c>
      <c r="R3465" s="15">
        <f t="shared" si="327"/>
        <v>2016</v>
      </c>
      <c r="S3465" s="21">
        <f t="shared" si="324"/>
        <v>0</v>
      </c>
      <c r="T3465" s="15">
        <f t="shared" si="329"/>
        <v>0.17</v>
      </c>
      <c r="U3465">
        <f t="shared" si="328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 s="12">
        <f t="shared" si="325"/>
        <v>42575.130057870367</v>
      </c>
      <c r="Q3466" s="12">
        <f t="shared" si="326"/>
        <v>42605.130057870367</v>
      </c>
      <c r="R3466" s="15">
        <f t="shared" si="327"/>
        <v>2016</v>
      </c>
      <c r="S3466" s="21">
        <f t="shared" si="324"/>
        <v>0</v>
      </c>
      <c r="T3466" s="15">
        <f t="shared" si="329"/>
        <v>0.2</v>
      </c>
      <c r="U3466">
        <f t="shared" si="328"/>
        <v>2016</v>
      </c>
    </row>
    <row r="3467" spans="1:21" ht="43.5" x14ac:dyDescent="0.35">
      <c r="A3467">
        <v>3466</v>
      </c>
      <c r="B3467" s="3" t="s">
        <v>3465</v>
      </c>
      <c r="C3467" s="3" t="s">
        <v>7576</v>
      </c>
      <c r="D3467" s="6">
        <v>3500</v>
      </c>
      <c r="E3467" s="8">
        <v>18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s="10" t="s">
        <v>8271</v>
      </c>
      <c r="O3467" t="s">
        <v>8272</v>
      </c>
      <c r="P3467" s="12">
        <f t="shared" si="325"/>
        <v>42420.019097222219</v>
      </c>
      <c r="Q3467" s="12">
        <f t="shared" si="326"/>
        <v>42479.977430555555</v>
      </c>
      <c r="R3467" s="15">
        <f t="shared" si="327"/>
        <v>2016</v>
      </c>
      <c r="S3467" s="21">
        <f t="shared" si="324"/>
        <v>0</v>
      </c>
      <c r="T3467" s="15">
        <f t="shared" si="329"/>
        <v>0.3</v>
      </c>
      <c r="U3467">
        <f t="shared" si="328"/>
        <v>2016</v>
      </c>
    </row>
    <row r="3468" spans="1:21" ht="43.5" x14ac:dyDescent="0.35">
      <c r="A3468">
        <v>3465</v>
      </c>
      <c r="B3468" s="3" t="s">
        <v>3464</v>
      </c>
      <c r="C3468" s="3" t="s">
        <v>7575</v>
      </c>
      <c r="D3468" s="6">
        <v>2000</v>
      </c>
      <c r="E3468" s="8">
        <v>18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s="10" t="s">
        <v>8271</v>
      </c>
      <c r="O3468" t="s">
        <v>8272</v>
      </c>
      <c r="P3468" s="12">
        <f t="shared" si="325"/>
        <v>42200.625833333332</v>
      </c>
      <c r="Q3468" s="12">
        <f t="shared" si="326"/>
        <v>42225.666666666672</v>
      </c>
      <c r="R3468" s="15">
        <f t="shared" si="327"/>
        <v>2015</v>
      </c>
      <c r="S3468" s="21">
        <f t="shared" si="324"/>
        <v>0</v>
      </c>
      <c r="T3468" s="15">
        <f t="shared" si="329"/>
        <v>0.5</v>
      </c>
      <c r="U3468">
        <f t="shared" si="328"/>
        <v>2015</v>
      </c>
    </row>
    <row r="3469" spans="1:21" ht="43.5" x14ac:dyDescent="0.35">
      <c r="A3469">
        <v>3468</v>
      </c>
      <c r="B3469" s="3" t="s">
        <v>3467</v>
      </c>
      <c r="C3469" s="3" t="s">
        <v>7578</v>
      </c>
      <c r="D3469" s="6">
        <v>10000</v>
      </c>
      <c r="E3469" s="8">
        <v>17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s="10" t="s">
        <v>8271</v>
      </c>
      <c r="O3469" t="s">
        <v>8272</v>
      </c>
      <c r="P3469" s="12">
        <f t="shared" si="325"/>
        <v>42605.765381944439</v>
      </c>
      <c r="Q3469" s="12">
        <f t="shared" si="326"/>
        <v>42634.125</v>
      </c>
      <c r="R3469" s="15">
        <f t="shared" si="327"/>
        <v>2016</v>
      </c>
      <c r="S3469" s="21">
        <f t="shared" si="324"/>
        <v>0</v>
      </c>
      <c r="T3469" s="15">
        <f t="shared" si="329"/>
        <v>1</v>
      </c>
      <c r="U3469">
        <f t="shared" si="328"/>
        <v>2016</v>
      </c>
    </row>
    <row r="3470" spans="1:21" x14ac:dyDescent="0.35">
      <c r="A3470">
        <v>3467</v>
      </c>
      <c r="B3470" s="3" t="s">
        <v>3466</v>
      </c>
      <c r="C3470" s="3" t="s">
        <v>7577</v>
      </c>
      <c r="D3470" s="6">
        <v>3000</v>
      </c>
      <c r="E3470" s="8">
        <v>17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s="10" t="s">
        <v>8271</v>
      </c>
      <c r="O3470" t="s">
        <v>8272</v>
      </c>
      <c r="P3470" s="12">
        <f t="shared" si="325"/>
        <v>42053.671666666662</v>
      </c>
      <c r="Q3470" s="12">
        <f t="shared" si="326"/>
        <v>42083.630000000005</v>
      </c>
      <c r="R3470" s="15">
        <f t="shared" si="327"/>
        <v>2015</v>
      </c>
      <c r="S3470" s="21">
        <f t="shared" si="324"/>
        <v>0</v>
      </c>
      <c r="T3470" s="15">
        <f t="shared" si="329"/>
        <v>0.36</v>
      </c>
      <c r="U3470">
        <f t="shared" si="328"/>
        <v>2015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 s="12">
        <f t="shared" si="325"/>
        <v>42458.641724537039</v>
      </c>
      <c r="Q3471" s="12">
        <f t="shared" si="326"/>
        <v>42488.641724537039</v>
      </c>
      <c r="R3471" s="15">
        <f t="shared" si="327"/>
        <v>2016</v>
      </c>
      <c r="S3471" s="21">
        <f t="shared" si="324"/>
        <v>0</v>
      </c>
      <c r="T3471" s="15">
        <f t="shared" si="329"/>
        <v>0.25</v>
      </c>
      <c r="U3471">
        <f t="shared" si="328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 s="12">
        <f t="shared" si="325"/>
        <v>42529.022013888884</v>
      </c>
      <c r="Q3472" s="12">
        <f t="shared" si="326"/>
        <v>42566.901388888888</v>
      </c>
      <c r="R3472" s="15">
        <f t="shared" si="327"/>
        <v>2016</v>
      </c>
      <c r="S3472" s="21">
        <f t="shared" si="324"/>
        <v>0</v>
      </c>
      <c r="T3472" s="15">
        <f t="shared" si="329"/>
        <v>1.78</v>
      </c>
      <c r="U3472">
        <f t="shared" si="328"/>
        <v>2016</v>
      </c>
    </row>
    <row r="3473" spans="1:21" ht="43.5" x14ac:dyDescent="0.35">
      <c r="A3473">
        <v>3481</v>
      </c>
      <c r="B3473" s="3" t="s">
        <v>3480</v>
      </c>
      <c r="C3473" s="3" t="s">
        <v>7591</v>
      </c>
      <c r="D3473" s="6">
        <v>10000</v>
      </c>
      <c r="E3473" s="8">
        <v>15</v>
      </c>
      <c r="F3473" t="s">
        <v>8218</v>
      </c>
      <c r="G3473" t="s">
        <v>8225</v>
      </c>
      <c r="H3473" t="s">
        <v>8247</v>
      </c>
      <c r="I3473">
        <v>1420178188</v>
      </c>
      <c r="J3473">
        <v>1418709388</v>
      </c>
      <c r="K3473" t="b">
        <v>0</v>
      </c>
      <c r="L3473">
        <v>95</v>
      </c>
      <c r="M3473" t="b">
        <v>1</v>
      </c>
      <c r="N3473" s="10" t="s">
        <v>8271</v>
      </c>
      <c r="O3473" t="s">
        <v>8272</v>
      </c>
      <c r="P3473" s="12">
        <f t="shared" si="325"/>
        <v>41989.24754629629</v>
      </c>
      <c r="Q3473" s="12">
        <f t="shared" si="326"/>
        <v>42006.24754629629</v>
      </c>
      <c r="R3473" s="15">
        <f t="shared" si="327"/>
        <v>2014</v>
      </c>
      <c r="S3473" s="21">
        <f t="shared" si="324"/>
        <v>0</v>
      </c>
      <c r="T3473" s="15">
        <f t="shared" si="329"/>
        <v>0.16</v>
      </c>
      <c r="U3473">
        <f t="shared" si="328"/>
        <v>2014</v>
      </c>
    </row>
    <row r="3474" spans="1:21" ht="43.5" x14ac:dyDescent="0.35">
      <c r="A3474">
        <v>3473</v>
      </c>
      <c r="B3474" s="3" t="s">
        <v>3472</v>
      </c>
      <c r="C3474" s="3" t="s">
        <v>7583</v>
      </c>
      <c r="D3474" s="6">
        <v>4900</v>
      </c>
      <c r="E3474" s="8">
        <v>15</v>
      </c>
      <c r="F3474" t="s">
        <v>8218</v>
      </c>
      <c r="G3474" t="s">
        <v>8223</v>
      </c>
      <c r="H3474" t="s">
        <v>8245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s="10" t="s">
        <v>8271</v>
      </c>
      <c r="O3474" t="s">
        <v>8272</v>
      </c>
      <c r="P3474" s="12">
        <f t="shared" si="325"/>
        <v>42062.834444444445</v>
      </c>
      <c r="Q3474" s="12">
        <f t="shared" si="326"/>
        <v>42083.852083333331</v>
      </c>
      <c r="R3474" s="15">
        <f t="shared" si="327"/>
        <v>2015</v>
      </c>
      <c r="S3474" s="21">
        <f t="shared" si="324"/>
        <v>0</v>
      </c>
      <c r="T3474" s="15">
        <f t="shared" si="329"/>
        <v>0.45</v>
      </c>
      <c r="U3474">
        <f t="shared" si="328"/>
        <v>2015</v>
      </c>
    </row>
    <row r="3475" spans="1:21" ht="43.5" x14ac:dyDescent="0.35">
      <c r="A3475">
        <v>3483</v>
      </c>
      <c r="B3475" s="3" t="s">
        <v>3482</v>
      </c>
      <c r="C3475" s="3" t="s">
        <v>7593</v>
      </c>
      <c r="D3475" s="6">
        <v>3350</v>
      </c>
      <c r="E3475" s="8">
        <v>15</v>
      </c>
      <c r="F3475" t="s">
        <v>8218</v>
      </c>
      <c r="G3475" t="s">
        <v>8223</v>
      </c>
      <c r="H3475" t="s">
        <v>8245</v>
      </c>
      <c r="I3475">
        <v>1404403381</v>
      </c>
      <c r="J3475">
        <v>1401811381</v>
      </c>
      <c r="K3475" t="b">
        <v>0</v>
      </c>
      <c r="L3475">
        <v>133</v>
      </c>
      <c r="M3475" t="b">
        <v>1</v>
      </c>
      <c r="N3475" s="10" t="s">
        <v>8271</v>
      </c>
      <c r="O3475" t="s">
        <v>8272</v>
      </c>
      <c r="P3475" s="12">
        <f t="shared" si="325"/>
        <v>41793.668761574074</v>
      </c>
      <c r="Q3475" s="12">
        <f t="shared" si="326"/>
        <v>41823.668761574074</v>
      </c>
      <c r="R3475" s="15">
        <f t="shared" si="327"/>
        <v>2014</v>
      </c>
      <c r="S3475" s="21">
        <f t="shared" si="324"/>
        <v>0</v>
      </c>
      <c r="T3475" s="15">
        <f t="shared" si="329"/>
        <v>0.11</v>
      </c>
      <c r="U3475">
        <f t="shared" si="328"/>
        <v>2014</v>
      </c>
    </row>
    <row r="3476" spans="1:21" ht="43.5" x14ac:dyDescent="0.35">
      <c r="A3476">
        <v>3482</v>
      </c>
      <c r="B3476" s="3" t="s">
        <v>3481</v>
      </c>
      <c r="C3476" s="3" t="s">
        <v>7592</v>
      </c>
      <c r="D3476" s="6">
        <v>3000</v>
      </c>
      <c r="E3476" s="8">
        <v>15</v>
      </c>
      <c r="F3476" t="s">
        <v>8218</v>
      </c>
      <c r="G3476" t="s">
        <v>8224</v>
      </c>
      <c r="H3476" t="s">
        <v>8246</v>
      </c>
      <c r="I3476">
        <v>1404671466</v>
      </c>
      <c r="J3476">
        <v>1402079466</v>
      </c>
      <c r="K3476" t="b">
        <v>0</v>
      </c>
      <c r="L3476">
        <v>80</v>
      </c>
      <c r="M3476" t="b">
        <v>1</v>
      </c>
      <c r="N3476" s="10" t="s">
        <v>8271</v>
      </c>
      <c r="O3476" t="s">
        <v>8272</v>
      </c>
      <c r="P3476" s="12">
        <f t="shared" si="325"/>
        <v>41796.771597222221</v>
      </c>
      <c r="Q3476" s="12">
        <f t="shared" si="326"/>
        <v>41826.771597222221</v>
      </c>
      <c r="R3476" s="15">
        <f t="shared" si="327"/>
        <v>2014</v>
      </c>
      <c r="S3476" s="21">
        <f t="shared" si="324"/>
        <v>0</v>
      </c>
      <c r="T3476" s="15">
        <f t="shared" si="329"/>
        <v>0.19</v>
      </c>
      <c r="U3476">
        <f t="shared" si="328"/>
        <v>2014</v>
      </c>
    </row>
    <row r="3477" spans="1:21" ht="58" x14ac:dyDescent="0.35">
      <c r="A3477">
        <v>3484</v>
      </c>
      <c r="B3477" s="3" t="s">
        <v>3483</v>
      </c>
      <c r="C3477" s="3" t="s">
        <v>7594</v>
      </c>
      <c r="D3477" s="6">
        <v>2500</v>
      </c>
      <c r="E3477" s="8">
        <v>15</v>
      </c>
      <c r="F3477" t="s">
        <v>8218</v>
      </c>
      <c r="G3477" t="s">
        <v>8223</v>
      </c>
      <c r="H3477" t="s">
        <v>8245</v>
      </c>
      <c r="I3477">
        <v>1466014499</v>
      </c>
      <c r="J3477">
        <v>1463422499</v>
      </c>
      <c r="K3477" t="b">
        <v>0</v>
      </c>
      <c r="L3477">
        <v>44</v>
      </c>
      <c r="M3477" t="b">
        <v>1</v>
      </c>
      <c r="N3477" s="10" t="s">
        <v>8271</v>
      </c>
      <c r="O3477" t="s">
        <v>8272</v>
      </c>
      <c r="P3477" s="12">
        <f t="shared" si="325"/>
        <v>42506.760405092587</v>
      </c>
      <c r="Q3477" s="12">
        <f t="shared" si="326"/>
        <v>42536.760405092587</v>
      </c>
      <c r="R3477" s="15">
        <f t="shared" si="327"/>
        <v>2016</v>
      </c>
      <c r="S3477" s="21">
        <f t="shared" si="324"/>
        <v>0</v>
      </c>
      <c r="T3477" s="15">
        <f t="shared" si="329"/>
        <v>0.34</v>
      </c>
      <c r="U3477">
        <f t="shared" si="328"/>
        <v>2016</v>
      </c>
    </row>
    <row r="3478" spans="1:21" ht="43.5" x14ac:dyDescent="0.35">
      <c r="A3478">
        <v>3472</v>
      </c>
      <c r="B3478" s="3" t="s">
        <v>3471</v>
      </c>
      <c r="C3478" s="3" t="s">
        <v>7582</v>
      </c>
      <c r="D3478" s="6">
        <v>2000</v>
      </c>
      <c r="E3478" s="8">
        <v>15</v>
      </c>
      <c r="F3478" t="s">
        <v>8218</v>
      </c>
      <c r="G3478" t="s">
        <v>8223</v>
      </c>
      <c r="H3478" t="s">
        <v>8245</v>
      </c>
      <c r="I3478">
        <v>1415253540</v>
      </c>
      <c r="J3478">
        <v>1413432331</v>
      </c>
      <c r="K3478" t="b">
        <v>0</v>
      </c>
      <c r="L3478">
        <v>23</v>
      </c>
      <c r="M3478" t="b">
        <v>1</v>
      </c>
      <c r="N3478" s="10" t="s">
        <v>8271</v>
      </c>
      <c r="O3478" t="s">
        <v>8272</v>
      </c>
      <c r="P3478" s="12">
        <f t="shared" si="325"/>
        <v>41928.170497685183</v>
      </c>
      <c r="Q3478" s="12">
        <f t="shared" si="326"/>
        <v>41949.249305555553</v>
      </c>
      <c r="R3478" s="15">
        <f t="shared" si="327"/>
        <v>2014</v>
      </c>
      <c r="S3478" s="21">
        <f t="shared" si="324"/>
        <v>0</v>
      </c>
      <c r="T3478" s="15">
        <f t="shared" si="329"/>
        <v>0.65</v>
      </c>
      <c r="U3478">
        <f t="shared" si="328"/>
        <v>2014</v>
      </c>
    </row>
    <row r="3479" spans="1:21" ht="43.5" x14ac:dyDescent="0.35">
      <c r="A3479">
        <v>3474</v>
      </c>
      <c r="B3479" s="3" t="s">
        <v>3473</v>
      </c>
      <c r="C3479" s="3" t="s">
        <v>7584</v>
      </c>
      <c r="D3479" s="6">
        <v>2000</v>
      </c>
      <c r="E3479" s="8">
        <v>15</v>
      </c>
      <c r="F3479" t="s">
        <v>8218</v>
      </c>
      <c r="G3479" t="s">
        <v>8224</v>
      </c>
      <c r="H3479" t="s">
        <v>8246</v>
      </c>
      <c r="I3479">
        <v>1469016131</v>
      </c>
      <c r="J3479">
        <v>1466424131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 s="12">
        <f t="shared" si="325"/>
        <v>42541.501516203702</v>
      </c>
      <c r="Q3479" s="12">
        <f t="shared" si="326"/>
        <v>42571.501516203702</v>
      </c>
      <c r="R3479" s="15">
        <f t="shared" si="327"/>
        <v>2016</v>
      </c>
      <c r="S3479" s="21">
        <f t="shared" si="324"/>
        <v>0</v>
      </c>
      <c r="T3479" s="15">
        <f t="shared" si="329"/>
        <v>0.38</v>
      </c>
      <c r="U3479">
        <f t="shared" si="328"/>
        <v>2016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 s="12">
        <f t="shared" si="325"/>
        <v>42053.916921296302</v>
      </c>
      <c r="Q3480" s="12">
        <f t="shared" si="326"/>
        <v>42079.875</v>
      </c>
      <c r="R3480" s="15">
        <f t="shared" si="327"/>
        <v>2015</v>
      </c>
      <c r="S3480" s="21">
        <f t="shared" si="324"/>
        <v>0</v>
      </c>
      <c r="T3480" s="15">
        <f t="shared" si="329"/>
        <v>0.26</v>
      </c>
      <c r="U3480">
        <f t="shared" si="328"/>
        <v>2015</v>
      </c>
    </row>
    <row r="3481" spans="1:21" ht="43.5" x14ac:dyDescent="0.35">
      <c r="A3481">
        <v>3477</v>
      </c>
      <c r="B3481" s="3" t="s">
        <v>3476</v>
      </c>
      <c r="C3481" s="3" t="s">
        <v>7587</v>
      </c>
      <c r="D3481" s="6">
        <v>1800</v>
      </c>
      <c r="E3481" s="8">
        <v>15</v>
      </c>
      <c r="F3481" t="s">
        <v>8218</v>
      </c>
      <c r="G3481" t="s">
        <v>8223</v>
      </c>
      <c r="H3481" t="s">
        <v>8245</v>
      </c>
      <c r="I3481">
        <v>1431831600</v>
      </c>
      <c r="J3481">
        <v>1430761243</v>
      </c>
      <c r="K3481" t="b">
        <v>0</v>
      </c>
      <c r="L3481">
        <v>39</v>
      </c>
      <c r="M3481" t="b">
        <v>1</v>
      </c>
      <c r="N3481" s="10" t="s">
        <v>8271</v>
      </c>
      <c r="O3481" t="s">
        <v>8272</v>
      </c>
      <c r="P3481" s="12">
        <f t="shared" si="325"/>
        <v>42128.736608796295</v>
      </c>
      <c r="Q3481" s="12">
        <f t="shared" si="326"/>
        <v>42141.125</v>
      </c>
      <c r="R3481" s="15">
        <f t="shared" si="327"/>
        <v>2015</v>
      </c>
      <c r="S3481" s="21">
        <f t="shared" si="324"/>
        <v>0</v>
      </c>
      <c r="T3481" s="15">
        <f t="shared" si="329"/>
        <v>0.38</v>
      </c>
      <c r="U3481">
        <f t="shared" si="328"/>
        <v>2015</v>
      </c>
    </row>
    <row r="3482" spans="1:21" ht="43.5" x14ac:dyDescent="0.35">
      <c r="A3482">
        <v>3479</v>
      </c>
      <c r="B3482" s="3" t="s">
        <v>3478</v>
      </c>
      <c r="C3482" s="3" t="s">
        <v>7589</v>
      </c>
      <c r="D3482" s="6">
        <v>1500</v>
      </c>
      <c r="E3482" s="8">
        <v>15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s="10" t="s">
        <v>8271</v>
      </c>
      <c r="O3482" t="s">
        <v>8272</v>
      </c>
      <c r="P3482" s="12">
        <f t="shared" si="325"/>
        <v>41781.855092592588</v>
      </c>
      <c r="Q3482" s="12">
        <f t="shared" si="326"/>
        <v>41811.855092592588</v>
      </c>
      <c r="R3482" s="15">
        <f t="shared" si="327"/>
        <v>2014</v>
      </c>
      <c r="S3482" s="21">
        <f t="shared" ref="S3482:S3545" si="330">ROUND(E3482/D3482,0)</f>
        <v>0</v>
      </c>
      <c r="T3482" s="15">
        <f t="shared" si="329"/>
        <v>0.27</v>
      </c>
      <c r="U3482">
        <f t="shared" si="328"/>
        <v>2014</v>
      </c>
    </row>
    <row r="3483" spans="1:21" ht="43.5" x14ac:dyDescent="0.35">
      <c r="A3483">
        <v>3480</v>
      </c>
      <c r="B3483" s="3" t="s">
        <v>3479</v>
      </c>
      <c r="C3483" s="3" t="s">
        <v>7590</v>
      </c>
      <c r="D3483" s="6">
        <v>1500</v>
      </c>
      <c r="E3483" s="8">
        <v>15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s="10" t="s">
        <v>8271</v>
      </c>
      <c r="O3483" t="s">
        <v>8272</v>
      </c>
      <c r="P3483" s="12">
        <f t="shared" si="325"/>
        <v>42171.317442129628</v>
      </c>
      <c r="Q3483" s="12">
        <f t="shared" si="326"/>
        <v>42195.875</v>
      </c>
      <c r="R3483" s="15">
        <f t="shared" si="327"/>
        <v>2015</v>
      </c>
      <c r="S3483" s="21">
        <f t="shared" si="330"/>
        <v>0</v>
      </c>
      <c r="T3483" s="15">
        <f t="shared" si="329"/>
        <v>1.1499999999999999</v>
      </c>
      <c r="U3483">
        <f t="shared" si="328"/>
        <v>2015</v>
      </c>
    </row>
    <row r="3484" spans="1:21" ht="43.5" x14ac:dyDescent="0.35">
      <c r="A3484">
        <v>3471</v>
      </c>
      <c r="B3484" s="3" t="s">
        <v>3470</v>
      </c>
      <c r="C3484" s="3" t="s">
        <v>7581</v>
      </c>
      <c r="D3484" s="6">
        <v>500</v>
      </c>
      <c r="E3484" s="8">
        <v>15</v>
      </c>
      <c r="F3484" t="s">
        <v>8218</v>
      </c>
      <c r="G3484" t="s">
        <v>8224</v>
      </c>
      <c r="H3484" t="s">
        <v>8246</v>
      </c>
      <c r="I3484">
        <v>1409515200</v>
      </c>
      <c r="J3484">
        <v>1405971690</v>
      </c>
      <c r="K3484" t="b">
        <v>0</v>
      </c>
      <c r="L3484">
        <v>30</v>
      </c>
      <c r="M3484" t="b">
        <v>1</v>
      </c>
      <c r="N3484" s="10" t="s">
        <v>8271</v>
      </c>
      <c r="O3484" t="s">
        <v>8272</v>
      </c>
      <c r="P3484" s="12">
        <f t="shared" si="325"/>
        <v>41841.820486111108</v>
      </c>
      <c r="Q3484" s="12">
        <f t="shared" si="326"/>
        <v>41882.833333333336</v>
      </c>
      <c r="R3484" s="15">
        <f t="shared" si="327"/>
        <v>2014</v>
      </c>
      <c r="S3484" s="21">
        <f t="shared" si="330"/>
        <v>0</v>
      </c>
      <c r="T3484" s="15">
        <f t="shared" si="329"/>
        <v>0.5</v>
      </c>
      <c r="U3484">
        <f t="shared" si="328"/>
        <v>2014</v>
      </c>
    </row>
    <row r="3485" spans="1:21" ht="43.5" x14ac:dyDescent="0.35">
      <c r="A3485">
        <v>3475</v>
      </c>
      <c r="B3485" s="3" t="s">
        <v>3474</v>
      </c>
      <c r="C3485" s="3" t="s">
        <v>7585</v>
      </c>
      <c r="D3485" s="6">
        <v>300</v>
      </c>
      <c r="E3485" s="8">
        <v>15</v>
      </c>
      <c r="F3485" t="s">
        <v>8218</v>
      </c>
      <c r="G3485" t="s">
        <v>8224</v>
      </c>
      <c r="H3485" t="s">
        <v>8246</v>
      </c>
      <c r="I3485">
        <v>1414972800</v>
      </c>
      <c r="J3485">
        <v>1412629704</v>
      </c>
      <c r="K3485" t="b">
        <v>0</v>
      </c>
      <c r="L3485">
        <v>17</v>
      </c>
      <c r="M3485" t="b">
        <v>1</v>
      </c>
      <c r="N3485" s="10" t="s">
        <v>8271</v>
      </c>
      <c r="O3485" t="s">
        <v>8272</v>
      </c>
      <c r="P3485" s="12">
        <f t="shared" si="325"/>
        <v>41918.880833333329</v>
      </c>
      <c r="Q3485" s="12">
        <f t="shared" si="326"/>
        <v>41946</v>
      </c>
      <c r="R3485" s="15">
        <f t="shared" si="327"/>
        <v>2014</v>
      </c>
      <c r="S3485" s="21">
        <f t="shared" si="330"/>
        <v>0</v>
      </c>
      <c r="T3485" s="15">
        <f t="shared" si="329"/>
        <v>0.88</v>
      </c>
      <c r="U3485">
        <f t="shared" si="328"/>
        <v>2014</v>
      </c>
    </row>
    <row r="3486" spans="1:21" ht="58" x14ac:dyDescent="0.35">
      <c r="A3486">
        <v>3476</v>
      </c>
      <c r="B3486" s="3" t="s">
        <v>3475</v>
      </c>
      <c r="C3486" s="3" t="s">
        <v>7586</v>
      </c>
      <c r="D3486" s="6">
        <v>300</v>
      </c>
      <c r="E3486" s="8">
        <v>15</v>
      </c>
      <c r="F3486" t="s">
        <v>8218</v>
      </c>
      <c r="G3486" t="s">
        <v>8223</v>
      </c>
      <c r="H3486" t="s">
        <v>8245</v>
      </c>
      <c r="I3486">
        <v>1414378800</v>
      </c>
      <c r="J3486">
        <v>1412836990</v>
      </c>
      <c r="K3486" t="b">
        <v>0</v>
      </c>
      <c r="L3486">
        <v>6</v>
      </c>
      <c r="M3486" t="b">
        <v>1</v>
      </c>
      <c r="N3486" s="10" t="s">
        <v>8271</v>
      </c>
      <c r="O3486" t="s">
        <v>8272</v>
      </c>
      <c r="P3486" s="12">
        <f t="shared" si="325"/>
        <v>41921.279976851853</v>
      </c>
      <c r="Q3486" s="12">
        <f t="shared" si="326"/>
        <v>41939.125</v>
      </c>
      <c r="R3486" s="15">
        <f t="shared" si="327"/>
        <v>2014</v>
      </c>
      <c r="S3486" s="21">
        <f t="shared" si="330"/>
        <v>0</v>
      </c>
      <c r="T3486" s="15">
        <f t="shared" si="329"/>
        <v>2.5</v>
      </c>
      <c r="U3486">
        <f t="shared" si="328"/>
        <v>2014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 s="12">
        <f t="shared" si="325"/>
        <v>42372.693055555559</v>
      </c>
      <c r="Q3487" s="12">
        <f t="shared" si="326"/>
        <v>42402.693055555559</v>
      </c>
      <c r="R3487" s="15">
        <f t="shared" si="327"/>
        <v>2016</v>
      </c>
      <c r="S3487" s="21">
        <f t="shared" si="330"/>
        <v>0</v>
      </c>
      <c r="T3487" s="15">
        <f t="shared" si="329"/>
        <v>0.48</v>
      </c>
      <c r="U3487">
        <f t="shared" si="328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 s="12">
        <f t="shared" si="325"/>
        <v>42126.87501157407</v>
      </c>
      <c r="Q3488" s="12">
        <f t="shared" si="326"/>
        <v>42158.290972222225</v>
      </c>
      <c r="R3488" s="15">
        <f t="shared" si="327"/>
        <v>2015</v>
      </c>
      <c r="S3488" s="21">
        <f t="shared" si="330"/>
        <v>0</v>
      </c>
      <c r="T3488" s="15">
        <f t="shared" si="329"/>
        <v>0.25</v>
      </c>
      <c r="U3488">
        <f t="shared" si="328"/>
        <v>2015</v>
      </c>
    </row>
    <row r="3489" spans="1:21" ht="58" x14ac:dyDescent="0.35">
      <c r="A3489">
        <v>3488</v>
      </c>
      <c r="B3489" s="3" t="s">
        <v>3487</v>
      </c>
      <c r="C3489" s="3" t="s">
        <v>7598</v>
      </c>
      <c r="D3489" s="6">
        <v>3000</v>
      </c>
      <c r="E3489" s="8">
        <v>13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s="10" t="s">
        <v>8271</v>
      </c>
      <c r="O3489" t="s">
        <v>8272</v>
      </c>
      <c r="P3489" s="12">
        <f t="shared" si="325"/>
        <v>42087.768055555556</v>
      </c>
      <c r="Q3489" s="12">
        <f t="shared" si="326"/>
        <v>42111.666666666672</v>
      </c>
      <c r="R3489" s="15">
        <f t="shared" si="327"/>
        <v>2015</v>
      </c>
      <c r="S3489" s="21">
        <f t="shared" si="330"/>
        <v>0</v>
      </c>
      <c r="T3489" s="15">
        <f t="shared" si="329"/>
        <v>0.45</v>
      </c>
      <c r="U3489">
        <f t="shared" si="328"/>
        <v>2015</v>
      </c>
    </row>
    <row r="3490" spans="1:21" ht="43.5" x14ac:dyDescent="0.35">
      <c r="A3490">
        <v>3487</v>
      </c>
      <c r="B3490" s="3" t="s">
        <v>3486</v>
      </c>
      <c r="C3490" s="3" t="s">
        <v>7597</v>
      </c>
      <c r="D3490" s="6">
        <v>2000</v>
      </c>
      <c r="E3490" s="8">
        <v>13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s="10" t="s">
        <v>8271</v>
      </c>
      <c r="O3490" t="s">
        <v>8272</v>
      </c>
      <c r="P3490" s="12">
        <f t="shared" si="325"/>
        <v>42149.940416666665</v>
      </c>
      <c r="Q3490" s="12">
        <f t="shared" si="326"/>
        <v>42179.940416666665</v>
      </c>
      <c r="R3490" s="15">
        <f t="shared" si="327"/>
        <v>2015</v>
      </c>
      <c r="S3490" s="21">
        <f t="shared" si="330"/>
        <v>0</v>
      </c>
      <c r="T3490" s="15">
        <f t="shared" si="329"/>
        <v>0.2</v>
      </c>
      <c r="U3490">
        <f t="shared" si="328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 s="12">
        <f t="shared" si="325"/>
        <v>41753.635775462964</v>
      </c>
      <c r="Q3491" s="12">
        <f t="shared" si="326"/>
        <v>41783.875</v>
      </c>
      <c r="R3491" s="15">
        <f t="shared" si="327"/>
        <v>2014</v>
      </c>
      <c r="S3491" s="21">
        <f t="shared" si="330"/>
        <v>0</v>
      </c>
      <c r="T3491" s="15">
        <f t="shared" si="329"/>
        <v>0.17</v>
      </c>
      <c r="U3491">
        <f t="shared" si="328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 s="12">
        <f t="shared" si="325"/>
        <v>42443.802361111113</v>
      </c>
      <c r="Q3492" s="12">
        <f t="shared" si="326"/>
        <v>42473.802361111113</v>
      </c>
      <c r="R3492" s="15">
        <f t="shared" si="327"/>
        <v>2016</v>
      </c>
      <c r="S3492" s="21">
        <f t="shared" si="330"/>
        <v>0</v>
      </c>
      <c r="T3492" s="15">
        <f t="shared" si="329"/>
        <v>0.44</v>
      </c>
      <c r="U3492">
        <f t="shared" si="328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 s="12">
        <f t="shared" si="325"/>
        <v>42121.249814814815</v>
      </c>
      <c r="Q3493" s="12">
        <f t="shared" si="326"/>
        <v>42142.249814814815</v>
      </c>
      <c r="R3493" s="15">
        <f t="shared" si="327"/>
        <v>2015</v>
      </c>
      <c r="S3493" s="21">
        <f t="shared" si="330"/>
        <v>0</v>
      </c>
      <c r="T3493" s="15">
        <f t="shared" si="329"/>
        <v>1.2</v>
      </c>
      <c r="U3493">
        <f t="shared" si="328"/>
        <v>2015</v>
      </c>
    </row>
    <row r="3494" spans="1:21" ht="43.5" x14ac:dyDescent="0.35">
      <c r="A3494">
        <v>3495</v>
      </c>
      <c r="B3494" s="3" t="s">
        <v>3494</v>
      </c>
      <c r="C3494" s="3" t="s">
        <v>7605</v>
      </c>
      <c r="D3494" s="6">
        <v>5000</v>
      </c>
      <c r="E3494" s="8">
        <v>11</v>
      </c>
      <c r="F3494" t="s">
        <v>8218</v>
      </c>
      <c r="G3494" t="s">
        <v>8228</v>
      </c>
      <c r="H3494" t="s">
        <v>8250</v>
      </c>
      <c r="I3494">
        <v>1414862280</v>
      </c>
      <c r="J3494">
        <v>1412360309</v>
      </c>
      <c r="K3494" t="b">
        <v>0</v>
      </c>
      <c r="L3494">
        <v>72</v>
      </c>
      <c r="M3494" t="b">
        <v>1</v>
      </c>
      <c r="N3494" s="10" t="s">
        <v>8271</v>
      </c>
      <c r="O3494" t="s">
        <v>8272</v>
      </c>
      <c r="P3494" s="12">
        <f t="shared" si="325"/>
        <v>41915.762835648151</v>
      </c>
      <c r="Q3494" s="12">
        <f t="shared" si="326"/>
        <v>41944.720833333333</v>
      </c>
      <c r="R3494" s="15">
        <f t="shared" si="327"/>
        <v>2014</v>
      </c>
      <c r="S3494" s="21">
        <f t="shared" si="330"/>
        <v>0</v>
      </c>
      <c r="T3494" s="15">
        <f t="shared" si="329"/>
        <v>0.15</v>
      </c>
      <c r="U3494">
        <f t="shared" si="328"/>
        <v>2014</v>
      </c>
    </row>
    <row r="3495" spans="1:21" ht="43.5" x14ac:dyDescent="0.35">
      <c r="A3495">
        <v>3492</v>
      </c>
      <c r="B3495" s="3" t="s">
        <v>3491</v>
      </c>
      <c r="C3495" s="3" t="s">
        <v>7602</v>
      </c>
      <c r="D3495" s="6">
        <v>3800</v>
      </c>
      <c r="E3495" s="8">
        <v>11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s="10" t="s">
        <v>8271</v>
      </c>
      <c r="O3495" t="s">
        <v>8272</v>
      </c>
      <c r="P3495" s="12">
        <f t="shared" si="325"/>
        <v>42268.009224537032</v>
      </c>
      <c r="Q3495" s="12">
        <f t="shared" si="326"/>
        <v>42303.009224537032</v>
      </c>
      <c r="R3495" s="15">
        <f t="shared" si="327"/>
        <v>2015</v>
      </c>
      <c r="S3495" s="21">
        <f t="shared" si="330"/>
        <v>0</v>
      </c>
      <c r="T3495" s="15">
        <f t="shared" si="329"/>
        <v>0.31</v>
      </c>
      <c r="U3495">
        <f t="shared" si="328"/>
        <v>2015</v>
      </c>
    </row>
    <row r="3496" spans="1:21" ht="58" x14ac:dyDescent="0.35">
      <c r="A3496">
        <v>3496</v>
      </c>
      <c r="B3496" s="3" t="s">
        <v>3495</v>
      </c>
      <c r="C3496" s="3" t="s">
        <v>7606</v>
      </c>
      <c r="D3496" s="6">
        <v>3000</v>
      </c>
      <c r="E3496" s="8">
        <v>11</v>
      </c>
      <c r="F3496" t="s">
        <v>8218</v>
      </c>
      <c r="G3496" t="s">
        <v>8223</v>
      </c>
      <c r="H3496" t="s">
        <v>8245</v>
      </c>
      <c r="I3496">
        <v>1473625166</v>
      </c>
      <c r="J3496">
        <v>1470169166</v>
      </c>
      <c r="K3496" t="b">
        <v>0</v>
      </c>
      <c r="L3496">
        <v>78</v>
      </c>
      <c r="M3496" t="b">
        <v>1</v>
      </c>
      <c r="N3496" s="10" t="s">
        <v>8271</v>
      </c>
      <c r="O3496" t="s">
        <v>8272</v>
      </c>
      <c r="P3496" s="12">
        <f t="shared" si="325"/>
        <v>42584.846828703703</v>
      </c>
      <c r="Q3496" s="12">
        <f t="shared" si="326"/>
        <v>42624.846828703703</v>
      </c>
      <c r="R3496" s="15">
        <f t="shared" si="327"/>
        <v>2016</v>
      </c>
      <c r="S3496" s="21">
        <f t="shared" si="330"/>
        <v>0</v>
      </c>
      <c r="T3496" s="15">
        <f t="shared" si="329"/>
        <v>0.14000000000000001</v>
      </c>
      <c r="U3496">
        <f t="shared" si="328"/>
        <v>2016</v>
      </c>
    </row>
    <row r="3497" spans="1:21" ht="43.5" x14ac:dyDescent="0.35">
      <c r="A3497">
        <v>3499</v>
      </c>
      <c r="B3497" s="3" t="s">
        <v>3498</v>
      </c>
      <c r="C3497" s="3" t="s">
        <v>7609</v>
      </c>
      <c r="D3497" s="6">
        <v>2000</v>
      </c>
      <c r="E3497" s="8">
        <v>11</v>
      </c>
      <c r="F3497" t="s">
        <v>8218</v>
      </c>
      <c r="G3497" t="s">
        <v>8223</v>
      </c>
      <c r="H3497" t="s">
        <v>8245</v>
      </c>
      <c r="I3497">
        <v>1435733940</v>
      </c>
      <c r="J3497">
        <v>1431046325</v>
      </c>
      <c r="K3497" t="b">
        <v>0</v>
      </c>
      <c r="L3497">
        <v>35</v>
      </c>
      <c r="M3497" t="b">
        <v>1</v>
      </c>
      <c r="N3497" s="10" t="s">
        <v>8271</v>
      </c>
      <c r="O3497" t="s">
        <v>8272</v>
      </c>
      <c r="P3497" s="12">
        <f t="shared" si="325"/>
        <v>42132.036168981482</v>
      </c>
      <c r="Q3497" s="12">
        <f t="shared" si="326"/>
        <v>42186.290972222225</v>
      </c>
      <c r="R3497" s="15">
        <f t="shared" si="327"/>
        <v>2015</v>
      </c>
      <c r="S3497" s="21">
        <f t="shared" si="330"/>
        <v>0</v>
      </c>
      <c r="T3497" s="15">
        <f t="shared" si="329"/>
        <v>0.31</v>
      </c>
      <c r="U3497">
        <f t="shared" si="328"/>
        <v>2015</v>
      </c>
    </row>
    <row r="3498" spans="1:21" ht="58" x14ac:dyDescent="0.35">
      <c r="A3498">
        <v>3498</v>
      </c>
      <c r="B3498" s="3" t="s">
        <v>3497</v>
      </c>
      <c r="C3498" s="3" t="s">
        <v>7608</v>
      </c>
      <c r="D3498" s="6">
        <v>1650</v>
      </c>
      <c r="E3498" s="8">
        <v>11</v>
      </c>
      <c r="F3498" t="s">
        <v>8218</v>
      </c>
      <c r="G3498" t="s">
        <v>8228</v>
      </c>
      <c r="H3498" t="s">
        <v>8250</v>
      </c>
      <c r="I3498">
        <v>1464471840</v>
      </c>
      <c r="J3498">
        <v>1459309704</v>
      </c>
      <c r="K3498" t="b">
        <v>0</v>
      </c>
      <c r="L3498">
        <v>42</v>
      </c>
      <c r="M3498" t="b">
        <v>1</v>
      </c>
      <c r="N3498" s="10" t="s">
        <v>8271</v>
      </c>
      <c r="O3498" t="s">
        <v>8272</v>
      </c>
      <c r="P3498" s="12">
        <f t="shared" si="325"/>
        <v>42459.15861111111</v>
      </c>
      <c r="Q3498" s="12">
        <f t="shared" si="326"/>
        <v>42518.905555555553</v>
      </c>
      <c r="R3498" s="15">
        <f t="shared" si="327"/>
        <v>2016</v>
      </c>
      <c r="S3498" s="21">
        <f t="shared" si="330"/>
        <v>0</v>
      </c>
      <c r="T3498" s="15">
        <f t="shared" si="329"/>
        <v>0.26</v>
      </c>
      <c r="U3498">
        <f t="shared" si="328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 s="12">
        <f t="shared" si="325"/>
        <v>42511.741944444439</v>
      </c>
      <c r="Q3499" s="12">
        <f t="shared" si="326"/>
        <v>42523.916666666672</v>
      </c>
      <c r="R3499" s="15">
        <f t="shared" si="327"/>
        <v>2016</v>
      </c>
      <c r="S3499" s="21">
        <f t="shared" si="330"/>
        <v>0</v>
      </c>
      <c r="T3499" s="15">
        <f t="shared" si="329"/>
        <v>0.22</v>
      </c>
      <c r="U3499">
        <f t="shared" si="328"/>
        <v>2016</v>
      </c>
    </row>
    <row r="3500" spans="1:21" ht="43.5" x14ac:dyDescent="0.35">
      <c r="A3500">
        <v>3493</v>
      </c>
      <c r="B3500" s="3" t="s">
        <v>3492</v>
      </c>
      <c r="C3500" s="3" t="s">
        <v>7603</v>
      </c>
      <c r="D3500" s="6">
        <v>1500</v>
      </c>
      <c r="E3500" s="8">
        <v>11</v>
      </c>
      <c r="F3500" t="s">
        <v>8218</v>
      </c>
      <c r="G3500" t="s">
        <v>8223</v>
      </c>
      <c r="H3500" t="s">
        <v>8245</v>
      </c>
      <c r="I3500">
        <v>1408252260</v>
      </c>
      <c r="J3500">
        <v>1406580436</v>
      </c>
      <c r="K3500" t="b">
        <v>0</v>
      </c>
      <c r="L3500">
        <v>29</v>
      </c>
      <c r="M3500" t="b">
        <v>1</v>
      </c>
      <c r="N3500" s="10" t="s">
        <v>8271</v>
      </c>
      <c r="O3500" t="s">
        <v>8272</v>
      </c>
      <c r="P3500" s="12">
        <f t="shared" si="325"/>
        <v>41848.866157407407</v>
      </c>
      <c r="Q3500" s="12">
        <f t="shared" si="326"/>
        <v>41868.21597222222</v>
      </c>
      <c r="R3500" s="15">
        <f t="shared" si="327"/>
        <v>2014</v>
      </c>
      <c r="S3500" s="21">
        <f t="shared" si="330"/>
        <v>0</v>
      </c>
      <c r="T3500" s="15">
        <f t="shared" si="329"/>
        <v>0.38</v>
      </c>
      <c r="U3500">
        <f t="shared" si="328"/>
        <v>2014</v>
      </c>
    </row>
    <row r="3501" spans="1:21" ht="43.5" x14ac:dyDescent="0.35">
      <c r="A3501">
        <v>3501</v>
      </c>
      <c r="B3501" s="3" t="s">
        <v>3500</v>
      </c>
      <c r="C3501" s="3" t="s">
        <v>7611</v>
      </c>
      <c r="D3501" s="6">
        <v>1500</v>
      </c>
      <c r="E3501" s="8">
        <v>11</v>
      </c>
      <c r="F3501" t="s">
        <v>8218</v>
      </c>
      <c r="G3501" t="s">
        <v>8224</v>
      </c>
      <c r="H3501" t="s">
        <v>8246</v>
      </c>
      <c r="I3501">
        <v>1441995595</v>
      </c>
      <c r="J3501">
        <v>1439835595</v>
      </c>
      <c r="K3501" t="b">
        <v>0</v>
      </c>
      <c r="L3501">
        <v>42</v>
      </c>
      <c r="M3501" t="b">
        <v>1</v>
      </c>
      <c r="N3501" s="10" t="s">
        <v>8271</v>
      </c>
      <c r="O3501" t="s">
        <v>8272</v>
      </c>
      <c r="P3501" s="12">
        <f t="shared" si="325"/>
        <v>42233.763831018514</v>
      </c>
      <c r="Q3501" s="12">
        <f t="shared" si="326"/>
        <v>42258.763831018514</v>
      </c>
      <c r="R3501" s="15">
        <f t="shared" si="327"/>
        <v>2015</v>
      </c>
      <c r="S3501" s="21">
        <f t="shared" si="330"/>
        <v>0</v>
      </c>
      <c r="T3501" s="15">
        <f t="shared" si="329"/>
        <v>0.26</v>
      </c>
      <c r="U3501">
        <f t="shared" si="328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 s="12">
        <f t="shared" si="325"/>
        <v>42419.91942129629</v>
      </c>
      <c r="Q3502" s="12">
        <f t="shared" si="326"/>
        <v>42436.207638888889</v>
      </c>
      <c r="R3502" s="15">
        <f t="shared" si="327"/>
        <v>2016</v>
      </c>
      <c r="S3502" s="21">
        <f t="shared" si="330"/>
        <v>0</v>
      </c>
      <c r="T3502" s="15">
        <f t="shared" si="329"/>
        <v>0.26</v>
      </c>
      <c r="U3502">
        <f t="shared" si="328"/>
        <v>2016</v>
      </c>
    </row>
    <row r="3503" spans="1:21" ht="43.5" x14ac:dyDescent="0.35">
      <c r="A3503">
        <v>3494</v>
      </c>
      <c r="B3503" s="3" t="s">
        <v>3493</v>
      </c>
      <c r="C3503" s="3" t="s">
        <v>7604</v>
      </c>
      <c r="D3503" s="6">
        <v>400</v>
      </c>
      <c r="E3503" s="8">
        <v>11</v>
      </c>
      <c r="F3503" t="s">
        <v>8218</v>
      </c>
      <c r="G3503" t="s">
        <v>8223</v>
      </c>
      <c r="H3503" t="s">
        <v>8245</v>
      </c>
      <c r="I3503">
        <v>1480140000</v>
      </c>
      <c r="J3503">
        <v>1479186575</v>
      </c>
      <c r="K3503" t="b">
        <v>0</v>
      </c>
      <c r="L3503">
        <v>13</v>
      </c>
      <c r="M3503" t="b">
        <v>1</v>
      </c>
      <c r="N3503" s="10" t="s">
        <v>8271</v>
      </c>
      <c r="O3503" t="s">
        <v>8272</v>
      </c>
      <c r="P3503" s="12">
        <f t="shared" si="325"/>
        <v>42689.214988425927</v>
      </c>
      <c r="Q3503" s="12">
        <f t="shared" si="326"/>
        <v>42700.25</v>
      </c>
      <c r="R3503" s="15">
        <f t="shared" si="327"/>
        <v>2016</v>
      </c>
      <c r="S3503" s="21">
        <f t="shared" si="330"/>
        <v>0</v>
      </c>
      <c r="T3503" s="15">
        <f t="shared" si="329"/>
        <v>0.85</v>
      </c>
      <c r="U3503">
        <f t="shared" si="328"/>
        <v>2016</v>
      </c>
    </row>
    <row r="3504" spans="1:21" ht="43.5" x14ac:dyDescent="0.35">
      <c r="A3504">
        <v>3547</v>
      </c>
      <c r="B3504" s="3" t="s">
        <v>3546</v>
      </c>
      <c r="C3504" s="3" t="s">
        <v>7657</v>
      </c>
      <c r="D3504" s="6">
        <v>35000</v>
      </c>
      <c r="E3504" s="8">
        <v>10</v>
      </c>
      <c r="F3504" t="s">
        <v>8218</v>
      </c>
      <c r="G3504" t="s">
        <v>8223</v>
      </c>
      <c r="H3504" t="s">
        <v>8245</v>
      </c>
      <c r="I3504">
        <v>1463198340</v>
      </c>
      <c r="J3504">
        <v>1461117201</v>
      </c>
      <c r="K3504" t="b">
        <v>0</v>
      </c>
      <c r="L3504">
        <v>336</v>
      </c>
      <c r="M3504" t="b">
        <v>1</v>
      </c>
      <c r="N3504" s="10" t="s">
        <v>8271</v>
      </c>
      <c r="O3504" t="s">
        <v>8272</v>
      </c>
      <c r="P3504" s="12">
        <f t="shared" si="325"/>
        <v>42480.078715277778</v>
      </c>
      <c r="Q3504" s="12">
        <f t="shared" si="326"/>
        <v>42504.165972222225</v>
      </c>
      <c r="R3504" s="15">
        <f t="shared" si="327"/>
        <v>2016</v>
      </c>
      <c r="S3504" s="21">
        <f t="shared" si="330"/>
        <v>0</v>
      </c>
      <c r="T3504" s="15">
        <f t="shared" si="329"/>
        <v>0.03</v>
      </c>
      <c r="U3504">
        <f t="shared" si="328"/>
        <v>2016</v>
      </c>
    </row>
    <row r="3505" spans="1:21" ht="43.5" x14ac:dyDescent="0.35">
      <c r="A3505">
        <v>3507</v>
      </c>
      <c r="B3505" s="3" t="s">
        <v>3506</v>
      </c>
      <c r="C3505" s="3" t="s">
        <v>7617</v>
      </c>
      <c r="D3505" s="6">
        <v>10000</v>
      </c>
      <c r="E3505" s="8">
        <v>10</v>
      </c>
      <c r="F3505" t="s">
        <v>8218</v>
      </c>
      <c r="G3505" t="s">
        <v>8223</v>
      </c>
      <c r="H3505" t="s">
        <v>8245</v>
      </c>
      <c r="I3505">
        <v>1464732537</v>
      </c>
      <c r="J3505">
        <v>1462140537</v>
      </c>
      <c r="K3505" t="b">
        <v>0</v>
      </c>
      <c r="L3505">
        <v>72</v>
      </c>
      <c r="M3505" t="b">
        <v>1</v>
      </c>
      <c r="N3505" s="10" t="s">
        <v>8271</v>
      </c>
      <c r="O3505" t="s">
        <v>8272</v>
      </c>
      <c r="P3505" s="12">
        <f t="shared" si="325"/>
        <v>42491.92288194444</v>
      </c>
      <c r="Q3505" s="12">
        <f t="shared" si="326"/>
        <v>42521.92288194444</v>
      </c>
      <c r="R3505" s="15">
        <f t="shared" si="327"/>
        <v>2016</v>
      </c>
      <c r="S3505" s="21">
        <f t="shared" si="330"/>
        <v>0</v>
      </c>
      <c r="T3505" s="15">
        <f t="shared" si="329"/>
        <v>0.14000000000000001</v>
      </c>
      <c r="U3505">
        <f t="shared" si="328"/>
        <v>2016</v>
      </c>
    </row>
    <row r="3506" spans="1:21" ht="58" x14ac:dyDescent="0.35">
      <c r="A3506">
        <v>3524</v>
      </c>
      <c r="B3506" s="3" t="s">
        <v>3523</v>
      </c>
      <c r="C3506" s="3" t="s">
        <v>7634</v>
      </c>
      <c r="D3506" s="6">
        <v>10000</v>
      </c>
      <c r="E3506" s="8">
        <v>10</v>
      </c>
      <c r="F3506" t="s">
        <v>8218</v>
      </c>
      <c r="G3506" t="s">
        <v>8223</v>
      </c>
      <c r="H3506" t="s">
        <v>8245</v>
      </c>
      <c r="I3506">
        <v>1410580800</v>
      </c>
      <c r="J3506">
        <v>1409336373</v>
      </c>
      <c r="K3506" t="b">
        <v>0</v>
      </c>
      <c r="L3506">
        <v>74</v>
      </c>
      <c r="M3506" t="b">
        <v>1</v>
      </c>
      <c r="N3506" s="10" t="s">
        <v>8271</v>
      </c>
      <c r="O3506" t="s">
        <v>8272</v>
      </c>
      <c r="P3506" s="12">
        <f t="shared" si="325"/>
        <v>41880.76357638889</v>
      </c>
      <c r="Q3506" s="12">
        <f t="shared" si="326"/>
        <v>41895.166666666664</v>
      </c>
      <c r="R3506" s="15">
        <f t="shared" si="327"/>
        <v>2014</v>
      </c>
      <c r="S3506" s="21">
        <f t="shared" si="330"/>
        <v>0</v>
      </c>
      <c r="T3506" s="15">
        <f t="shared" si="329"/>
        <v>0.14000000000000001</v>
      </c>
      <c r="U3506">
        <f t="shared" si="328"/>
        <v>2014</v>
      </c>
    </row>
    <row r="3507" spans="1:21" ht="43.5" x14ac:dyDescent="0.35">
      <c r="A3507">
        <v>3527</v>
      </c>
      <c r="B3507" s="3" t="s">
        <v>3526</v>
      </c>
      <c r="C3507" s="3" t="s">
        <v>7637</v>
      </c>
      <c r="D3507" s="6">
        <v>6000</v>
      </c>
      <c r="E3507" s="8">
        <v>10</v>
      </c>
      <c r="F3507" t="s">
        <v>8218</v>
      </c>
      <c r="G3507" t="s">
        <v>8223</v>
      </c>
      <c r="H3507" t="s">
        <v>8245</v>
      </c>
      <c r="I3507">
        <v>1436587140</v>
      </c>
      <c r="J3507">
        <v>1434069205</v>
      </c>
      <c r="K3507" t="b">
        <v>0</v>
      </c>
      <c r="L3507">
        <v>86</v>
      </c>
      <c r="M3507" t="b">
        <v>1</v>
      </c>
      <c r="N3507" s="10" t="s">
        <v>8271</v>
      </c>
      <c r="O3507" t="s">
        <v>8272</v>
      </c>
      <c r="P3507" s="12">
        <f t="shared" si="325"/>
        <v>42167.023206018523</v>
      </c>
      <c r="Q3507" s="12">
        <f t="shared" si="326"/>
        <v>42196.165972222225</v>
      </c>
      <c r="R3507" s="15">
        <f t="shared" si="327"/>
        <v>2015</v>
      </c>
      <c r="S3507" s="21">
        <f t="shared" si="330"/>
        <v>0</v>
      </c>
      <c r="T3507" s="15">
        <f t="shared" si="329"/>
        <v>0.12</v>
      </c>
      <c r="U3507">
        <f t="shared" si="328"/>
        <v>2015</v>
      </c>
    </row>
    <row r="3508" spans="1:21" ht="43.5" x14ac:dyDescent="0.35">
      <c r="A3508">
        <v>3542</v>
      </c>
      <c r="B3508" s="3" t="s">
        <v>3541</v>
      </c>
      <c r="C3508" s="3" t="s">
        <v>7652</v>
      </c>
      <c r="D3508" s="6">
        <v>5500</v>
      </c>
      <c r="E3508" s="8">
        <v>10</v>
      </c>
      <c r="F3508" t="s">
        <v>8218</v>
      </c>
      <c r="G3508" t="s">
        <v>8223</v>
      </c>
      <c r="H3508" t="s">
        <v>8245</v>
      </c>
      <c r="I3508">
        <v>1410099822</v>
      </c>
      <c r="J3508">
        <v>1404915822</v>
      </c>
      <c r="K3508" t="b">
        <v>0</v>
      </c>
      <c r="L3508">
        <v>85</v>
      </c>
      <c r="M3508" t="b">
        <v>1</v>
      </c>
      <c r="N3508" s="10" t="s">
        <v>8271</v>
      </c>
      <c r="O3508" t="s">
        <v>8272</v>
      </c>
      <c r="P3508" s="12">
        <f t="shared" si="325"/>
        <v>41829.599791666667</v>
      </c>
      <c r="Q3508" s="12">
        <f t="shared" si="326"/>
        <v>41889.599791666667</v>
      </c>
      <c r="R3508" s="15">
        <f t="shared" si="327"/>
        <v>2014</v>
      </c>
      <c r="S3508" s="21">
        <f t="shared" si="330"/>
        <v>0</v>
      </c>
      <c r="T3508" s="15">
        <f t="shared" si="329"/>
        <v>0.12</v>
      </c>
      <c r="U3508">
        <f t="shared" si="328"/>
        <v>2014</v>
      </c>
    </row>
    <row r="3509" spans="1:21" ht="43.5" x14ac:dyDescent="0.35">
      <c r="A3509">
        <v>3534</v>
      </c>
      <c r="B3509" s="3" t="s">
        <v>3533</v>
      </c>
      <c r="C3509" s="3" t="s">
        <v>7644</v>
      </c>
      <c r="D3509" s="6">
        <v>5000</v>
      </c>
      <c r="E3509" s="8">
        <v>10</v>
      </c>
      <c r="F3509" t="s">
        <v>8218</v>
      </c>
      <c r="G3509" t="s">
        <v>8223</v>
      </c>
      <c r="H3509" t="s">
        <v>8245</v>
      </c>
      <c r="I3509">
        <v>1443711623</v>
      </c>
      <c r="J3509">
        <v>1440687623</v>
      </c>
      <c r="K3509" t="b">
        <v>0</v>
      </c>
      <c r="L3509">
        <v>204</v>
      </c>
      <c r="M3509" t="b">
        <v>1</v>
      </c>
      <c r="N3509" s="10" t="s">
        <v>8271</v>
      </c>
      <c r="O3509" t="s">
        <v>8272</v>
      </c>
      <c r="P3509" s="12">
        <f t="shared" si="325"/>
        <v>42243.6252662037</v>
      </c>
      <c r="Q3509" s="12">
        <f t="shared" si="326"/>
        <v>42278.6252662037</v>
      </c>
      <c r="R3509" s="15">
        <f t="shared" si="327"/>
        <v>2015</v>
      </c>
      <c r="S3509" s="21">
        <f t="shared" si="330"/>
        <v>0</v>
      </c>
      <c r="T3509" s="15">
        <f t="shared" si="329"/>
        <v>0.05</v>
      </c>
      <c r="U3509">
        <f t="shared" si="328"/>
        <v>2015</v>
      </c>
    </row>
    <row r="3510" spans="1:21" ht="43.5" x14ac:dyDescent="0.35">
      <c r="A3510">
        <v>3502</v>
      </c>
      <c r="B3510" s="3" t="s">
        <v>3501</v>
      </c>
      <c r="C3510" s="3" t="s">
        <v>7612</v>
      </c>
      <c r="D3510" s="6">
        <v>4000</v>
      </c>
      <c r="E3510" s="8">
        <v>10</v>
      </c>
      <c r="F3510" t="s">
        <v>8218</v>
      </c>
      <c r="G3510" t="s">
        <v>8223</v>
      </c>
      <c r="H3510" t="s">
        <v>8245</v>
      </c>
      <c r="I3510">
        <v>1458100740</v>
      </c>
      <c r="J3510">
        <v>1456862924</v>
      </c>
      <c r="K3510" t="b">
        <v>0</v>
      </c>
      <c r="L3510">
        <v>31</v>
      </c>
      <c r="M3510" t="b">
        <v>1</v>
      </c>
      <c r="N3510" s="10" t="s">
        <v>8271</v>
      </c>
      <c r="O3510" t="s">
        <v>8272</v>
      </c>
      <c r="P3510" s="12">
        <f t="shared" si="325"/>
        <v>42430.839398148149</v>
      </c>
      <c r="Q3510" s="12">
        <f t="shared" si="326"/>
        <v>42445.165972222225</v>
      </c>
      <c r="R3510" s="15">
        <f t="shared" si="327"/>
        <v>2016</v>
      </c>
      <c r="S3510" s="21">
        <f t="shared" si="330"/>
        <v>0</v>
      </c>
      <c r="T3510" s="15">
        <f t="shared" si="329"/>
        <v>0.32</v>
      </c>
      <c r="U3510">
        <f t="shared" si="328"/>
        <v>2016</v>
      </c>
    </row>
    <row r="3511" spans="1:21" ht="43.5" x14ac:dyDescent="0.35">
      <c r="A3511">
        <v>3517</v>
      </c>
      <c r="B3511" s="3" t="s">
        <v>3516</v>
      </c>
      <c r="C3511" s="3" t="s">
        <v>7627</v>
      </c>
      <c r="D3511" s="6">
        <v>4000</v>
      </c>
      <c r="E3511" s="8">
        <v>10</v>
      </c>
      <c r="F3511" t="s">
        <v>8218</v>
      </c>
      <c r="G3511" t="s">
        <v>8224</v>
      </c>
      <c r="H3511" t="s">
        <v>8246</v>
      </c>
      <c r="I3511">
        <v>1404471600</v>
      </c>
      <c r="J3511">
        <v>1401910634</v>
      </c>
      <c r="K3511" t="b">
        <v>0</v>
      </c>
      <c r="L3511">
        <v>13</v>
      </c>
      <c r="M3511" t="b">
        <v>1</v>
      </c>
      <c r="N3511" s="10" t="s">
        <v>8271</v>
      </c>
      <c r="O3511" t="s">
        <v>8272</v>
      </c>
      <c r="P3511" s="12">
        <f t="shared" si="325"/>
        <v>41794.817523148151</v>
      </c>
      <c r="Q3511" s="12">
        <f t="shared" si="326"/>
        <v>41824.458333333336</v>
      </c>
      <c r="R3511" s="15">
        <f t="shared" si="327"/>
        <v>2014</v>
      </c>
      <c r="S3511" s="21">
        <f t="shared" si="330"/>
        <v>0</v>
      </c>
      <c r="T3511" s="15">
        <f t="shared" si="329"/>
        <v>0.77</v>
      </c>
      <c r="U3511">
        <f t="shared" si="328"/>
        <v>2014</v>
      </c>
    </row>
    <row r="3512" spans="1:21" ht="43.5" x14ac:dyDescent="0.35">
      <c r="A3512">
        <v>3523</v>
      </c>
      <c r="B3512" s="3" t="s">
        <v>3522</v>
      </c>
      <c r="C3512" s="3" t="s">
        <v>7633</v>
      </c>
      <c r="D3512" s="6">
        <v>4000</v>
      </c>
      <c r="E3512" s="8">
        <v>10</v>
      </c>
      <c r="F3512" t="s">
        <v>8218</v>
      </c>
      <c r="G3512" t="s">
        <v>8224</v>
      </c>
      <c r="H3512" t="s">
        <v>8246</v>
      </c>
      <c r="I3512">
        <v>1474844400</v>
      </c>
      <c r="J3512">
        <v>1469871148</v>
      </c>
      <c r="K3512" t="b">
        <v>0</v>
      </c>
      <c r="L3512">
        <v>80</v>
      </c>
      <c r="M3512" t="b">
        <v>1</v>
      </c>
      <c r="N3512" s="10" t="s">
        <v>8271</v>
      </c>
      <c r="O3512" t="s">
        <v>8272</v>
      </c>
      <c r="P3512" s="12">
        <f t="shared" si="325"/>
        <v>42581.397546296299</v>
      </c>
      <c r="Q3512" s="12">
        <f t="shared" si="326"/>
        <v>42638.958333333328</v>
      </c>
      <c r="R3512" s="15">
        <f t="shared" si="327"/>
        <v>2016</v>
      </c>
      <c r="S3512" s="21">
        <f t="shared" si="330"/>
        <v>0</v>
      </c>
      <c r="T3512" s="15">
        <f t="shared" si="329"/>
        <v>0.13</v>
      </c>
      <c r="U3512">
        <f t="shared" si="328"/>
        <v>2016</v>
      </c>
    </row>
    <row r="3513" spans="1:21" ht="43.5" x14ac:dyDescent="0.35">
      <c r="A3513">
        <v>3526</v>
      </c>
      <c r="B3513" s="3" t="s">
        <v>3525</v>
      </c>
      <c r="C3513" s="3" t="s">
        <v>7636</v>
      </c>
      <c r="D3513" s="6">
        <v>3300</v>
      </c>
      <c r="E3513" s="8">
        <v>10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s="10" t="s">
        <v>8271</v>
      </c>
      <c r="O3513" t="s">
        <v>8272</v>
      </c>
      <c r="P3513" s="12">
        <f t="shared" si="325"/>
        <v>42460.335312499999</v>
      </c>
      <c r="Q3513" s="12">
        <f t="shared" si="326"/>
        <v>42488.249305555553</v>
      </c>
      <c r="R3513" s="15">
        <f t="shared" si="327"/>
        <v>2016</v>
      </c>
      <c r="S3513" s="21">
        <f t="shared" si="330"/>
        <v>0</v>
      </c>
      <c r="T3513" s="15">
        <f t="shared" si="329"/>
        <v>0.28999999999999998</v>
      </c>
      <c r="U3513">
        <f t="shared" si="328"/>
        <v>2016</v>
      </c>
    </row>
    <row r="3514" spans="1:21" ht="43.5" x14ac:dyDescent="0.35">
      <c r="A3514">
        <v>3506</v>
      </c>
      <c r="B3514" s="3" t="s">
        <v>3505</v>
      </c>
      <c r="C3514" s="3" t="s">
        <v>7616</v>
      </c>
      <c r="D3514" s="6">
        <v>3000</v>
      </c>
      <c r="E3514" s="8">
        <v>10</v>
      </c>
      <c r="F3514" t="s">
        <v>8218</v>
      </c>
      <c r="G3514" t="s">
        <v>8223</v>
      </c>
      <c r="H3514" t="s">
        <v>8245</v>
      </c>
      <c r="I3514">
        <v>1408815440</v>
      </c>
      <c r="J3514">
        <v>1404927440</v>
      </c>
      <c r="K3514" t="b">
        <v>0</v>
      </c>
      <c r="L3514">
        <v>29</v>
      </c>
      <c r="M3514" t="b">
        <v>1</v>
      </c>
      <c r="N3514" s="10" t="s">
        <v>8271</v>
      </c>
      <c r="O3514" t="s">
        <v>8272</v>
      </c>
      <c r="P3514" s="12">
        <f t="shared" si="325"/>
        <v>41829.734259259261</v>
      </c>
      <c r="Q3514" s="12">
        <f t="shared" si="326"/>
        <v>41874.734259259261</v>
      </c>
      <c r="R3514" s="15">
        <f t="shared" si="327"/>
        <v>2014</v>
      </c>
      <c r="S3514" s="21">
        <f t="shared" si="330"/>
        <v>0</v>
      </c>
      <c r="T3514" s="15">
        <f t="shared" si="329"/>
        <v>0.34</v>
      </c>
      <c r="U3514">
        <f t="shared" si="328"/>
        <v>2014</v>
      </c>
    </row>
    <row r="3515" spans="1:21" ht="43.5" x14ac:dyDescent="0.35">
      <c r="A3515">
        <v>3509</v>
      </c>
      <c r="B3515" s="3" t="s">
        <v>3508</v>
      </c>
      <c r="C3515" s="3" t="s">
        <v>7619</v>
      </c>
      <c r="D3515" s="6">
        <v>3000</v>
      </c>
      <c r="E3515" s="8">
        <v>10</v>
      </c>
      <c r="F3515" t="s">
        <v>8218</v>
      </c>
      <c r="G3515" t="s">
        <v>8223</v>
      </c>
      <c r="H3515" t="s">
        <v>8245</v>
      </c>
      <c r="I3515">
        <v>1416545700</v>
      </c>
      <c r="J3515">
        <v>1415392666</v>
      </c>
      <c r="K3515" t="b">
        <v>0</v>
      </c>
      <c r="L3515">
        <v>33</v>
      </c>
      <c r="M3515" t="b">
        <v>1</v>
      </c>
      <c r="N3515" s="10" t="s">
        <v>8271</v>
      </c>
      <c r="O3515" t="s">
        <v>8272</v>
      </c>
      <c r="P3515" s="12">
        <f t="shared" si="325"/>
        <v>41950.859560185185</v>
      </c>
      <c r="Q3515" s="12">
        <f t="shared" si="326"/>
        <v>41964.204861111109</v>
      </c>
      <c r="R3515" s="15">
        <f t="shared" si="327"/>
        <v>2014</v>
      </c>
      <c r="S3515" s="21">
        <f t="shared" si="330"/>
        <v>0</v>
      </c>
      <c r="T3515" s="15">
        <f t="shared" si="329"/>
        <v>0.3</v>
      </c>
      <c r="U3515">
        <f t="shared" si="328"/>
        <v>2014</v>
      </c>
    </row>
    <row r="3516" spans="1:21" ht="43.5" x14ac:dyDescent="0.35">
      <c r="A3516">
        <v>3515</v>
      </c>
      <c r="B3516" s="3" t="s">
        <v>3514</v>
      </c>
      <c r="C3516" s="3" t="s">
        <v>7625</v>
      </c>
      <c r="D3516" s="6">
        <v>3000</v>
      </c>
      <c r="E3516" s="8">
        <v>10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s="10" t="s">
        <v>8271</v>
      </c>
      <c r="O3516" t="s">
        <v>8272</v>
      </c>
      <c r="P3516" s="12">
        <f t="shared" si="325"/>
        <v>42125.772812499999</v>
      </c>
      <c r="Q3516" s="12">
        <f t="shared" si="326"/>
        <v>42155.772812499999</v>
      </c>
      <c r="R3516" s="15">
        <f t="shared" si="327"/>
        <v>2015</v>
      </c>
      <c r="S3516" s="21">
        <f t="shared" si="330"/>
        <v>0</v>
      </c>
      <c r="T3516" s="15">
        <f t="shared" si="329"/>
        <v>0.22</v>
      </c>
      <c r="U3516">
        <f t="shared" si="328"/>
        <v>2015</v>
      </c>
    </row>
    <row r="3517" spans="1:21" ht="43.5" x14ac:dyDescent="0.35">
      <c r="A3517">
        <v>3513</v>
      </c>
      <c r="B3517" s="3" t="s">
        <v>3512</v>
      </c>
      <c r="C3517" s="3" t="s">
        <v>7623</v>
      </c>
      <c r="D3517" s="6">
        <v>2800</v>
      </c>
      <c r="E3517" s="8">
        <v>10</v>
      </c>
      <c r="F3517" t="s">
        <v>8218</v>
      </c>
      <c r="G3517" t="s">
        <v>8223</v>
      </c>
      <c r="H3517" t="s">
        <v>8245</v>
      </c>
      <c r="I3517">
        <v>1401857940</v>
      </c>
      <c r="J3517">
        <v>1400725112</v>
      </c>
      <c r="K3517" t="b">
        <v>0</v>
      </c>
      <c r="L3517">
        <v>44</v>
      </c>
      <c r="M3517" t="b">
        <v>1</v>
      </c>
      <c r="N3517" s="10" t="s">
        <v>8271</v>
      </c>
      <c r="O3517" t="s">
        <v>8272</v>
      </c>
      <c r="P3517" s="12">
        <f t="shared" si="325"/>
        <v>41781.096203703702</v>
      </c>
      <c r="Q3517" s="12">
        <f t="shared" si="326"/>
        <v>41794.207638888889</v>
      </c>
      <c r="R3517" s="15">
        <f t="shared" si="327"/>
        <v>2014</v>
      </c>
      <c r="S3517" s="21">
        <f t="shared" si="330"/>
        <v>0</v>
      </c>
      <c r="T3517" s="15">
        <f t="shared" si="329"/>
        <v>0.23</v>
      </c>
      <c r="U3517">
        <f t="shared" si="328"/>
        <v>2014</v>
      </c>
    </row>
    <row r="3518" spans="1:21" ht="43.5" x14ac:dyDescent="0.35">
      <c r="A3518">
        <v>3530</v>
      </c>
      <c r="B3518" s="3" t="s">
        <v>3529</v>
      </c>
      <c r="C3518" s="3" t="s">
        <v>7640</v>
      </c>
      <c r="D3518" s="6">
        <v>2750</v>
      </c>
      <c r="E3518" s="8">
        <v>10</v>
      </c>
      <c r="F3518" t="s">
        <v>8218</v>
      </c>
      <c r="G3518" t="s">
        <v>8224</v>
      </c>
      <c r="H3518" t="s">
        <v>8246</v>
      </c>
      <c r="I3518">
        <v>1460318400</v>
      </c>
      <c r="J3518">
        <v>1457881057</v>
      </c>
      <c r="K3518" t="b">
        <v>0</v>
      </c>
      <c r="L3518">
        <v>22</v>
      </c>
      <c r="M3518" t="b">
        <v>1</v>
      </c>
      <c r="N3518" s="10" t="s">
        <v>8271</v>
      </c>
      <c r="O3518" t="s">
        <v>8272</v>
      </c>
      <c r="P3518" s="12">
        <f t="shared" si="325"/>
        <v>42442.623344907406</v>
      </c>
      <c r="Q3518" s="12">
        <f t="shared" si="326"/>
        <v>42470.833333333328</v>
      </c>
      <c r="R3518" s="15">
        <f t="shared" si="327"/>
        <v>2016</v>
      </c>
      <c r="S3518" s="21">
        <f t="shared" si="330"/>
        <v>0</v>
      </c>
      <c r="T3518" s="15">
        <f t="shared" si="329"/>
        <v>0.45</v>
      </c>
      <c r="U3518">
        <f t="shared" si="328"/>
        <v>2016</v>
      </c>
    </row>
    <row r="3519" spans="1:21" ht="43.5" x14ac:dyDescent="0.35">
      <c r="A3519">
        <v>3503</v>
      </c>
      <c r="B3519" s="3" t="s">
        <v>3502</v>
      </c>
      <c r="C3519" s="3" t="s">
        <v>7613</v>
      </c>
      <c r="D3519" s="6">
        <v>2500</v>
      </c>
      <c r="E3519" s="8">
        <v>10</v>
      </c>
      <c r="F3519" t="s">
        <v>8218</v>
      </c>
      <c r="G3519" t="s">
        <v>8224</v>
      </c>
      <c r="H3519" t="s">
        <v>8246</v>
      </c>
      <c r="I3519">
        <v>1469359728</v>
      </c>
      <c r="J3519">
        <v>1466767728</v>
      </c>
      <c r="K3519" t="b">
        <v>0</v>
      </c>
      <c r="L3519">
        <v>38</v>
      </c>
      <c r="M3519" t="b">
        <v>1</v>
      </c>
      <c r="N3519" s="10" t="s">
        <v>8271</v>
      </c>
      <c r="O3519" t="s">
        <v>8272</v>
      </c>
      <c r="P3519" s="12">
        <f t="shared" si="325"/>
        <v>42545.478333333333</v>
      </c>
      <c r="Q3519" s="12">
        <f t="shared" si="326"/>
        <v>42575.478333333333</v>
      </c>
      <c r="R3519" s="15">
        <f t="shared" si="327"/>
        <v>2016</v>
      </c>
      <c r="S3519" s="21">
        <f t="shared" si="330"/>
        <v>0</v>
      </c>
      <c r="T3519" s="15">
        <f t="shared" si="329"/>
        <v>0.26</v>
      </c>
      <c r="U3519">
        <f t="shared" si="328"/>
        <v>2016</v>
      </c>
    </row>
    <row r="3520" spans="1:21" ht="87" x14ac:dyDescent="0.35">
      <c r="A3520">
        <v>3505</v>
      </c>
      <c r="B3520" s="3" t="s">
        <v>3504</v>
      </c>
      <c r="C3520" s="3" t="s">
        <v>7615</v>
      </c>
      <c r="D3520" s="6">
        <v>2500</v>
      </c>
      <c r="E3520" s="8">
        <v>10</v>
      </c>
      <c r="F3520" t="s">
        <v>8218</v>
      </c>
      <c r="G3520" t="s">
        <v>8223</v>
      </c>
      <c r="H3520" t="s">
        <v>8245</v>
      </c>
      <c r="I3520">
        <v>1399953600</v>
      </c>
      <c r="J3520">
        <v>1398983245</v>
      </c>
      <c r="K3520" t="b">
        <v>0</v>
      </c>
      <c r="L3520">
        <v>39</v>
      </c>
      <c r="M3520" t="b">
        <v>1</v>
      </c>
      <c r="N3520" s="10" t="s">
        <v>8271</v>
      </c>
      <c r="O3520" t="s">
        <v>8272</v>
      </c>
      <c r="P3520" s="12">
        <f t="shared" si="325"/>
        <v>41760.935706018521</v>
      </c>
      <c r="Q3520" s="12">
        <f t="shared" si="326"/>
        <v>41772.166666666664</v>
      </c>
      <c r="R3520" s="15">
        <f t="shared" si="327"/>
        <v>2014</v>
      </c>
      <c r="S3520" s="21">
        <f t="shared" si="330"/>
        <v>0</v>
      </c>
      <c r="T3520" s="15">
        <f t="shared" si="329"/>
        <v>0.26</v>
      </c>
      <c r="U3520">
        <f t="shared" si="328"/>
        <v>2014</v>
      </c>
    </row>
    <row r="3521" spans="1:21" ht="43.5" x14ac:dyDescent="0.35">
      <c r="A3521">
        <v>3516</v>
      </c>
      <c r="B3521" s="3" t="s">
        <v>3515</v>
      </c>
      <c r="C3521" s="3" t="s">
        <v>7626</v>
      </c>
      <c r="D3521" s="6">
        <v>2500</v>
      </c>
      <c r="E3521" s="8">
        <v>10</v>
      </c>
      <c r="F3521" t="s">
        <v>8218</v>
      </c>
      <c r="G3521" t="s">
        <v>8223</v>
      </c>
      <c r="H3521" t="s">
        <v>8245</v>
      </c>
      <c r="I3521">
        <v>1410145200</v>
      </c>
      <c r="J3521">
        <v>1407197670</v>
      </c>
      <c r="K3521" t="b">
        <v>0</v>
      </c>
      <c r="L3521">
        <v>11</v>
      </c>
      <c r="M3521" t="b">
        <v>1</v>
      </c>
      <c r="N3521" s="10" t="s">
        <v>8271</v>
      </c>
      <c r="O3521" t="s">
        <v>8272</v>
      </c>
      <c r="P3521" s="12">
        <f t="shared" si="325"/>
        <v>41856.010069444441</v>
      </c>
      <c r="Q3521" s="12">
        <f t="shared" si="326"/>
        <v>41890.125</v>
      </c>
      <c r="R3521" s="15">
        <f t="shared" si="327"/>
        <v>2014</v>
      </c>
      <c r="S3521" s="21">
        <f t="shared" si="330"/>
        <v>0</v>
      </c>
      <c r="T3521" s="15">
        <f t="shared" si="329"/>
        <v>0.91</v>
      </c>
      <c r="U3521">
        <f t="shared" si="328"/>
        <v>2014</v>
      </c>
    </row>
    <row r="3522" spans="1:21" ht="29" x14ac:dyDescent="0.35">
      <c r="A3522">
        <v>3544</v>
      </c>
      <c r="B3522" s="3" t="s">
        <v>3543</v>
      </c>
      <c r="C3522" s="3" t="s">
        <v>7654</v>
      </c>
      <c r="D3522" s="6">
        <v>2500</v>
      </c>
      <c r="E3522" s="8">
        <v>10</v>
      </c>
      <c r="F3522" t="s">
        <v>8218</v>
      </c>
      <c r="G3522" t="s">
        <v>8223</v>
      </c>
      <c r="H3522" t="s">
        <v>8245</v>
      </c>
      <c r="I3522">
        <v>1425758257</v>
      </c>
      <c r="J3522">
        <v>1423166257</v>
      </c>
      <c r="K3522" t="b">
        <v>0</v>
      </c>
      <c r="L3522">
        <v>24</v>
      </c>
      <c r="M3522" t="b">
        <v>1</v>
      </c>
      <c r="N3522" s="10" t="s">
        <v>8271</v>
      </c>
      <c r="O3522" t="s">
        <v>8272</v>
      </c>
      <c r="P3522" s="12">
        <f t="shared" ref="P3522:P3585" si="331">(((J3522/60)/60)/24)+DATE(1970,1,1)</f>
        <v>42040.831678240742</v>
      </c>
      <c r="Q3522" s="12">
        <f t="shared" ref="Q3522:Q3585" si="332">(((I3522/60)/60)/24)+DATE(1970,1,1)</f>
        <v>42070.831678240742</v>
      </c>
      <c r="R3522" s="15">
        <f t="shared" ref="R3522:R3585" si="333">YEAR(P3522)</f>
        <v>2015</v>
      </c>
      <c r="S3522" s="21">
        <f t="shared" si="330"/>
        <v>0</v>
      </c>
      <c r="T3522" s="15">
        <f t="shared" si="329"/>
        <v>0.42</v>
      </c>
      <c r="U3522">
        <f t="shared" si="328"/>
        <v>2015</v>
      </c>
    </row>
    <row r="3523" spans="1:21" ht="58" x14ac:dyDescent="0.35">
      <c r="A3523">
        <v>3550</v>
      </c>
      <c r="B3523" s="3" t="s">
        <v>3549</v>
      </c>
      <c r="C3523" s="3" t="s">
        <v>7660</v>
      </c>
      <c r="D3523" s="6">
        <v>2500</v>
      </c>
      <c r="E3523" s="8">
        <v>10</v>
      </c>
      <c r="F3523" t="s">
        <v>8218</v>
      </c>
      <c r="G3523" t="s">
        <v>8224</v>
      </c>
      <c r="H3523" t="s">
        <v>8246</v>
      </c>
      <c r="I3523">
        <v>1462224398</v>
      </c>
      <c r="J3523">
        <v>1459632398</v>
      </c>
      <c r="K3523" t="b">
        <v>0</v>
      </c>
      <c r="L3523">
        <v>64</v>
      </c>
      <c r="M3523" t="b">
        <v>1</v>
      </c>
      <c r="N3523" s="10" t="s">
        <v>8271</v>
      </c>
      <c r="O3523" t="s">
        <v>8272</v>
      </c>
      <c r="P3523" s="12">
        <f t="shared" si="331"/>
        <v>42462.893495370372</v>
      </c>
      <c r="Q3523" s="12">
        <f t="shared" si="332"/>
        <v>42492.893495370372</v>
      </c>
      <c r="R3523" s="15">
        <f t="shared" si="333"/>
        <v>2016</v>
      </c>
      <c r="S3523" s="21">
        <f t="shared" si="330"/>
        <v>0</v>
      </c>
      <c r="T3523" s="15">
        <f t="shared" si="329"/>
        <v>0.16</v>
      </c>
      <c r="U3523">
        <f t="shared" ref="U3523:U3586" si="334">YEAR(P3523)</f>
        <v>2016</v>
      </c>
    </row>
    <row r="3524" spans="1:21" ht="43.5" x14ac:dyDescent="0.35">
      <c r="A3524">
        <v>3548</v>
      </c>
      <c r="B3524" s="3" t="s">
        <v>3547</v>
      </c>
      <c r="C3524" s="3" t="s">
        <v>7658</v>
      </c>
      <c r="D3524" s="6">
        <v>2100</v>
      </c>
      <c r="E3524" s="8">
        <v>10</v>
      </c>
      <c r="F3524" t="s">
        <v>8218</v>
      </c>
      <c r="G3524" t="s">
        <v>8223</v>
      </c>
      <c r="H3524" t="s">
        <v>8245</v>
      </c>
      <c r="I3524">
        <v>1457139600</v>
      </c>
      <c r="J3524">
        <v>1455230214</v>
      </c>
      <c r="K3524" t="b">
        <v>0</v>
      </c>
      <c r="L3524">
        <v>13</v>
      </c>
      <c r="M3524" t="b">
        <v>1</v>
      </c>
      <c r="N3524" s="10" t="s">
        <v>8271</v>
      </c>
      <c r="O3524" t="s">
        <v>8272</v>
      </c>
      <c r="P3524" s="12">
        <f t="shared" si="331"/>
        <v>42411.942291666666</v>
      </c>
      <c r="Q3524" s="12">
        <f t="shared" si="332"/>
        <v>42434.041666666672</v>
      </c>
      <c r="R3524" s="15">
        <f t="shared" si="333"/>
        <v>2016</v>
      </c>
      <c r="S3524" s="21">
        <f t="shared" si="330"/>
        <v>0</v>
      </c>
      <c r="T3524" s="15">
        <f t="shared" ref="T3524:T3587" si="335">IFERROR(ROUND(E3524/L3524,2),0)</f>
        <v>0.77</v>
      </c>
      <c r="U3524">
        <f t="shared" si="334"/>
        <v>2016</v>
      </c>
    </row>
    <row r="3525" spans="1:21" ht="43.5" x14ac:dyDescent="0.35">
      <c r="A3525">
        <v>3519</v>
      </c>
      <c r="B3525" s="3" t="s">
        <v>3518</v>
      </c>
      <c r="C3525" s="3" t="s">
        <v>7629</v>
      </c>
      <c r="D3525" s="6">
        <v>2000</v>
      </c>
      <c r="E3525" s="8">
        <v>10</v>
      </c>
      <c r="F3525" t="s">
        <v>8218</v>
      </c>
      <c r="G3525" t="s">
        <v>8224</v>
      </c>
      <c r="H3525" t="s">
        <v>8246</v>
      </c>
      <c r="I3525">
        <v>1425478950</v>
      </c>
      <c r="J3525">
        <v>1422886950</v>
      </c>
      <c r="K3525" t="b">
        <v>0</v>
      </c>
      <c r="L3525">
        <v>28</v>
      </c>
      <c r="M3525" t="b">
        <v>1</v>
      </c>
      <c r="N3525" s="10" t="s">
        <v>8271</v>
      </c>
      <c r="O3525" t="s">
        <v>8272</v>
      </c>
      <c r="P3525" s="12">
        <f t="shared" si="331"/>
        <v>42037.598958333328</v>
      </c>
      <c r="Q3525" s="12">
        <f t="shared" si="332"/>
        <v>42067.598958333328</v>
      </c>
      <c r="R3525" s="15">
        <f t="shared" si="333"/>
        <v>2015</v>
      </c>
      <c r="S3525" s="21">
        <f t="shared" si="330"/>
        <v>0</v>
      </c>
      <c r="T3525" s="15">
        <f t="shared" si="335"/>
        <v>0.36</v>
      </c>
      <c r="U3525">
        <f t="shared" si="334"/>
        <v>2015</v>
      </c>
    </row>
    <row r="3526" spans="1:21" ht="43.5" x14ac:dyDescent="0.35">
      <c r="A3526">
        <v>3520</v>
      </c>
      <c r="B3526" s="3" t="s">
        <v>3519</v>
      </c>
      <c r="C3526" s="3" t="s">
        <v>7630</v>
      </c>
      <c r="D3526" s="6">
        <v>2000</v>
      </c>
      <c r="E3526" s="8">
        <v>10</v>
      </c>
      <c r="F3526" t="s">
        <v>8218</v>
      </c>
      <c r="G3526" t="s">
        <v>8224</v>
      </c>
      <c r="H3526" t="s">
        <v>8246</v>
      </c>
      <c r="I3526">
        <v>1441547220</v>
      </c>
      <c r="J3526">
        <v>1439322412</v>
      </c>
      <c r="K3526" t="b">
        <v>0</v>
      </c>
      <c r="L3526">
        <v>21</v>
      </c>
      <c r="M3526" t="b">
        <v>1</v>
      </c>
      <c r="N3526" s="10" t="s">
        <v>8271</v>
      </c>
      <c r="O3526" t="s">
        <v>8272</v>
      </c>
      <c r="P3526" s="12">
        <f t="shared" si="331"/>
        <v>42227.824212962965</v>
      </c>
      <c r="Q3526" s="12">
        <f t="shared" si="332"/>
        <v>42253.57430555555</v>
      </c>
      <c r="R3526" s="15">
        <f t="shared" si="333"/>
        <v>2015</v>
      </c>
      <c r="S3526" s="21">
        <f t="shared" si="330"/>
        <v>0</v>
      </c>
      <c r="T3526" s="15">
        <f t="shared" si="335"/>
        <v>0.48</v>
      </c>
      <c r="U3526">
        <f t="shared" si="334"/>
        <v>2015</v>
      </c>
    </row>
    <row r="3527" spans="1:21" ht="43.5" x14ac:dyDescent="0.35">
      <c r="A3527">
        <v>3535</v>
      </c>
      <c r="B3527" s="3" t="s">
        <v>3534</v>
      </c>
      <c r="C3527" s="3" t="s">
        <v>7645</v>
      </c>
      <c r="D3527" s="6">
        <v>2000</v>
      </c>
      <c r="E3527" s="8">
        <v>10</v>
      </c>
      <c r="F3527" t="s">
        <v>8218</v>
      </c>
      <c r="G3527" t="s">
        <v>8224</v>
      </c>
      <c r="H3527" t="s">
        <v>8246</v>
      </c>
      <c r="I3527">
        <v>1443808800</v>
      </c>
      <c r="J3527">
        <v>1441120910</v>
      </c>
      <c r="K3527" t="b">
        <v>0</v>
      </c>
      <c r="L3527">
        <v>46</v>
      </c>
      <c r="M3527" t="b">
        <v>1</v>
      </c>
      <c r="N3527" s="10" t="s">
        <v>8271</v>
      </c>
      <c r="O3527" t="s">
        <v>8272</v>
      </c>
      <c r="P3527" s="12">
        <f t="shared" si="331"/>
        <v>42248.640162037031</v>
      </c>
      <c r="Q3527" s="12">
        <f t="shared" si="332"/>
        <v>42279.75</v>
      </c>
      <c r="R3527" s="15">
        <f t="shared" si="333"/>
        <v>2015</v>
      </c>
      <c r="S3527" s="21">
        <f t="shared" si="330"/>
        <v>0</v>
      </c>
      <c r="T3527" s="15">
        <f t="shared" si="335"/>
        <v>0.22</v>
      </c>
      <c r="U3527">
        <f t="shared" si="334"/>
        <v>2015</v>
      </c>
    </row>
    <row r="3528" spans="1:21" ht="43.5" x14ac:dyDescent="0.35">
      <c r="A3528">
        <v>3538</v>
      </c>
      <c r="B3528" s="3" t="s">
        <v>3537</v>
      </c>
      <c r="C3528" s="3" t="s">
        <v>7648</v>
      </c>
      <c r="D3528" s="6">
        <v>2000</v>
      </c>
      <c r="E3528" s="8">
        <v>10</v>
      </c>
      <c r="F3528" t="s">
        <v>8218</v>
      </c>
      <c r="G3528" t="s">
        <v>8224</v>
      </c>
      <c r="H3528" t="s">
        <v>8246</v>
      </c>
      <c r="I3528">
        <v>1471428340</v>
      </c>
      <c r="J3528">
        <v>1469009140</v>
      </c>
      <c r="K3528" t="b">
        <v>0</v>
      </c>
      <c r="L3528">
        <v>83</v>
      </c>
      <c r="M3528" t="b">
        <v>1</v>
      </c>
      <c r="N3528" s="10" t="s">
        <v>8271</v>
      </c>
      <c r="O3528" t="s">
        <v>8272</v>
      </c>
      <c r="P3528" s="12">
        <f t="shared" si="331"/>
        <v>42571.420601851853</v>
      </c>
      <c r="Q3528" s="12">
        <f t="shared" si="332"/>
        <v>42599.420601851853</v>
      </c>
      <c r="R3528" s="15">
        <f t="shared" si="333"/>
        <v>2016</v>
      </c>
      <c r="S3528" s="21">
        <f t="shared" si="330"/>
        <v>0</v>
      </c>
      <c r="T3528" s="15">
        <f t="shared" si="335"/>
        <v>0.12</v>
      </c>
      <c r="U3528">
        <f t="shared" si="334"/>
        <v>2016</v>
      </c>
    </row>
    <row r="3529" spans="1:21" ht="43.5" x14ac:dyDescent="0.35">
      <c r="A3529">
        <v>3528</v>
      </c>
      <c r="B3529" s="3" t="s">
        <v>3527</v>
      </c>
      <c r="C3529" s="3" t="s">
        <v>7638</v>
      </c>
      <c r="D3529" s="6">
        <v>1650</v>
      </c>
      <c r="E3529" s="8">
        <v>10</v>
      </c>
      <c r="F3529" t="s">
        <v>8218</v>
      </c>
      <c r="G3529" t="s">
        <v>8224</v>
      </c>
      <c r="H3529" t="s">
        <v>8246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s="10" t="s">
        <v>8271</v>
      </c>
      <c r="O3529" t="s">
        <v>8272</v>
      </c>
      <c r="P3529" s="12">
        <f t="shared" si="331"/>
        <v>42733.50136574074</v>
      </c>
      <c r="Q3529" s="12">
        <f t="shared" si="332"/>
        <v>42753.50136574074</v>
      </c>
      <c r="R3529" s="15">
        <f t="shared" si="333"/>
        <v>2016</v>
      </c>
      <c r="S3529" s="21">
        <f t="shared" si="330"/>
        <v>0</v>
      </c>
      <c r="T3529" s="15">
        <f t="shared" si="335"/>
        <v>0.27</v>
      </c>
      <c r="U3529">
        <f t="shared" si="334"/>
        <v>2016</v>
      </c>
    </row>
    <row r="3530" spans="1:21" ht="43.5" x14ac:dyDescent="0.35">
      <c r="A3530">
        <v>3511</v>
      </c>
      <c r="B3530" s="3" t="s">
        <v>3510</v>
      </c>
      <c r="C3530" s="3" t="s">
        <v>7621</v>
      </c>
      <c r="D3530" s="6">
        <v>1500</v>
      </c>
      <c r="E3530" s="8">
        <v>10</v>
      </c>
      <c r="F3530" t="s">
        <v>8218</v>
      </c>
      <c r="G3530" t="s">
        <v>8224</v>
      </c>
      <c r="H3530" t="s">
        <v>8246</v>
      </c>
      <c r="I3530">
        <v>1415385000</v>
      </c>
      <c r="J3530">
        <v>1413406695</v>
      </c>
      <c r="K3530" t="b">
        <v>0</v>
      </c>
      <c r="L3530">
        <v>19</v>
      </c>
      <c r="M3530" t="b">
        <v>1</v>
      </c>
      <c r="N3530" s="10" t="s">
        <v>8271</v>
      </c>
      <c r="O3530" t="s">
        <v>8272</v>
      </c>
      <c r="P3530" s="12">
        <f t="shared" si="331"/>
        <v>41927.873784722222</v>
      </c>
      <c r="Q3530" s="12">
        <f t="shared" si="332"/>
        <v>41950.770833333336</v>
      </c>
      <c r="R3530" s="15">
        <f t="shared" si="333"/>
        <v>2014</v>
      </c>
      <c r="S3530" s="21">
        <f t="shared" si="330"/>
        <v>0</v>
      </c>
      <c r="T3530" s="15">
        <f t="shared" si="335"/>
        <v>0.53</v>
      </c>
      <c r="U3530">
        <f t="shared" si="334"/>
        <v>2014</v>
      </c>
    </row>
    <row r="3531" spans="1:21" ht="43.5" x14ac:dyDescent="0.35">
      <c r="A3531">
        <v>3518</v>
      </c>
      <c r="B3531" s="3" t="s">
        <v>3517</v>
      </c>
      <c r="C3531" s="3" t="s">
        <v>7628</v>
      </c>
      <c r="D3531" s="6">
        <v>1500</v>
      </c>
      <c r="E3531" s="8">
        <v>10</v>
      </c>
      <c r="F3531" t="s">
        <v>8218</v>
      </c>
      <c r="G3531" t="s">
        <v>8223</v>
      </c>
      <c r="H3531" t="s">
        <v>8245</v>
      </c>
      <c r="I3531">
        <v>1412259660</v>
      </c>
      <c r="J3531">
        <v>1410461299</v>
      </c>
      <c r="K3531" t="b">
        <v>0</v>
      </c>
      <c r="L3531">
        <v>33</v>
      </c>
      <c r="M3531" t="b">
        <v>1</v>
      </c>
      <c r="N3531" s="10" t="s">
        <v>8271</v>
      </c>
      <c r="O3531" t="s">
        <v>8272</v>
      </c>
      <c r="P3531" s="12">
        <f t="shared" si="331"/>
        <v>41893.783553240741</v>
      </c>
      <c r="Q3531" s="12">
        <f t="shared" si="332"/>
        <v>41914.597916666666</v>
      </c>
      <c r="R3531" s="15">
        <f t="shared" si="333"/>
        <v>2014</v>
      </c>
      <c r="S3531" s="21">
        <f t="shared" si="330"/>
        <v>0</v>
      </c>
      <c r="T3531" s="15">
        <f t="shared" si="335"/>
        <v>0.3</v>
      </c>
      <c r="U3531">
        <f t="shared" si="334"/>
        <v>2014</v>
      </c>
    </row>
    <row r="3532" spans="1:21" ht="43.5" x14ac:dyDescent="0.35">
      <c r="A3532">
        <v>3543</v>
      </c>
      <c r="B3532" s="3" t="s">
        <v>3542</v>
      </c>
      <c r="C3532" s="3" t="s">
        <v>7653</v>
      </c>
      <c r="D3532" s="6">
        <v>1500</v>
      </c>
      <c r="E3532" s="8">
        <v>10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s="10" t="s">
        <v>8271</v>
      </c>
      <c r="O3532" t="s">
        <v>8272</v>
      </c>
      <c r="P3532" s="12">
        <f t="shared" si="331"/>
        <v>42150.755312499998</v>
      </c>
      <c r="Q3532" s="12">
        <f t="shared" si="332"/>
        <v>42180.755312499998</v>
      </c>
      <c r="R3532" s="15">
        <f t="shared" si="333"/>
        <v>2015</v>
      </c>
      <c r="S3532" s="21">
        <f t="shared" si="330"/>
        <v>0</v>
      </c>
      <c r="T3532" s="15">
        <f t="shared" si="335"/>
        <v>0.34</v>
      </c>
      <c r="U3532">
        <f t="shared" si="334"/>
        <v>2015</v>
      </c>
    </row>
    <row r="3533" spans="1:21" ht="43.5" x14ac:dyDescent="0.35">
      <c r="A3533">
        <v>3551</v>
      </c>
      <c r="B3533" s="3" t="s">
        <v>3550</v>
      </c>
      <c r="C3533" s="3" t="s">
        <v>7661</v>
      </c>
      <c r="D3533" s="6">
        <v>1500</v>
      </c>
      <c r="E3533" s="8">
        <v>10</v>
      </c>
      <c r="F3533" t="s">
        <v>8218</v>
      </c>
      <c r="G3533" t="s">
        <v>8223</v>
      </c>
      <c r="H3533" t="s">
        <v>8245</v>
      </c>
      <c r="I3533">
        <v>1400796420</v>
      </c>
      <c r="J3533">
        <v>1398342170</v>
      </c>
      <c r="K3533" t="b">
        <v>0</v>
      </c>
      <c r="L3533">
        <v>25</v>
      </c>
      <c r="M3533" t="b">
        <v>1</v>
      </c>
      <c r="N3533" s="10" t="s">
        <v>8271</v>
      </c>
      <c r="O3533" t="s">
        <v>8272</v>
      </c>
      <c r="P3533" s="12">
        <f t="shared" si="331"/>
        <v>41753.515856481477</v>
      </c>
      <c r="Q3533" s="12">
        <f t="shared" si="332"/>
        <v>41781.921527777777</v>
      </c>
      <c r="R3533" s="15">
        <f t="shared" si="333"/>
        <v>2014</v>
      </c>
      <c r="S3533" s="21">
        <f t="shared" si="330"/>
        <v>0</v>
      </c>
      <c r="T3533" s="15">
        <f t="shared" si="335"/>
        <v>0.4</v>
      </c>
      <c r="U3533">
        <f t="shared" si="334"/>
        <v>2014</v>
      </c>
    </row>
    <row r="3534" spans="1:21" ht="43.5" x14ac:dyDescent="0.35">
      <c r="A3534">
        <v>3522</v>
      </c>
      <c r="B3534" s="3" t="s">
        <v>3521</v>
      </c>
      <c r="C3534" s="3" t="s">
        <v>7632</v>
      </c>
      <c r="D3534" s="6">
        <v>1395</v>
      </c>
      <c r="E3534" s="8">
        <v>10</v>
      </c>
      <c r="F3534" t="s">
        <v>8218</v>
      </c>
      <c r="G3534" t="s">
        <v>8224</v>
      </c>
      <c r="H3534" t="s">
        <v>8246</v>
      </c>
      <c r="I3534">
        <v>1442311560</v>
      </c>
      <c r="J3534">
        <v>1439924246</v>
      </c>
      <c r="K3534" t="b">
        <v>0</v>
      </c>
      <c r="L3534">
        <v>34</v>
      </c>
      <c r="M3534" t="b">
        <v>1</v>
      </c>
      <c r="N3534" s="10" t="s">
        <v>8271</v>
      </c>
      <c r="O3534" t="s">
        <v>8272</v>
      </c>
      <c r="P3534" s="12">
        <f t="shared" si="331"/>
        <v>42234.789884259255</v>
      </c>
      <c r="Q3534" s="12">
        <f t="shared" si="332"/>
        <v>42262.420833333337</v>
      </c>
      <c r="R3534" s="15">
        <f t="shared" si="333"/>
        <v>2015</v>
      </c>
      <c r="S3534" s="21">
        <f t="shared" si="330"/>
        <v>0</v>
      </c>
      <c r="T3534" s="15">
        <f t="shared" si="335"/>
        <v>0.28999999999999998</v>
      </c>
      <c r="U3534">
        <f t="shared" si="334"/>
        <v>2015</v>
      </c>
    </row>
    <row r="3535" spans="1:21" ht="43.5" x14ac:dyDescent="0.35">
      <c r="A3535">
        <v>3541</v>
      </c>
      <c r="B3535" s="3" t="s">
        <v>3540</v>
      </c>
      <c r="C3535" s="3" t="s">
        <v>7651</v>
      </c>
      <c r="D3535" s="6">
        <v>1200</v>
      </c>
      <c r="E3535" s="8">
        <v>10</v>
      </c>
      <c r="F3535" t="s">
        <v>8218</v>
      </c>
      <c r="G3535" t="s">
        <v>8224</v>
      </c>
      <c r="H3535" t="s">
        <v>8246</v>
      </c>
      <c r="I3535">
        <v>1441042275</v>
      </c>
      <c r="J3535">
        <v>1438882275</v>
      </c>
      <c r="K3535" t="b">
        <v>0</v>
      </c>
      <c r="L3535">
        <v>32</v>
      </c>
      <c r="M3535" t="b">
        <v>1</v>
      </c>
      <c r="N3535" s="10" t="s">
        <v>8271</v>
      </c>
      <c r="O3535" t="s">
        <v>8272</v>
      </c>
      <c r="P3535" s="12">
        <f t="shared" si="331"/>
        <v>42222.730034722219</v>
      </c>
      <c r="Q3535" s="12">
        <f t="shared" si="332"/>
        <v>42247.730034722219</v>
      </c>
      <c r="R3535" s="15">
        <f t="shared" si="333"/>
        <v>2015</v>
      </c>
      <c r="S3535" s="21">
        <f t="shared" si="330"/>
        <v>0</v>
      </c>
      <c r="T3535" s="15">
        <f t="shared" si="335"/>
        <v>0.31</v>
      </c>
      <c r="U3535">
        <f t="shared" si="334"/>
        <v>2015</v>
      </c>
    </row>
    <row r="3536" spans="1:21" ht="43.5" x14ac:dyDescent="0.35">
      <c r="A3536">
        <v>3546</v>
      </c>
      <c r="B3536" s="3" t="s">
        <v>3545</v>
      </c>
      <c r="C3536" s="3" t="s">
        <v>7656</v>
      </c>
      <c r="D3536" s="6">
        <v>1100</v>
      </c>
      <c r="E3536" s="8">
        <v>10</v>
      </c>
      <c r="F3536" t="s">
        <v>8218</v>
      </c>
      <c r="G3536" t="s">
        <v>8223</v>
      </c>
      <c r="H3536" t="s">
        <v>8245</v>
      </c>
      <c r="I3536">
        <v>1427860740</v>
      </c>
      <c r="J3536">
        <v>1426002684</v>
      </c>
      <c r="K3536" t="b">
        <v>0</v>
      </c>
      <c r="L3536">
        <v>19</v>
      </c>
      <c r="M3536" t="b">
        <v>1</v>
      </c>
      <c r="N3536" s="10" t="s">
        <v>8271</v>
      </c>
      <c r="O3536" t="s">
        <v>8272</v>
      </c>
      <c r="P3536" s="12">
        <f t="shared" si="331"/>
        <v>42073.660694444443</v>
      </c>
      <c r="Q3536" s="12">
        <f t="shared" si="332"/>
        <v>42095.165972222225</v>
      </c>
      <c r="R3536" s="15">
        <f t="shared" si="333"/>
        <v>2015</v>
      </c>
      <c r="S3536" s="21">
        <f t="shared" si="330"/>
        <v>0</v>
      </c>
      <c r="T3536" s="15">
        <f t="shared" si="335"/>
        <v>0.53</v>
      </c>
      <c r="U3536">
        <f t="shared" si="334"/>
        <v>2015</v>
      </c>
    </row>
    <row r="3537" spans="1:21" ht="43.5" x14ac:dyDescent="0.35">
      <c r="A3537">
        <v>3504</v>
      </c>
      <c r="B3537" s="3" t="s">
        <v>3503</v>
      </c>
      <c r="C3537" s="3" t="s">
        <v>7614</v>
      </c>
      <c r="D3537" s="6">
        <v>1000</v>
      </c>
      <c r="E3537" s="8">
        <v>10</v>
      </c>
      <c r="F3537" t="s">
        <v>8218</v>
      </c>
      <c r="G3537" t="s">
        <v>8223</v>
      </c>
      <c r="H3537" t="s">
        <v>8245</v>
      </c>
      <c r="I3537">
        <v>1447959491</v>
      </c>
      <c r="J3537">
        <v>1445363891</v>
      </c>
      <c r="K3537" t="b">
        <v>0</v>
      </c>
      <c r="L3537">
        <v>8</v>
      </c>
      <c r="M3537" t="b">
        <v>1</v>
      </c>
      <c r="N3537" s="10" t="s">
        <v>8271</v>
      </c>
      <c r="O3537" t="s">
        <v>8272</v>
      </c>
      <c r="P3537" s="12">
        <f t="shared" si="331"/>
        <v>42297.748738425929</v>
      </c>
      <c r="Q3537" s="12">
        <f t="shared" si="332"/>
        <v>42327.790405092594</v>
      </c>
      <c r="R3537" s="15">
        <f t="shared" si="333"/>
        <v>2015</v>
      </c>
      <c r="S3537" s="21">
        <f t="shared" si="330"/>
        <v>0</v>
      </c>
      <c r="T3537" s="15">
        <f t="shared" si="335"/>
        <v>1.25</v>
      </c>
      <c r="U3537">
        <f t="shared" si="334"/>
        <v>2015</v>
      </c>
    </row>
    <row r="3538" spans="1:21" ht="43.5" x14ac:dyDescent="0.35">
      <c r="A3538">
        <v>3512</v>
      </c>
      <c r="B3538" s="3" t="s">
        <v>3511</v>
      </c>
      <c r="C3538" s="3" t="s">
        <v>7622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1429789992</v>
      </c>
      <c r="J3538">
        <v>1424609592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 s="12">
        <f t="shared" si="331"/>
        <v>42057.536944444444</v>
      </c>
      <c r="Q3538" s="12">
        <f t="shared" si="332"/>
        <v>42117.49527777778</v>
      </c>
      <c r="R3538" s="15">
        <f t="shared" si="333"/>
        <v>2015</v>
      </c>
      <c r="S3538" s="21">
        <f t="shared" si="330"/>
        <v>0</v>
      </c>
      <c r="T3538" s="15">
        <f t="shared" si="335"/>
        <v>0.59</v>
      </c>
      <c r="U3538">
        <f t="shared" si="334"/>
        <v>2015</v>
      </c>
    </row>
    <row r="3539" spans="1:21" x14ac:dyDescent="0.35">
      <c r="A3539">
        <v>3531</v>
      </c>
      <c r="B3539" s="3" t="s">
        <v>3530</v>
      </c>
      <c r="C3539" s="3" t="s">
        <v>7641</v>
      </c>
      <c r="D3539" s="6">
        <v>1000</v>
      </c>
      <c r="E3539" s="8">
        <v>10</v>
      </c>
      <c r="F3539" t="s">
        <v>8218</v>
      </c>
      <c r="G3539" t="s">
        <v>8223</v>
      </c>
      <c r="H3539" t="s">
        <v>8245</v>
      </c>
      <c r="I3539">
        <v>1467301334</v>
      </c>
      <c r="J3539">
        <v>1464709334</v>
      </c>
      <c r="K3539" t="b">
        <v>0</v>
      </c>
      <c r="L3539">
        <v>26</v>
      </c>
      <c r="M3539" t="b">
        <v>1</v>
      </c>
      <c r="N3539" s="10" t="s">
        <v>8271</v>
      </c>
      <c r="O3539" t="s">
        <v>8272</v>
      </c>
      <c r="P3539" s="12">
        <f t="shared" si="331"/>
        <v>42521.654328703706</v>
      </c>
      <c r="Q3539" s="12">
        <f t="shared" si="332"/>
        <v>42551.654328703706</v>
      </c>
      <c r="R3539" s="15">
        <f t="shared" si="333"/>
        <v>2016</v>
      </c>
      <c r="S3539" s="21">
        <f t="shared" si="330"/>
        <v>0</v>
      </c>
      <c r="T3539" s="15">
        <f t="shared" si="335"/>
        <v>0.38</v>
      </c>
      <c r="U3539">
        <f t="shared" si="334"/>
        <v>2016</v>
      </c>
    </row>
    <row r="3540" spans="1:21" ht="43.5" x14ac:dyDescent="0.35">
      <c r="A3540">
        <v>3549</v>
      </c>
      <c r="B3540" s="3" t="s">
        <v>3548</v>
      </c>
      <c r="C3540" s="3" t="s">
        <v>7659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1441358873</v>
      </c>
      <c r="J3540">
        <v>1438939673</v>
      </c>
      <c r="K3540" t="b">
        <v>0</v>
      </c>
      <c r="L3540">
        <v>42</v>
      </c>
      <c r="M3540" t="b">
        <v>1</v>
      </c>
      <c r="N3540" s="10" t="s">
        <v>8271</v>
      </c>
      <c r="O3540" t="s">
        <v>8272</v>
      </c>
      <c r="P3540" s="12">
        <f t="shared" si="331"/>
        <v>42223.394363425927</v>
      </c>
      <c r="Q3540" s="12">
        <f t="shared" si="332"/>
        <v>42251.394363425927</v>
      </c>
      <c r="R3540" s="15">
        <f t="shared" si="333"/>
        <v>2015</v>
      </c>
      <c r="S3540" s="21">
        <f t="shared" si="330"/>
        <v>0</v>
      </c>
      <c r="T3540" s="15">
        <f t="shared" si="335"/>
        <v>0.24</v>
      </c>
      <c r="U3540">
        <f t="shared" si="334"/>
        <v>2015</v>
      </c>
    </row>
    <row r="3541" spans="1:21" ht="58" x14ac:dyDescent="0.35">
      <c r="A3541">
        <v>3532</v>
      </c>
      <c r="B3541" s="3" t="s">
        <v>3531</v>
      </c>
      <c r="C3541" s="3" t="s">
        <v>7642</v>
      </c>
      <c r="D3541" s="6">
        <v>960</v>
      </c>
      <c r="E3541" s="8">
        <v>10</v>
      </c>
      <c r="F3541" t="s">
        <v>8218</v>
      </c>
      <c r="G3541" t="s">
        <v>8223</v>
      </c>
      <c r="H3541" t="s">
        <v>8245</v>
      </c>
      <c r="I3541">
        <v>1411012740</v>
      </c>
      <c r="J3541">
        <v>1409667827</v>
      </c>
      <c r="K3541" t="b">
        <v>0</v>
      </c>
      <c r="L3541">
        <v>27</v>
      </c>
      <c r="M3541" t="b">
        <v>1</v>
      </c>
      <c r="N3541" s="10" t="s">
        <v>8271</v>
      </c>
      <c r="O3541" t="s">
        <v>8272</v>
      </c>
      <c r="P3541" s="12">
        <f t="shared" si="331"/>
        <v>41884.599849537037</v>
      </c>
      <c r="Q3541" s="12">
        <f t="shared" si="332"/>
        <v>41900.165972222225</v>
      </c>
      <c r="R3541" s="15">
        <f t="shared" si="333"/>
        <v>2014</v>
      </c>
      <c r="S3541" s="21">
        <f t="shared" si="330"/>
        <v>0</v>
      </c>
      <c r="T3541" s="15">
        <f t="shared" si="335"/>
        <v>0.37</v>
      </c>
      <c r="U3541">
        <f t="shared" si="334"/>
        <v>2014</v>
      </c>
    </row>
    <row r="3542" spans="1:21" ht="58" x14ac:dyDescent="0.35">
      <c r="A3542">
        <v>3510</v>
      </c>
      <c r="B3542" s="3" t="s">
        <v>3509</v>
      </c>
      <c r="C3542" s="3" t="s">
        <v>7620</v>
      </c>
      <c r="D3542" s="6">
        <v>900</v>
      </c>
      <c r="E3542" s="8">
        <v>10</v>
      </c>
      <c r="F3542" t="s">
        <v>8218</v>
      </c>
      <c r="G3542" t="s">
        <v>8223</v>
      </c>
      <c r="H3542" t="s">
        <v>8245</v>
      </c>
      <c r="I3542">
        <v>1404312846</v>
      </c>
      <c r="J3542">
        <v>1402584846</v>
      </c>
      <c r="K3542" t="b">
        <v>0</v>
      </c>
      <c r="L3542">
        <v>15</v>
      </c>
      <c r="M3542" t="b">
        <v>1</v>
      </c>
      <c r="N3542" s="10" t="s">
        <v>8271</v>
      </c>
      <c r="O3542" t="s">
        <v>8272</v>
      </c>
      <c r="P3542" s="12">
        <f t="shared" si="331"/>
        <v>41802.62090277778</v>
      </c>
      <c r="Q3542" s="12">
        <f t="shared" si="332"/>
        <v>41822.62090277778</v>
      </c>
      <c r="R3542" s="15">
        <f t="shared" si="333"/>
        <v>2014</v>
      </c>
      <c r="S3542" s="21">
        <f t="shared" si="330"/>
        <v>0</v>
      </c>
      <c r="T3542" s="15">
        <f t="shared" si="335"/>
        <v>0.67</v>
      </c>
      <c r="U3542">
        <f t="shared" si="334"/>
        <v>2014</v>
      </c>
    </row>
    <row r="3543" spans="1:21" ht="58" x14ac:dyDescent="0.35">
      <c r="A3543">
        <v>3537</v>
      </c>
      <c r="B3543" s="3" t="s">
        <v>3536</v>
      </c>
      <c r="C3543" s="3" t="s">
        <v>7647</v>
      </c>
      <c r="D3543" s="6">
        <v>675</v>
      </c>
      <c r="E3543" s="8">
        <v>10</v>
      </c>
      <c r="F3543" t="s">
        <v>8218</v>
      </c>
      <c r="G3543" t="s">
        <v>8228</v>
      </c>
      <c r="H3543" t="s">
        <v>8250</v>
      </c>
      <c r="I3543">
        <v>1416211140</v>
      </c>
      <c r="J3543">
        <v>1413016216</v>
      </c>
      <c r="K3543" t="b">
        <v>0</v>
      </c>
      <c r="L3543">
        <v>28</v>
      </c>
      <c r="M3543" t="b">
        <v>1</v>
      </c>
      <c r="N3543" s="10" t="s">
        <v>8271</v>
      </c>
      <c r="O3543" t="s">
        <v>8272</v>
      </c>
      <c r="P3543" s="12">
        <f t="shared" si="331"/>
        <v>41923.354351851849</v>
      </c>
      <c r="Q3543" s="12">
        <f t="shared" si="332"/>
        <v>41960.332638888889</v>
      </c>
      <c r="R3543" s="15">
        <f t="shared" si="333"/>
        <v>2014</v>
      </c>
      <c r="S3543" s="21">
        <f t="shared" si="330"/>
        <v>0</v>
      </c>
      <c r="T3543" s="15">
        <f t="shared" si="335"/>
        <v>0.36</v>
      </c>
      <c r="U3543">
        <f t="shared" si="334"/>
        <v>2014</v>
      </c>
    </row>
    <row r="3544" spans="1:21" ht="43.5" x14ac:dyDescent="0.35">
      <c r="A3544">
        <v>3539</v>
      </c>
      <c r="B3544" s="3" t="s">
        <v>3538</v>
      </c>
      <c r="C3544" s="3" t="s">
        <v>7649</v>
      </c>
      <c r="D3544" s="6">
        <v>600</v>
      </c>
      <c r="E3544" s="8">
        <v>10</v>
      </c>
      <c r="F3544" t="s">
        <v>8218</v>
      </c>
      <c r="G3544" t="s">
        <v>8223</v>
      </c>
      <c r="H3544" t="s">
        <v>8245</v>
      </c>
      <c r="I3544">
        <v>1473358122</v>
      </c>
      <c r="J3544">
        <v>1471543722</v>
      </c>
      <c r="K3544" t="b">
        <v>0</v>
      </c>
      <c r="L3544">
        <v>13</v>
      </c>
      <c r="M3544" t="b">
        <v>1</v>
      </c>
      <c r="N3544" s="10" t="s">
        <v>8271</v>
      </c>
      <c r="O3544" t="s">
        <v>8272</v>
      </c>
      <c r="P3544" s="12">
        <f t="shared" si="331"/>
        <v>42600.756041666667</v>
      </c>
      <c r="Q3544" s="12">
        <f t="shared" si="332"/>
        <v>42621.756041666667</v>
      </c>
      <c r="R3544" s="15">
        <f t="shared" si="333"/>
        <v>2016</v>
      </c>
      <c r="S3544" s="21">
        <f t="shared" si="330"/>
        <v>0</v>
      </c>
      <c r="T3544" s="15">
        <f t="shared" si="335"/>
        <v>0.77</v>
      </c>
      <c r="U3544">
        <f t="shared" si="334"/>
        <v>2016</v>
      </c>
    </row>
    <row r="3545" spans="1:21" ht="43.5" x14ac:dyDescent="0.35">
      <c r="A3545">
        <v>3514</v>
      </c>
      <c r="B3545" s="3" t="s">
        <v>3513</v>
      </c>
      <c r="C3545" s="3" t="s">
        <v>7624</v>
      </c>
      <c r="D3545" s="6">
        <v>500</v>
      </c>
      <c r="E3545" s="8">
        <v>10</v>
      </c>
      <c r="F3545" t="s">
        <v>8218</v>
      </c>
      <c r="G3545" t="s">
        <v>8223</v>
      </c>
      <c r="H3545" t="s">
        <v>8245</v>
      </c>
      <c r="I3545">
        <v>1422853140</v>
      </c>
      <c r="J3545">
        <v>1421439552</v>
      </c>
      <c r="K3545" t="b">
        <v>0</v>
      </c>
      <c r="L3545">
        <v>10</v>
      </c>
      <c r="M3545" t="b">
        <v>1</v>
      </c>
      <c r="N3545" s="10" t="s">
        <v>8271</v>
      </c>
      <c r="O3545" t="s">
        <v>8272</v>
      </c>
      <c r="P3545" s="12">
        <f t="shared" si="331"/>
        <v>42020.846666666665</v>
      </c>
      <c r="Q3545" s="12">
        <f t="shared" si="332"/>
        <v>42037.207638888889</v>
      </c>
      <c r="R3545" s="15">
        <f t="shared" si="333"/>
        <v>2015</v>
      </c>
      <c r="S3545" s="21">
        <f t="shared" si="330"/>
        <v>0</v>
      </c>
      <c r="T3545" s="15">
        <f t="shared" si="335"/>
        <v>1</v>
      </c>
      <c r="U3545">
        <f t="shared" si="334"/>
        <v>2015</v>
      </c>
    </row>
    <row r="3546" spans="1:21" ht="43.5" x14ac:dyDescent="0.35">
      <c r="A3546">
        <v>3525</v>
      </c>
      <c r="B3546" s="3" t="s">
        <v>3524</v>
      </c>
      <c r="C3546" s="3" t="s">
        <v>7635</v>
      </c>
      <c r="D3546" s="6">
        <v>500</v>
      </c>
      <c r="E3546" s="8">
        <v>10</v>
      </c>
      <c r="F3546" t="s">
        <v>8218</v>
      </c>
      <c r="G3546" t="s">
        <v>8223</v>
      </c>
      <c r="H3546" t="s">
        <v>8245</v>
      </c>
      <c r="I3546">
        <v>1439136000</v>
      </c>
      <c r="J3546">
        <v>1438188106</v>
      </c>
      <c r="K3546" t="b">
        <v>0</v>
      </c>
      <c r="L3546">
        <v>7</v>
      </c>
      <c r="M3546" t="b">
        <v>1</v>
      </c>
      <c r="N3546" s="10" t="s">
        <v>8271</v>
      </c>
      <c r="O3546" t="s">
        <v>8272</v>
      </c>
      <c r="P3546" s="12">
        <f t="shared" si="331"/>
        <v>42214.6956712963</v>
      </c>
      <c r="Q3546" s="12">
        <f t="shared" si="332"/>
        <v>42225.666666666672</v>
      </c>
      <c r="R3546" s="15">
        <f t="shared" si="333"/>
        <v>2015</v>
      </c>
      <c r="S3546" s="21">
        <f t="shared" ref="S3546:S3609" si="336">ROUND(E3546/D3546,0)</f>
        <v>0</v>
      </c>
      <c r="T3546" s="15">
        <f t="shared" si="335"/>
        <v>1.43</v>
      </c>
      <c r="U3546">
        <f t="shared" si="334"/>
        <v>2015</v>
      </c>
    </row>
    <row r="3547" spans="1:21" ht="58" x14ac:dyDescent="0.35">
      <c r="A3547">
        <v>3529</v>
      </c>
      <c r="B3547" s="3" t="s">
        <v>3528</v>
      </c>
      <c r="C3547" s="3" t="s">
        <v>7639</v>
      </c>
      <c r="D3547" s="6">
        <v>500</v>
      </c>
      <c r="E3547" s="8">
        <v>10</v>
      </c>
      <c r="F3547" t="s">
        <v>8218</v>
      </c>
      <c r="G3547" t="s">
        <v>8223</v>
      </c>
      <c r="H3547" t="s">
        <v>8245</v>
      </c>
      <c r="I3547">
        <v>1436749200</v>
      </c>
      <c r="J3547">
        <v>1434997018</v>
      </c>
      <c r="K3547" t="b">
        <v>0</v>
      </c>
      <c r="L3547">
        <v>18</v>
      </c>
      <c r="M3547" t="b">
        <v>1</v>
      </c>
      <c r="N3547" s="10" t="s">
        <v>8271</v>
      </c>
      <c r="O3547" t="s">
        <v>8272</v>
      </c>
      <c r="P3547" s="12">
        <f t="shared" si="331"/>
        <v>42177.761782407411</v>
      </c>
      <c r="Q3547" s="12">
        <f t="shared" si="332"/>
        <v>42198.041666666672</v>
      </c>
      <c r="R3547" s="15">
        <f t="shared" si="333"/>
        <v>2015</v>
      </c>
      <c r="S3547" s="21">
        <f t="shared" si="336"/>
        <v>0</v>
      </c>
      <c r="T3547" s="15">
        <f t="shared" si="335"/>
        <v>0.56000000000000005</v>
      </c>
      <c r="U3547">
        <f t="shared" si="334"/>
        <v>2015</v>
      </c>
    </row>
    <row r="3548" spans="1:21" ht="58" x14ac:dyDescent="0.35">
      <c r="A3548">
        <v>3533</v>
      </c>
      <c r="B3548" s="3" t="s">
        <v>3532</v>
      </c>
      <c r="C3548" s="3" t="s">
        <v>7643</v>
      </c>
      <c r="D3548" s="6">
        <v>500</v>
      </c>
      <c r="E3548" s="8">
        <v>10</v>
      </c>
      <c r="F3548" t="s">
        <v>8218</v>
      </c>
      <c r="G3548" t="s">
        <v>8223</v>
      </c>
      <c r="H3548" t="s">
        <v>8245</v>
      </c>
      <c r="I3548">
        <v>1447269367</v>
      </c>
      <c r="J3548">
        <v>1444673767</v>
      </c>
      <c r="K3548" t="b">
        <v>0</v>
      </c>
      <c r="L3548">
        <v>8</v>
      </c>
      <c r="M3548" t="b">
        <v>1</v>
      </c>
      <c r="N3548" s="10" t="s">
        <v>8271</v>
      </c>
      <c r="O3548" t="s">
        <v>8272</v>
      </c>
      <c r="P3548" s="12">
        <f t="shared" si="331"/>
        <v>42289.761192129634</v>
      </c>
      <c r="Q3548" s="12">
        <f t="shared" si="332"/>
        <v>42319.802858796291</v>
      </c>
      <c r="R3548" s="15">
        <f t="shared" si="333"/>
        <v>2015</v>
      </c>
      <c r="S3548" s="21">
        <f t="shared" si="336"/>
        <v>0</v>
      </c>
      <c r="T3548" s="15">
        <f t="shared" si="335"/>
        <v>1.25</v>
      </c>
      <c r="U3548">
        <f t="shared" si="334"/>
        <v>2015</v>
      </c>
    </row>
    <row r="3549" spans="1:21" ht="58" x14ac:dyDescent="0.35">
      <c r="A3549">
        <v>3521</v>
      </c>
      <c r="B3549" s="3" t="s">
        <v>3520</v>
      </c>
      <c r="C3549" s="3" t="s">
        <v>7631</v>
      </c>
      <c r="D3549" s="6">
        <v>350</v>
      </c>
      <c r="E3549" s="8">
        <v>10</v>
      </c>
      <c r="F3549" t="s">
        <v>8218</v>
      </c>
      <c r="G3549" t="s">
        <v>8223</v>
      </c>
      <c r="H3549" t="s">
        <v>8245</v>
      </c>
      <c r="I3549">
        <v>1411980020</v>
      </c>
      <c r="J3549">
        <v>1409388020</v>
      </c>
      <c r="K3549" t="b">
        <v>0</v>
      </c>
      <c r="L3549">
        <v>13</v>
      </c>
      <c r="M3549" t="b">
        <v>1</v>
      </c>
      <c r="N3549" s="10" t="s">
        <v>8271</v>
      </c>
      <c r="O3549" t="s">
        <v>8272</v>
      </c>
      <c r="P3549" s="12">
        <f t="shared" si="331"/>
        <v>41881.361342592594</v>
      </c>
      <c r="Q3549" s="12">
        <f t="shared" si="332"/>
        <v>41911.361342592594</v>
      </c>
      <c r="R3549" s="15">
        <f t="shared" si="333"/>
        <v>2014</v>
      </c>
      <c r="S3549" s="21">
        <f t="shared" si="336"/>
        <v>0</v>
      </c>
      <c r="T3549" s="15">
        <f t="shared" si="335"/>
        <v>0.77</v>
      </c>
      <c r="U3549">
        <f t="shared" si="334"/>
        <v>2014</v>
      </c>
    </row>
    <row r="3550" spans="1:21" ht="58" x14ac:dyDescent="0.35">
      <c r="A3550">
        <v>3540</v>
      </c>
      <c r="B3550" s="3" t="s">
        <v>3539</v>
      </c>
      <c r="C3550" s="3" t="s">
        <v>7650</v>
      </c>
      <c r="D3550" s="6">
        <v>300</v>
      </c>
      <c r="E3550" s="8">
        <v>10</v>
      </c>
      <c r="F3550" t="s">
        <v>8218</v>
      </c>
      <c r="G3550" t="s">
        <v>8224</v>
      </c>
      <c r="H3550" t="s">
        <v>8246</v>
      </c>
      <c r="I3550">
        <v>1466899491</v>
      </c>
      <c r="J3550">
        <v>1464307491</v>
      </c>
      <c r="K3550" t="b">
        <v>0</v>
      </c>
      <c r="L3550">
        <v>8</v>
      </c>
      <c r="M3550" t="b">
        <v>1</v>
      </c>
      <c r="N3550" s="10" t="s">
        <v>8271</v>
      </c>
      <c r="O3550" t="s">
        <v>8272</v>
      </c>
      <c r="P3550" s="12">
        <f t="shared" si="331"/>
        <v>42517.003368055557</v>
      </c>
      <c r="Q3550" s="12">
        <f t="shared" si="332"/>
        <v>42547.003368055557</v>
      </c>
      <c r="R3550" s="15">
        <f t="shared" si="333"/>
        <v>2016</v>
      </c>
      <c r="S3550" s="21">
        <f t="shared" si="336"/>
        <v>0</v>
      </c>
      <c r="T3550" s="15">
        <f t="shared" si="335"/>
        <v>1.25</v>
      </c>
      <c r="U3550">
        <f t="shared" si="334"/>
        <v>2016</v>
      </c>
    </row>
    <row r="3551" spans="1:21" ht="43.5" x14ac:dyDescent="0.35">
      <c r="A3551">
        <v>3545</v>
      </c>
      <c r="B3551" s="3" t="s">
        <v>3544</v>
      </c>
      <c r="C3551" s="3" t="s">
        <v>7655</v>
      </c>
      <c r="D3551" s="6">
        <v>250</v>
      </c>
      <c r="E3551" s="8">
        <v>10</v>
      </c>
      <c r="F3551" t="s">
        <v>8218</v>
      </c>
      <c r="G3551" t="s">
        <v>8223</v>
      </c>
      <c r="H3551" t="s">
        <v>8245</v>
      </c>
      <c r="I3551">
        <v>1428780159</v>
      </c>
      <c r="J3551">
        <v>1426188159</v>
      </c>
      <c r="K3551" t="b">
        <v>0</v>
      </c>
      <c r="L3551">
        <v>8</v>
      </c>
      <c r="M3551" t="b">
        <v>1</v>
      </c>
      <c r="N3551" s="10" t="s">
        <v>8271</v>
      </c>
      <c r="O3551" t="s">
        <v>8272</v>
      </c>
      <c r="P3551" s="12">
        <f t="shared" si="331"/>
        <v>42075.807395833333</v>
      </c>
      <c r="Q3551" s="12">
        <f t="shared" si="332"/>
        <v>42105.807395833333</v>
      </c>
      <c r="R3551" s="15">
        <f t="shared" si="333"/>
        <v>2015</v>
      </c>
      <c r="S3551" s="21">
        <f t="shared" si="336"/>
        <v>0</v>
      </c>
      <c r="T3551" s="15">
        <f t="shared" si="335"/>
        <v>1.25</v>
      </c>
      <c r="U3551">
        <f t="shared" si="334"/>
        <v>2015</v>
      </c>
    </row>
    <row r="3552" spans="1:21" ht="43.5" x14ac:dyDescent="0.35">
      <c r="A3552">
        <v>3536</v>
      </c>
      <c r="B3552" s="3" t="s">
        <v>3535</v>
      </c>
      <c r="C3552" s="3" t="s">
        <v>7646</v>
      </c>
      <c r="D3552" s="6">
        <v>150</v>
      </c>
      <c r="E3552" s="8">
        <v>10</v>
      </c>
      <c r="F3552" t="s">
        <v>8218</v>
      </c>
      <c r="G3552" t="s">
        <v>8224</v>
      </c>
      <c r="H3552" t="s">
        <v>8246</v>
      </c>
      <c r="I3552">
        <v>1450612740</v>
      </c>
      <c r="J3552">
        <v>1448040425</v>
      </c>
      <c r="K3552" t="b">
        <v>0</v>
      </c>
      <c r="L3552">
        <v>17</v>
      </c>
      <c r="M3552" t="b">
        <v>1</v>
      </c>
      <c r="N3552" s="10" t="s">
        <v>8271</v>
      </c>
      <c r="O3552" t="s">
        <v>8272</v>
      </c>
      <c r="P3552" s="12">
        <f t="shared" si="331"/>
        <v>42328.727141203708</v>
      </c>
      <c r="Q3552" s="12">
        <f t="shared" si="332"/>
        <v>42358.499305555553</v>
      </c>
      <c r="R3552" s="15">
        <f t="shared" si="333"/>
        <v>2015</v>
      </c>
      <c r="S3552" s="21">
        <f t="shared" si="336"/>
        <v>0</v>
      </c>
      <c r="T3552" s="15">
        <f t="shared" si="335"/>
        <v>0.59</v>
      </c>
      <c r="U3552">
        <f t="shared" si="334"/>
        <v>2015</v>
      </c>
    </row>
    <row r="3553" spans="1:21" ht="43.5" x14ac:dyDescent="0.35">
      <c r="A3553">
        <v>3508</v>
      </c>
      <c r="B3553" s="3" t="s">
        <v>3507</v>
      </c>
      <c r="C3553" s="3" t="s">
        <v>7618</v>
      </c>
      <c r="D3553" s="6">
        <v>100</v>
      </c>
      <c r="E3553" s="8">
        <v>10</v>
      </c>
      <c r="F3553" t="s">
        <v>8218</v>
      </c>
      <c r="G3553" t="s">
        <v>8224</v>
      </c>
      <c r="H3553" t="s">
        <v>8246</v>
      </c>
      <c r="I3553">
        <v>1462914000</v>
      </c>
      <c r="J3553">
        <v>1460914253</v>
      </c>
      <c r="K3553" t="b">
        <v>0</v>
      </c>
      <c r="L3553">
        <v>15</v>
      </c>
      <c r="M3553" t="b">
        <v>1</v>
      </c>
      <c r="N3553" s="10" t="s">
        <v>8271</v>
      </c>
      <c r="O3553" t="s">
        <v>8272</v>
      </c>
      <c r="P3553" s="12">
        <f t="shared" si="331"/>
        <v>42477.729780092588</v>
      </c>
      <c r="Q3553" s="12">
        <f t="shared" si="332"/>
        <v>42500.875</v>
      </c>
      <c r="R3553" s="15">
        <f t="shared" si="333"/>
        <v>2016</v>
      </c>
      <c r="S3553" s="21">
        <f t="shared" si="336"/>
        <v>0</v>
      </c>
      <c r="T3553" s="15">
        <f t="shared" si="335"/>
        <v>0.67</v>
      </c>
      <c r="U3553">
        <f t="shared" si="334"/>
        <v>2016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 s="12">
        <f t="shared" si="331"/>
        <v>41788.587083333332</v>
      </c>
      <c r="Q3554" s="12">
        <f t="shared" si="332"/>
        <v>41818.587083333332</v>
      </c>
      <c r="R3554" s="15">
        <f t="shared" si="333"/>
        <v>2014</v>
      </c>
      <c r="S3554" s="21">
        <f t="shared" si="336"/>
        <v>0</v>
      </c>
      <c r="T3554" s="15">
        <f t="shared" si="335"/>
        <v>0.45</v>
      </c>
      <c r="U3554">
        <f t="shared" si="334"/>
        <v>2014</v>
      </c>
    </row>
    <row r="3555" spans="1:21" ht="58" x14ac:dyDescent="0.35">
      <c r="A3555">
        <v>3557</v>
      </c>
      <c r="B3555" s="3" t="s">
        <v>3556</v>
      </c>
      <c r="C3555" s="3" t="s">
        <v>7667</v>
      </c>
      <c r="D3555" s="6">
        <v>100000</v>
      </c>
      <c r="E3555" s="8">
        <v>8</v>
      </c>
      <c r="F3555" t="s">
        <v>8218</v>
      </c>
      <c r="G3555" t="s">
        <v>8223</v>
      </c>
      <c r="H3555" t="s">
        <v>8245</v>
      </c>
      <c r="I3555">
        <v>1399271911</v>
      </c>
      <c r="J3555">
        <v>1396334311</v>
      </c>
      <c r="K3555" t="b">
        <v>0</v>
      </c>
      <c r="L3555">
        <v>558</v>
      </c>
      <c r="M3555" t="b">
        <v>1</v>
      </c>
      <c r="N3555" s="10" t="s">
        <v>8271</v>
      </c>
      <c r="O3555" t="s">
        <v>8272</v>
      </c>
      <c r="P3555" s="12">
        <f t="shared" si="331"/>
        <v>41730.276747685188</v>
      </c>
      <c r="Q3555" s="12">
        <f t="shared" si="332"/>
        <v>41764.276747685188</v>
      </c>
      <c r="R3555" s="15">
        <f t="shared" si="333"/>
        <v>2014</v>
      </c>
      <c r="S3555" s="21">
        <f t="shared" si="336"/>
        <v>0</v>
      </c>
      <c r="T3555" s="15">
        <f t="shared" si="335"/>
        <v>0.01</v>
      </c>
      <c r="U3555">
        <f t="shared" si="334"/>
        <v>2014</v>
      </c>
    </row>
    <row r="3556" spans="1:21" ht="43.5" x14ac:dyDescent="0.35">
      <c r="A3556">
        <v>3553</v>
      </c>
      <c r="B3556" s="3" t="s">
        <v>3552</v>
      </c>
      <c r="C3556" s="3" t="s">
        <v>7663</v>
      </c>
      <c r="D3556" s="6">
        <v>5500</v>
      </c>
      <c r="E3556" s="8">
        <v>8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s="10" t="s">
        <v>8271</v>
      </c>
      <c r="O3556" t="s">
        <v>8272</v>
      </c>
      <c r="P3556" s="12">
        <f t="shared" si="331"/>
        <v>42196.028703703705</v>
      </c>
      <c r="Q3556" s="12">
        <f t="shared" si="332"/>
        <v>42228</v>
      </c>
      <c r="R3556" s="15">
        <f t="shared" si="333"/>
        <v>2015</v>
      </c>
      <c r="S3556" s="21">
        <f t="shared" si="336"/>
        <v>0</v>
      </c>
      <c r="T3556" s="15">
        <f t="shared" si="335"/>
        <v>0.08</v>
      </c>
      <c r="U3556">
        <f t="shared" si="334"/>
        <v>2015</v>
      </c>
    </row>
    <row r="3557" spans="1:21" ht="43.5" x14ac:dyDescent="0.35">
      <c r="A3557">
        <v>3554</v>
      </c>
      <c r="B3557" s="3" t="s">
        <v>3553</v>
      </c>
      <c r="C3557" s="3" t="s">
        <v>7664</v>
      </c>
      <c r="D3557" s="6">
        <v>5000</v>
      </c>
      <c r="E3557" s="8">
        <v>8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s="10" t="s">
        <v>8271</v>
      </c>
      <c r="O3557" t="s">
        <v>8272</v>
      </c>
      <c r="P3557" s="12">
        <f t="shared" si="331"/>
        <v>42016.050451388888</v>
      </c>
      <c r="Q3557" s="12">
        <f t="shared" si="332"/>
        <v>42046.708333333328</v>
      </c>
      <c r="R3557" s="15">
        <f t="shared" si="333"/>
        <v>2015</v>
      </c>
      <c r="S3557" s="21">
        <f t="shared" si="336"/>
        <v>0</v>
      </c>
      <c r="T3557" s="15">
        <f t="shared" si="335"/>
        <v>0.15</v>
      </c>
      <c r="U3557">
        <f t="shared" si="334"/>
        <v>2015</v>
      </c>
    </row>
    <row r="3558" spans="1:21" ht="43.5" x14ac:dyDescent="0.35">
      <c r="A3558">
        <v>3555</v>
      </c>
      <c r="B3558" s="3" t="s">
        <v>3554</v>
      </c>
      <c r="C3558" s="3" t="s">
        <v>7665</v>
      </c>
      <c r="D3558" s="6">
        <v>2400</v>
      </c>
      <c r="E3558" s="8">
        <v>8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s="10" t="s">
        <v>8271</v>
      </c>
      <c r="O3558" t="s">
        <v>8272</v>
      </c>
      <c r="P3558" s="12">
        <f t="shared" si="331"/>
        <v>42661.442060185189</v>
      </c>
      <c r="Q3558" s="12">
        <f t="shared" si="332"/>
        <v>42691.483726851846</v>
      </c>
      <c r="R3558" s="15">
        <f t="shared" si="333"/>
        <v>2016</v>
      </c>
      <c r="S3558" s="21">
        <f t="shared" si="336"/>
        <v>0</v>
      </c>
      <c r="T3558" s="15">
        <f t="shared" si="335"/>
        <v>0.56999999999999995</v>
      </c>
      <c r="U3558">
        <f t="shared" si="334"/>
        <v>2016</v>
      </c>
    </row>
    <row r="3559" spans="1:21" ht="58" x14ac:dyDescent="0.35">
      <c r="A3559">
        <v>3556</v>
      </c>
      <c r="B3559" s="3" t="s">
        <v>3555</v>
      </c>
      <c r="C3559" s="3" t="s">
        <v>7666</v>
      </c>
      <c r="D3559" s="6">
        <v>2200</v>
      </c>
      <c r="E3559" s="8">
        <v>8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s="10" t="s">
        <v>8271</v>
      </c>
      <c r="O3559" t="s">
        <v>8272</v>
      </c>
      <c r="P3559" s="12">
        <f t="shared" si="331"/>
        <v>41808.649583333332</v>
      </c>
      <c r="Q3559" s="12">
        <f t="shared" si="332"/>
        <v>41868.649583333332</v>
      </c>
      <c r="R3559" s="15">
        <f t="shared" si="333"/>
        <v>2014</v>
      </c>
      <c r="S3559" s="21">
        <f t="shared" si="336"/>
        <v>0</v>
      </c>
      <c r="T3559" s="15">
        <f t="shared" si="335"/>
        <v>0.4</v>
      </c>
      <c r="U3559">
        <f t="shared" si="334"/>
        <v>2014</v>
      </c>
    </row>
    <row r="3560" spans="1:21" ht="58" x14ac:dyDescent="0.35">
      <c r="A3560">
        <v>3560</v>
      </c>
      <c r="B3560" s="3" t="s">
        <v>3559</v>
      </c>
      <c r="C3560" s="3" t="s">
        <v>7670</v>
      </c>
      <c r="D3560" s="6">
        <v>3200</v>
      </c>
      <c r="E3560" s="8">
        <v>7</v>
      </c>
      <c r="F3560" t="s">
        <v>8218</v>
      </c>
      <c r="G3560" t="s">
        <v>8228</v>
      </c>
      <c r="H3560" t="s">
        <v>8250</v>
      </c>
      <c r="I3560">
        <v>1432694700</v>
      </c>
      <c r="J3560">
        <v>1429651266</v>
      </c>
      <c r="K3560" t="b">
        <v>0</v>
      </c>
      <c r="L3560">
        <v>74</v>
      </c>
      <c r="M3560" t="b">
        <v>1</v>
      </c>
      <c r="N3560" s="10" t="s">
        <v>8271</v>
      </c>
      <c r="O3560" t="s">
        <v>8272</v>
      </c>
      <c r="P3560" s="12">
        <f t="shared" si="331"/>
        <v>42115.889652777783</v>
      </c>
      <c r="Q3560" s="12">
        <f t="shared" si="332"/>
        <v>42151.114583333328</v>
      </c>
      <c r="R3560" s="15">
        <f t="shared" si="333"/>
        <v>2015</v>
      </c>
      <c r="S3560" s="21">
        <f t="shared" si="336"/>
        <v>0</v>
      </c>
      <c r="T3560" s="15">
        <f t="shared" si="335"/>
        <v>0.09</v>
      </c>
      <c r="U3560">
        <f t="shared" si="334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 s="12">
        <f t="shared" si="331"/>
        <v>42194.096157407403</v>
      </c>
      <c r="Q3561" s="12">
        <f t="shared" si="332"/>
        <v>42216.373611111107</v>
      </c>
      <c r="R3561" s="15">
        <f t="shared" si="333"/>
        <v>2015</v>
      </c>
      <c r="S3561" s="21">
        <f t="shared" si="336"/>
        <v>0</v>
      </c>
      <c r="T3561" s="15">
        <f t="shared" si="335"/>
        <v>0.28999999999999998</v>
      </c>
      <c r="U3561">
        <f t="shared" si="334"/>
        <v>2015</v>
      </c>
    </row>
    <row r="3562" spans="1:21" ht="43.5" x14ac:dyDescent="0.35">
      <c r="A3562">
        <v>3558</v>
      </c>
      <c r="B3562" s="3" t="s">
        <v>3557</v>
      </c>
      <c r="C3562" s="3" t="s">
        <v>7668</v>
      </c>
      <c r="D3562" s="6">
        <v>350</v>
      </c>
      <c r="E3562" s="8">
        <v>7</v>
      </c>
      <c r="F3562" t="s">
        <v>8218</v>
      </c>
      <c r="G3562" t="s">
        <v>8224</v>
      </c>
      <c r="H3562" t="s">
        <v>8246</v>
      </c>
      <c r="I3562">
        <v>1435352400</v>
      </c>
      <c r="J3562">
        <v>1431718575</v>
      </c>
      <c r="K3562" t="b">
        <v>0</v>
      </c>
      <c r="L3562">
        <v>22</v>
      </c>
      <c r="M3562" t="b">
        <v>1</v>
      </c>
      <c r="N3562" s="10" t="s">
        <v>8271</v>
      </c>
      <c r="O3562" t="s">
        <v>8272</v>
      </c>
      <c r="P3562" s="12">
        <f t="shared" si="331"/>
        <v>42139.816840277781</v>
      </c>
      <c r="Q3562" s="12">
        <f t="shared" si="332"/>
        <v>42181.875</v>
      </c>
      <c r="R3562" s="15">
        <f t="shared" si="333"/>
        <v>2015</v>
      </c>
      <c r="S3562" s="21">
        <f t="shared" si="336"/>
        <v>0</v>
      </c>
      <c r="T3562" s="15">
        <f t="shared" si="335"/>
        <v>0.32</v>
      </c>
      <c r="U3562">
        <f t="shared" si="334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 s="12">
        <f t="shared" si="331"/>
        <v>42203.680300925931</v>
      </c>
      <c r="Q3563" s="12">
        <f t="shared" si="332"/>
        <v>42221.774999999994</v>
      </c>
      <c r="R3563" s="15">
        <f t="shared" si="333"/>
        <v>2015</v>
      </c>
      <c r="S3563" s="21">
        <f t="shared" si="336"/>
        <v>0</v>
      </c>
      <c r="T3563" s="15">
        <f t="shared" si="335"/>
        <v>0.11</v>
      </c>
      <c r="U3563">
        <f t="shared" si="334"/>
        <v>2015</v>
      </c>
    </row>
    <row r="3564" spans="1:21" ht="43.5" x14ac:dyDescent="0.35">
      <c r="A3564">
        <v>3566</v>
      </c>
      <c r="B3564" s="3" t="s">
        <v>3565</v>
      </c>
      <c r="C3564" s="3" t="s">
        <v>7676</v>
      </c>
      <c r="D3564" s="6">
        <v>2000</v>
      </c>
      <c r="E3564" s="8">
        <v>6</v>
      </c>
      <c r="F3564" t="s">
        <v>8218</v>
      </c>
      <c r="G3564" t="s">
        <v>8224</v>
      </c>
      <c r="H3564" t="s">
        <v>8246</v>
      </c>
      <c r="I3564">
        <v>1422015083</v>
      </c>
      <c r="J3564">
        <v>1419423083</v>
      </c>
      <c r="K3564" t="b">
        <v>0</v>
      </c>
      <c r="L3564">
        <v>38</v>
      </c>
      <c r="M3564" t="b">
        <v>1</v>
      </c>
      <c r="N3564" s="10" t="s">
        <v>8271</v>
      </c>
      <c r="O3564" t="s">
        <v>8272</v>
      </c>
      <c r="P3564" s="12">
        <f t="shared" si="331"/>
        <v>41997.507905092592</v>
      </c>
      <c r="Q3564" s="12">
        <f t="shared" si="332"/>
        <v>42027.507905092592</v>
      </c>
      <c r="R3564" s="15">
        <f t="shared" si="333"/>
        <v>2014</v>
      </c>
      <c r="S3564" s="21">
        <f t="shared" si="336"/>
        <v>0</v>
      </c>
      <c r="T3564" s="15">
        <f t="shared" si="335"/>
        <v>0.16</v>
      </c>
      <c r="U3564">
        <f t="shared" si="334"/>
        <v>2014</v>
      </c>
    </row>
    <row r="3565" spans="1:21" ht="29" x14ac:dyDescent="0.35">
      <c r="A3565">
        <v>3564</v>
      </c>
      <c r="B3565" s="3" t="s">
        <v>3563</v>
      </c>
      <c r="C3565" s="3" t="s">
        <v>7674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s="10" t="s">
        <v>8271</v>
      </c>
      <c r="O3565" t="s">
        <v>8272</v>
      </c>
      <c r="P3565" s="12">
        <f t="shared" si="331"/>
        <v>42236.623252314821</v>
      </c>
      <c r="Q3565" s="12">
        <f t="shared" si="332"/>
        <v>42282.666666666672</v>
      </c>
      <c r="R3565" s="15">
        <f t="shared" si="333"/>
        <v>2015</v>
      </c>
      <c r="S3565" s="21">
        <f t="shared" si="336"/>
        <v>0</v>
      </c>
      <c r="T3565" s="15">
        <f t="shared" si="335"/>
        <v>0.35</v>
      </c>
      <c r="U3565">
        <f t="shared" si="334"/>
        <v>2015</v>
      </c>
    </row>
    <row r="3566" spans="1:21" ht="43.5" x14ac:dyDescent="0.35">
      <c r="A3566">
        <v>3567</v>
      </c>
      <c r="B3566" s="3" t="s">
        <v>3566</v>
      </c>
      <c r="C3566" s="3" t="s">
        <v>7677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s="10" t="s">
        <v>8271</v>
      </c>
      <c r="O3566" t="s">
        <v>8272</v>
      </c>
      <c r="P3566" s="12">
        <f t="shared" si="331"/>
        <v>42135.810694444444</v>
      </c>
      <c r="Q3566" s="12">
        <f t="shared" si="332"/>
        <v>42165.810694444444</v>
      </c>
      <c r="R3566" s="15">
        <f t="shared" si="333"/>
        <v>2015</v>
      </c>
      <c r="S3566" s="21">
        <f t="shared" si="336"/>
        <v>0</v>
      </c>
      <c r="T3566" s="15">
        <f t="shared" si="335"/>
        <v>0.15</v>
      </c>
      <c r="U3566">
        <f t="shared" si="334"/>
        <v>2015</v>
      </c>
    </row>
    <row r="3567" spans="1:21" ht="43.5" x14ac:dyDescent="0.35">
      <c r="A3567">
        <v>3568</v>
      </c>
      <c r="B3567" s="3" t="s">
        <v>3567</v>
      </c>
      <c r="C3567" s="3" t="s">
        <v>7678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1410975994</v>
      </c>
      <c r="J3567">
        <v>1408383994</v>
      </c>
      <c r="K3567" t="b">
        <v>0</v>
      </c>
      <c r="L3567">
        <v>19</v>
      </c>
      <c r="M3567" t="b">
        <v>1</v>
      </c>
      <c r="N3567" s="10" t="s">
        <v>8271</v>
      </c>
      <c r="O3567" t="s">
        <v>8272</v>
      </c>
      <c r="P3567" s="12">
        <f t="shared" si="331"/>
        <v>41869.740671296298</v>
      </c>
      <c r="Q3567" s="12">
        <f t="shared" si="332"/>
        <v>41899.740671296298</v>
      </c>
      <c r="R3567" s="15">
        <f t="shared" si="333"/>
        <v>2014</v>
      </c>
      <c r="S3567" s="21">
        <f t="shared" si="336"/>
        <v>0</v>
      </c>
      <c r="T3567" s="15">
        <f t="shared" si="335"/>
        <v>0.32</v>
      </c>
      <c r="U3567">
        <f t="shared" si="334"/>
        <v>2014</v>
      </c>
    </row>
    <row r="3568" spans="1:21" ht="43.5" x14ac:dyDescent="0.35">
      <c r="A3568">
        <v>3565</v>
      </c>
      <c r="B3568" s="3" t="s">
        <v>3564</v>
      </c>
      <c r="C3568" s="3" t="s">
        <v>7675</v>
      </c>
      <c r="D3568" s="6">
        <v>900</v>
      </c>
      <c r="E3568" s="8">
        <v>6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s="10" t="s">
        <v>8271</v>
      </c>
      <c r="O3568" t="s">
        <v>8272</v>
      </c>
      <c r="P3568" s="12">
        <f t="shared" si="331"/>
        <v>41974.743148148147</v>
      </c>
      <c r="Q3568" s="12">
        <f t="shared" si="332"/>
        <v>42004.743148148147</v>
      </c>
      <c r="R3568" s="15">
        <f t="shared" si="333"/>
        <v>2014</v>
      </c>
      <c r="S3568" s="21">
        <f t="shared" si="336"/>
        <v>0</v>
      </c>
      <c r="T3568" s="15">
        <f t="shared" si="335"/>
        <v>0.5</v>
      </c>
      <c r="U3568">
        <f t="shared" si="334"/>
        <v>2014</v>
      </c>
    </row>
    <row r="3569" spans="1:21" ht="43.5" x14ac:dyDescent="0.35">
      <c r="A3569">
        <v>3563</v>
      </c>
      <c r="B3569" s="3" t="s">
        <v>3562</v>
      </c>
      <c r="C3569" s="3" t="s">
        <v>7673</v>
      </c>
      <c r="D3569" s="6">
        <v>500</v>
      </c>
      <c r="E3569" s="8">
        <v>6</v>
      </c>
      <c r="F3569" t="s">
        <v>8218</v>
      </c>
      <c r="G3569" t="s">
        <v>8224</v>
      </c>
      <c r="H3569" t="s">
        <v>8246</v>
      </c>
      <c r="I3569">
        <v>1470078000</v>
      </c>
      <c r="J3569">
        <v>1467648456</v>
      </c>
      <c r="K3569" t="b">
        <v>0</v>
      </c>
      <c r="L3569">
        <v>25</v>
      </c>
      <c r="M3569" t="b">
        <v>1</v>
      </c>
      <c r="N3569" s="10" t="s">
        <v>8271</v>
      </c>
      <c r="O3569" t="s">
        <v>8272</v>
      </c>
      <c r="P3569" s="12">
        <f t="shared" si="331"/>
        <v>42555.671944444446</v>
      </c>
      <c r="Q3569" s="12">
        <f t="shared" si="332"/>
        <v>42583.791666666672</v>
      </c>
      <c r="R3569" s="15">
        <f t="shared" si="333"/>
        <v>2016</v>
      </c>
      <c r="S3569" s="21">
        <f t="shared" si="336"/>
        <v>0</v>
      </c>
      <c r="T3569" s="15">
        <f t="shared" si="335"/>
        <v>0.24</v>
      </c>
      <c r="U3569">
        <f t="shared" si="334"/>
        <v>2016</v>
      </c>
    </row>
    <row r="3570" spans="1:21" ht="58" x14ac:dyDescent="0.35">
      <c r="A3570">
        <v>3562</v>
      </c>
      <c r="B3570" s="3" t="s">
        <v>3561</v>
      </c>
      <c r="C3570" s="3" t="s">
        <v>7672</v>
      </c>
      <c r="D3570" s="6">
        <v>315</v>
      </c>
      <c r="E3570" s="8">
        <v>6</v>
      </c>
      <c r="F3570" t="s">
        <v>8218</v>
      </c>
      <c r="G3570" t="s">
        <v>8224</v>
      </c>
      <c r="H3570" t="s">
        <v>8246</v>
      </c>
      <c r="I3570">
        <v>1457906400</v>
      </c>
      <c r="J3570">
        <v>1457115427</v>
      </c>
      <c r="K3570" t="b">
        <v>0</v>
      </c>
      <c r="L3570">
        <v>31</v>
      </c>
      <c r="M3570" t="b">
        <v>1</v>
      </c>
      <c r="N3570" s="10" t="s">
        <v>8271</v>
      </c>
      <c r="O3570" t="s">
        <v>8272</v>
      </c>
      <c r="P3570" s="12">
        <f t="shared" si="331"/>
        <v>42433.761886574073</v>
      </c>
      <c r="Q3570" s="12">
        <f t="shared" si="332"/>
        <v>42442.916666666672</v>
      </c>
      <c r="R3570" s="15">
        <f t="shared" si="333"/>
        <v>2016</v>
      </c>
      <c r="S3570" s="21">
        <f t="shared" si="336"/>
        <v>0</v>
      </c>
      <c r="T3570" s="15">
        <f t="shared" si="335"/>
        <v>0.19</v>
      </c>
      <c r="U3570">
        <f t="shared" si="334"/>
        <v>2016</v>
      </c>
    </row>
    <row r="3571" spans="1:21" ht="43.5" x14ac:dyDescent="0.35">
      <c r="A3571">
        <v>3575</v>
      </c>
      <c r="B3571" s="3" t="s">
        <v>3574</v>
      </c>
      <c r="C3571" s="3" t="s">
        <v>7685</v>
      </c>
      <c r="D3571" s="6">
        <v>10000</v>
      </c>
      <c r="E3571" s="8">
        <v>5</v>
      </c>
      <c r="F3571" t="s">
        <v>8218</v>
      </c>
      <c r="G3571" t="s">
        <v>8223</v>
      </c>
      <c r="H3571" t="s">
        <v>8245</v>
      </c>
      <c r="I3571">
        <v>1470887940</v>
      </c>
      <c r="J3571">
        <v>1468176527</v>
      </c>
      <c r="K3571" t="b">
        <v>0</v>
      </c>
      <c r="L3571">
        <v>102</v>
      </c>
      <c r="M3571" t="b">
        <v>1</v>
      </c>
      <c r="N3571" s="10" t="s">
        <v>8271</v>
      </c>
      <c r="O3571" t="s">
        <v>8272</v>
      </c>
      <c r="P3571" s="12">
        <f t="shared" si="331"/>
        <v>42561.783877314811</v>
      </c>
      <c r="Q3571" s="12">
        <f t="shared" si="332"/>
        <v>42593.165972222225</v>
      </c>
      <c r="R3571" s="15">
        <f t="shared" si="333"/>
        <v>2016</v>
      </c>
      <c r="S3571" s="21">
        <f t="shared" si="336"/>
        <v>0</v>
      </c>
      <c r="T3571" s="15">
        <f t="shared" si="335"/>
        <v>0.05</v>
      </c>
      <c r="U3571">
        <f t="shared" si="334"/>
        <v>2016</v>
      </c>
    </row>
    <row r="3572" spans="1:21" x14ac:dyDescent="0.35">
      <c r="A3572">
        <v>3586</v>
      </c>
      <c r="B3572" s="3" t="s">
        <v>3585</v>
      </c>
      <c r="C3572" s="3" t="s">
        <v>7696</v>
      </c>
      <c r="D3572" s="6">
        <v>7500</v>
      </c>
      <c r="E3572" s="8">
        <v>5</v>
      </c>
      <c r="F3572" t="s">
        <v>8218</v>
      </c>
      <c r="G3572" t="s">
        <v>8223</v>
      </c>
      <c r="H3572" t="s">
        <v>8245</v>
      </c>
      <c r="I3572">
        <v>1474649070</v>
      </c>
      <c r="J3572">
        <v>1469465070</v>
      </c>
      <c r="K3572" t="b">
        <v>0</v>
      </c>
      <c r="L3572">
        <v>54</v>
      </c>
      <c r="M3572" t="b">
        <v>1</v>
      </c>
      <c r="N3572" s="10" t="s">
        <v>8271</v>
      </c>
      <c r="O3572" t="s">
        <v>8272</v>
      </c>
      <c r="P3572" s="12">
        <f t="shared" si="331"/>
        <v>42576.697569444441</v>
      </c>
      <c r="Q3572" s="12">
        <f t="shared" si="332"/>
        <v>42636.697569444441</v>
      </c>
      <c r="R3572" s="15">
        <f t="shared" si="333"/>
        <v>2016</v>
      </c>
      <c r="S3572" s="21">
        <f t="shared" si="336"/>
        <v>0</v>
      </c>
      <c r="T3572" s="15">
        <f t="shared" si="335"/>
        <v>0.09</v>
      </c>
      <c r="U3572">
        <f t="shared" si="334"/>
        <v>2016</v>
      </c>
    </row>
    <row r="3573" spans="1:21" ht="43.5" x14ac:dyDescent="0.35">
      <c r="A3573">
        <v>3574</v>
      </c>
      <c r="B3573" s="3" t="s">
        <v>3573</v>
      </c>
      <c r="C3573" s="3" t="s">
        <v>7684</v>
      </c>
      <c r="D3573" s="6">
        <v>5800</v>
      </c>
      <c r="E3573" s="8">
        <v>5</v>
      </c>
      <c r="F3573" t="s">
        <v>8218</v>
      </c>
      <c r="G3573" t="s">
        <v>8223</v>
      </c>
      <c r="H3573" t="s">
        <v>8245</v>
      </c>
      <c r="I3573">
        <v>1415921848</v>
      </c>
      <c r="J3573">
        <v>1413326248</v>
      </c>
      <c r="K3573" t="b">
        <v>0</v>
      </c>
      <c r="L3573">
        <v>45</v>
      </c>
      <c r="M3573" t="b">
        <v>1</v>
      </c>
      <c r="N3573" s="10" t="s">
        <v>8271</v>
      </c>
      <c r="O3573" t="s">
        <v>8272</v>
      </c>
      <c r="P3573" s="12">
        <f t="shared" si="331"/>
        <v>41926.942685185182</v>
      </c>
      <c r="Q3573" s="12">
        <f t="shared" si="332"/>
        <v>41956.984351851846</v>
      </c>
      <c r="R3573" s="15">
        <f t="shared" si="333"/>
        <v>2014</v>
      </c>
      <c r="S3573" s="21">
        <f t="shared" si="336"/>
        <v>0</v>
      </c>
      <c r="T3573" s="15">
        <f t="shared" si="335"/>
        <v>0.11</v>
      </c>
      <c r="U3573">
        <f t="shared" si="334"/>
        <v>2014</v>
      </c>
    </row>
    <row r="3574" spans="1:21" ht="43.5" x14ac:dyDescent="0.35">
      <c r="A3574">
        <v>3569</v>
      </c>
      <c r="B3574" s="3" t="s">
        <v>3568</v>
      </c>
      <c r="C3574" s="3" t="s">
        <v>7679</v>
      </c>
      <c r="D3574" s="6">
        <v>5000</v>
      </c>
      <c r="E3574" s="8">
        <v>5</v>
      </c>
      <c r="F3574" t="s">
        <v>8218</v>
      </c>
      <c r="G3574" t="s">
        <v>8223</v>
      </c>
      <c r="H3574" t="s">
        <v>8245</v>
      </c>
      <c r="I3574">
        <v>1420734696</v>
      </c>
      <c r="J3574">
        <v>1418142696</v>
      </c>
      <c r="K3574" t="b">
        <v>0</v>
      </c>
      <c r="L3574">
        <v>41</v>
      </c>
      <c r="M3574" t="b">
        <v>1</v>
      </c>
      <c r="N3574" s="10" t="s">
        <v>8271</v>
      </c>
      <c r="O3574" t="s">
        <v>8272</v>
      </c>
      <c r="P3574" s="12">
        <f t="shared" si="331"/>
        <v>41982.688611111109</v>
      </c>
      <c r="Q3574" s="12">
        <f t="shared" si="332"/>
        <v>42012.688611111109</v>
      </c>
      <c r="R3574" s="15">
        <f t="shared" si="333"/>
        <v>2014</v>
      </c>
      <c r="S3574" s="21">
        <f t="shared" si="336"/>
        <v>0</v>
      </c>
      <c r="T3574" s="15">
        <f t="shared" si="335"/>
        <v>0.12</v>
      </c>
      <c r="U3574">
        <f t="shared" si="334"/>
        <v>2014</v>
      </c>
    </row>
    <row r="3575" spans="1:21" ht="58" x14ac:dyDescent="0.35">
      <c r="A3575">
        <v>3590</v>
      </c>
      <c r="B3575" s="3" t="s">
        <v>3589</v>
      </c>
      <c r="C3575" s="3" t="s">
        <v>7700</v>
      </c>
      <c r="D3575" s="6">
        <v>5000</v>
      </c>
      <c r="E3575" s="8">
        <v>5</v>
      </c>
      <c r="F3575" t="s">
        <v>8218</v>
      </c>
      <c r="G3575" t="s">
        <v>8224</v>
      </c>
      <c r="H3575" t="s">
        <v>8246</v>
      </c>
      <c r="I3575">
        <v>1413792034</v>
      </c>
      <c r="J3575">
        <v>1411200034</v>
      </c>
      <c r="K3575" t="b">
        <v>0</v>
      </c>
      <c r="L3575">
        <v>73</v>
      </c>
      <c r="M3575" t="b">
        <v>1</v>
      </c>
      <c r="N3575" s="10" t="s">
        <v>8271</v>
      </c>
      <c r="O3575" t="s">
        <v>8272</v>
      </c>
      <c r="P3575" s="12">
        <f t="shared" si="331"/>
        <v>41902.333726851852</v>
      </c>
      <c r="Q3575" s="12">
        <f t="shared" si="332"/>
        <v>41932.333726851852</v>
      </c>
      <c r="R3575" s="15">
        <f t="shared" si="333"/>
        <v>2014</v>
      </c>
      <c r="S3575" s="21">
        <f t="shared" si="336"/>
        <v>0</v>
      </c>
      <c r="T3575" s="15">
        <f t="shared" si="335"/>
        <v>7.0000000000000007E-2</v>
      </c>
      <c r="U3575">
        <f t="shared" si="334"/>
        <v>2014</v>
      </c>
    </row>
    <row r="3576" spans="1:21" ht="43.5" x14ac:dyDescent="0.35">
      <c r="A3576">
        <v>3589</v>
      </c>
      <c r="B3576" s="3" t="s">
        <v>3588</v>
      </c>
      <c r="C3576" s="3" t="s">
        <v>7699</v>
      </c>
      <c r="D3576" s="6">
        <v>4000</v>
      </c>
      <c r="E3576" s="8">
        <v>5</v>
      </c>
      <c r="F3576" t="s">
        <v>8218</v>
      </c>
      <c r="G3576" t="s">
        <v>8223</v>
      </c>
      <c r="H3576" t="s">
        <v>8245</v>
      </c>
      <c r="I3576">
        <v>1432654347</v>
      </c>
      <c r="J3576">
        <v>1430494347</v>
      </c>
      <c r="K3576" t="b">
        <v>0</v>
      </c>
      <c r="L3576">
        <v>62</v>
      </c>
      <c r="M3576" t="b">
        <v>1</v>
      </c>
      <c r="N3576" s="10" t="s">
        <v>8271</v>
      </c>
      <c r="O3576" t="s">
        <v>8272</v>
      </c>
      <c r="P3576" s="12">
        <f t="shared" si="331"/>
        <v>42125.647534722222</v>
      </c>
      <c r="Q3576" s="12">
        <f t="shared" si="332"/>
        <v>42150.647534722222</v>
      </c>
      <c r="R3576" s="15">
        <f t="shared" si="333"/>
        <v>2015</v>
      </c>
      <c r="S3576" s="21">
        <f t="shared" si="336"/>
        <v>0</v>
      </c>
      <c r="T3576" s="15">
        <f t="shared" si="335"/>
        <v>0.08</v>
      </c>
      <c r="U3576">
        <f t="shared" si="334"/>
        <v>2015</v>
      </c>
    </row>
    <row r="3577" spans="1:21" ht="43.5" x14ac:dyDescent="0.35">
      <c r="A3577">
        <v>3585</v>
      </c>
      <c r="B3577" s="3" t="s">
        <v>3584</v>
      </c>
      <c r="C3577" s="3" t="s">
        <v>7695</v>
      </c>
      <c r="D3577" s="6">
        <v>3400</v>
      </c>
      <c r="E3577" s="8">
        <v>5</v>
      </c>
      <c r="F3577" t="s">
        <v>8218</v>
      </c>
      <c r="G3577" t="s">
        <v>8223</v>
      </c>
      <c r="H3577" t="s">
        <v>8245</v>
      </c>
      <c r="I3577">
        <v>1419181890</v>
      </c>
      <c r="J3577">
        <v>1416589890</v>
      </c>
      <c r="K3577" t="b">
        <v>0</v>
      </c>
      <c r="L3577">
        <v>23</v>
      </c>
      <c r="M3577" t="b">
        <v>1</v>
      </c>
      <c r="N3577" s="10" t="s">
        <v>8271</v>
      </c>
      <c r="O3577" t="s">
        <v>8272</v>
      </c>
      <c r="P3577" s="12">
        <f t="shared" si="331"/>
        <v>41964.716319444444</v>
      </c>
      <c r="Q3577" s="12">
        <f t="shared" si="332"/>
        <v>41994.716319444444</v>
      </c>
      <c r="R3577" s="15">
        <f t="shared" si="333"/>
        <v>2014</v>
      </c>
      <c r="S3577" s="21">
        <f t="shared" si="336"/>
        <v>0</v>
      </c>
      <c r="T3577" s="15">
        <f t="shared" si="335"/>
        <v>0.22</v>
      </c>
      <c r="U3577">
        <f t="shared" si="334"/>
        <v>2014</v>
      </c>
    </row>
    <row r="3578" spans="1:21" ht="43.5" x14ac:dyDescent="0.35">
      <c r="A3578">
        <v>3573</v>
      </c>
      <c r="B3578" s="3" t="s">
        <v>3572</v>
      </c>
      <c r="C3578" s="3" t="s">
        <v>7683</v>
      </c>
      <c r="D3578" s="6">
        <v>3000</v>
      </c>
      <c r="E3578" s="8">
        <v>5</v>
      </c>
      <c r="F3578" t="s">
        <v>8218</v>
      </c>
      <c r="G3578" t="s">
        <v>8224</v>
      </c>
      <c r="H3578" t="s">
        <v>8246</v>
      </c>
      <c r="I3578">
        <v>1415440846</v>
      </c>
      <c r="J3578">
        <v>1412845246</v>
      </c>
      <c r="K3578" t="b">
        <v>0</v>
      </c>
      <c r="L3578">
        <v>78</v>
      </c>
      <c r="M3578" t="b">
        <v>1</v>
      </c>
      <c r="N3578" s="10" t="s">
        <v>8271</v>
      </c>
      <c r="O3578" t="s">
        <v>8272</v>
      </c>
      <c r="P3578" s="12">
        <f t="shared" si="331"/>
        <v>41921.375532407408</v>
      </c>
      <c r="Q3578" s="12">
        <f t="shared" si="332"/>
        <v>41951.417199074072</v>
      </c>
      <c r="R3578" s="15">
        <f t="shared" si="333"/>
        <v>2014</v>
      </c>
      <c r="S3578" s="21">
        <f t="shared" si="336"/>
        <v>0</v>
      </c>
      <c r="T3578" s="15">
        <f t="shared" si="335"/>
        <v>0.06</v>
      </c>
      <c r="U3578">
        <f t="shared" si="334"/>
        <v>2014</v>
      </c>
    </row>
    <row r="3579" spans="1:21" ht="43.5" x14ac:dyDescent="0.35">
      <c r="A3579">
        <v>3583</v>
      </c>
      <c r="B3579" s="3" t="s">
        <v>3582</v>
      </c>
      <c r="C3579" s="3" t="s">
        <v>7693</v>
      </c>
      <c r="D3579" s="6">
        <v>3000</v>
      </c>
      <c r="E3579" s="8">
        <v>5</v>
      </c>
      <c r="F3579" t="s">
        <v>8218</v>
      </c>
      <c r="G3579" t="s">
        <v>8223</v>
      </c>
      <c r="H3579" t="s">
        <v>8245</v>
      </c>
      <c r="I3579">
        <v>1460970805</v>
      </c>
      <c r="J3579">
        <v>1455790405</v>
      </c>
      <c r="K3579" t="b">
        <v>0</v>
      </c>
      <c r="L3579">
        <v>24</v>
      </c>
      <c r="M3579" t="b">
        <v>1</v>
      </c>
      <c r="N3579" s="10" t="s">
        <v>8271</v>
      </c>
      <c r="O3579" t="s">
        <v>8272</v>
      </c>
      <c r="P3579" s="12">
        <f t="shared" si="331"/>
        <v>42418.425983796296</v>
      </c>
      <c r="Q3579" s="12">
        <f t="shared" si="332"/>
        <v>42478.384317129632</v>
      </c>
      <c r="R3579" s="15">
        <f t="shared" si="333"/>
        <v>2016</v>
      </c>
      <c r="S3579" s="21">
        <f t="shared" si="336"/>
        <v>0</v>
      </c>
      <c r="T3579" s="15">
        <f t="shared" si="335"/>
        <v>0.21</v>
      </c>
      <c r="U3579">
        <f t="shared" si="334"/>
        <v>2016</v>
      </c>
    </row>
    <row r="3580" spans="1:21" ht="87" x14ac:dyDescent="0.35">
      <c r="A3580">
        <v>3584</v>
      </c>
      <c r="B3580" s="3" t="s">
        <v>3583</v>
      </c>
      <c r="C3580" s="3" t="s">
        <v>7694</v>
      </c>
      <c r="D3580" s="6">
        <v>3000</v>
      </c>
      <c r="E3580" s="8">
        <v>5</v>
      </c>
      <c r="F3580" t="s">
        <v>8218</v>
      </c>
      <c r="G3580" t="s">
        <v>8224</v>
      </c>
      <c r="H3580" t="s">
        <v>8246</v>
      </c>
      <c r="I3580">
        <v>1436772944</v>
      </c>
      <c r="J3580">
        <v>1434180944</v>
      </c>
      <c r="K3580" t="b">
        <v>0</v>
      </c>
      <c r="L3580">
        <v>112</v>
      </c>
      <c r="M3580" t="b">
        <v>1</v>
      </c>
      <c r="N3580" s="10" t="s">
        <v>8271</v>
      </c>
      <c r="O3580" t="s">
        <v>8272</v>
      </c>
      <c r="P3580" s="12">
        <f t="shared" si="331"/>
        <v>42168.316481481481</v>
      </c>
      <c r="Q3580" s="12">
        <f t="shared" si="332"/>
        <v>42198.316481481481</v>
      </c>
      <c r="R3580" s="15">
        <f t="shared" si="333"/>
        <v>2015</v>
      </c>
      <c r="S3580" s="21">
        <f t="shared" si="336"/>
        <v>0</v>
      </c>
      <c r="T3580" s="15">
        <f t="shared" si="335"/>
        <v>0.04</v>
      </c>
      <c r="U3580">
        <f t="shared" si="334"/>
        <v>2015</v>
      </c>
    </row>
    <row r="3581" spans="1:21" ht="43.5" x14ac:dyDescent="0.35">
      <c r="A3581">
        <v>3593</v>
      </c>
      <c r="B3581" s="3" t="s">
        <v>3592</v>
      </c>
      <c r="C3581" s="3" t="s">
        <v>7703</v>
      </c>
      <c r="D3581" s="6">
        <v>3000</v>
      </c>
      <c r="E3581" s="8">
        <v>5</v>
      </c>
      <c r="F3581" t="s">
        <v>8218</v>
      </c>
      <c r="G3581" t="s">
        <v>8223</v>
      </c>
      <c r="H3581" t="s">
        <v>8245</v>
      </c>
      <c r="I3581">
        <v>1420489560</v>
      </c>
      <c r="J3581">
        <v>1417469639</v>
      </c>
      <c r="K3581" t="b">
        <v>0</v>
      </c>
      <c r="L3581">
        <v>43</v>
      </c>
      <c r="M3581" t="b">
        <v>1</v>
      </c>
      <c r="N3581" s="10" t="s">
        <v>8271</v>
      </c>
      <c r="O3581" t="s">
        <v>8272</v>
      </c>
      <c r="P3581" s="12">
        <f t="shared" si="331"/>
        <v>41974.898599537039</v>
      </c>
      <c r="Q3581" s="12">
        <f t="shared" si="332"/>
        <v>42009.851388888885</v>
      </c>
      <c r="R3581" s="15">
        <f t="shared" si="333"/>
        <v>2014</v>
      </c>
      <c r="S3581" s="21">
        <f t="shared" si="336"/>
        <v>0</v>
      </c>
      <c r="T3581" s="15">
        <f t="shared" si="335"/>
        <v>0.12</v>
      </c>
      <c r="U3581">
        <f t="shared" si="334"/>
        <v>2014</v>
      </c>
    </row>
    <row r="3582" spans="1:21" ht="29" x14ac:dyDescent="0.35">
      <c r="A3582">
        <v>3595</v>
      </c>
      <c r="B3582" s="3" t="s">
        <v>3594</v>
      </c>
      <c r="C3582" s="3" t="s">
        <v>7705</v>
      </c>
      <c r="D3582" s="6">
        <v>2600</v>
      </c>
      <c r="E3582" s="8">
        <v>5</v>
      </c>
      <c r="F3582" t="s">
        <v>8218</v>
      </c>
      <c r="G3582" t="s">
        <v>8223</v>
      </c>
      <c r="H3582" t="s">
        <v>8245</v>
      </c>
      <c r="I3582">
        <v>1426229940</v>
      </c>
      <c r="J3582">
        <v>1423959123</v>
      </c>
      <c r="K3582" t="b">
        <v>0</v>
      </c>
      <c r="L3582">
        <v>62</v>
      </c>
      <c r="M3582" t="b">
        <v>1</v>
      </c>
      <c r="N3582" s="10" t="s">
        <v>8271</v>
      </c>
      <c r="O3582" t="s">
        <v>8272</v>
      </c>
      <c r="P3582" s="12">
        <f t="shared" si="331"/>
        <v>42050.008368055554</v>
      </c>
      <c r="Q3582" s="12">
        <f t="shared" si="332"/>
        <v>42076.290972222225</v>
      </c>
      <c r="R3582" s="15">
        <f t="shared" si="333"/>
        <v>2015</v>
      </c>
      <c r="S3582" s="21">
        <f t="shared" si="336"/>
        <v>0</v>
      </c>
      <c r="T3582" s="15">
        <f t="shared" si="335"/>
        <v>0.08</v>
      </c>
      <c r="U3582">
        <f t="shared" si="334"/>
        <v>2015</v>
      </c>
    </row>
    <row r="3583" spans="1:21" ht="29" x14ac:dyDescent="0.35">
      <c r="A3583">
        <v>3597</v>
      </c>
      <c r="B3583" s="3" t="s">
        <v>3596</v>
      </c>
      <c r="C3583" s="3" t="s">
        <v>7707</v>
      </c>
      <c r="D3583" s="6">
        <v>2500</v>
      </c>
      <c r="E3583" s="8">
        <v>5</v>
      </c>
      <c r="F3583" t="s">
        <v>8218</v>
      </c>
      <c r="G3583" t="s">
        <v>8223</v>
      </c>
      <c r="H3583" t="s">
        <v>8245</v>
      </c>
      <c r="I3583">
        <v>1456984740</v>
      </c>
      <c r="J3583">
        <v>1455717790</v>
      </c>
      <c r="K3583" t="b">
        <v>0</v>
      </c>
      <c r="L3583">
        <v>33</v>
      </c>
      <c r="M3583" t="b">
        <v>1</v>
      </c>
      <c r="N3583" s="10" t="s">
        <v>8271</v>
      </c>
      <c r="O3583" t="s">
        <v>8272</v>
      </c>
      <c r="P3583" s="12">
        <f t="shared" si="331"/>
        <v>42417.585532407407</v>
      </c>
      <c r="Q3583" s="12">
        <f t="shared" si="332"/>
        <v>42432.249305555553</v>
      </c>
      <c r="R3583" s="15">
        <f t="shared" si="333"/>
        <v>2016</v>
      </c>
      <c r="S3583" s="21">
        <f t="shared" si="336"/>
        <v>0</v>
      </c>
      <c r="T3583" s="15">
        <f t="shared" si="335"/>
        <v>0.15</v>
      </c>
      <c r="U3583">
        <f t="shared" si="334"/>
        <v>2016</v>
      </c>
    </row>
    <row r="3584" spans="1:21" ht="43.5" x14ac:dyDescent="0.35">
      <c r="A3584">
        <v>3570</v>
      </c>
      <c r="B3584" s="3" t="s">
        <v>3569</v>
      </c>
      <c r="C3584" s="3" t="s">
        <v>7680</v>
      </c>
      <c r="D3584" s="6">
        <v>2000</v>
      </c>
      <c r="E3584" s="8">
        <v>5</v>
      </c>
      <c r="F3584" t="s">
        <v>8218</v>
      </c>
      <c r="G3584" t="s">
        <v>8223</v>
      </c>
      <c r="H3584" t="s">
        <v>8245</v>
      </c>
      <c r="I3584">
        <v>1420009200</v>
      </c>
      <c r="J3584">
        <v>1417593483</v>
      </c>
      <c r="K3584" t="b">
        <v>0</v>
      </c>
      <c r="L3584">
        <v>26</v>
      </c>
      <c r="M3584" t="b">
        <v>1</v>
      </c>
      <c r="N3584" s="10" t="s">
        <v>8271</v>
      </c>
      <c r="O3584" t="s">
        <v>8272</v>
      </c>
      <c r="P3584" s="12">
        <f t="shared" si="331"/>
        <v>41976.331979166673</v>
      </c>
      <c r="Q3584" s="12">
        <f t="shared" si="332"/>
        <v>42004.291666666672</v>
      </c>
      <c r="R3584" s="15">
        <f t="shared" si="333"/>
        <v>2014</v>
      </c>
      <c r="S3584" s="21">
        <f t="shared" si="336"/>
        <v>0</v>
      </c>
      <c r="T3584" s="15">
        <f t="shared" si="335"/>
        <v>0.19</v>
      </c>
      <c r="U3584">
        <f t="shared" si="334"/>
        <v>2014</v>
      </c>
    </row>
    <row r="3585" spans="1:21" ht="43.5" x14ac:dyDescent="0.35">
      <c r="A3585">
        <v>3592</v>
      </c>
      <c r="B3585" s="3" t="s">
        <v>3591</v>
      </c>
      <c r="C3585" s="3" t="s">
        <v>7702</v>
      </c>
      <c r="D3585" s="6">
        <v>2000</v>
      </c>
      <c r="E3585" s="8">
        <v>5</v>
      </c>
      <c r="F3585" t="s">
        <v>8218</v>
      </c>
      <c r="G3585" t="s">
        <v>8223</v>
      </c>
      <c r="H3585" t="s">
        <v>8245</v>
      </c>
      <c r="I3585">
        <v>1423630740</v>
      </c>
      <c r="J3585">
        <v>1418673307</v>
      </c>
      <c r="K3585" t="b">
        <v>0</v>
      </c>
      <c r="L3585">
        <v>35</v>
      </c>
      <c r="M3585" t="b">
        <v>1</v>
      </c>
      <c r="N3585" s="10" t="s">
        <v>8271</v>
      </c>
      <c r="O3585" t="s">
        <v>8272</v>
      </c>
      <c r="P3585" s="12">
        <f t="shared" si="331"/>
        <v>41988.829942129625</v>
      </c>
      <c r="Q3585" s="12">
        <f t="shared" si="332"/>
        <v>42046.207638888889</v>
      </c>
      <c r="R3585" s="15">
        <f t="shared" si="333"/>
        <v>2014</v>
      </c>
      <c r="S3585" s="21">
        <f t="shared" si="336"/>
        <v>0</v>
      </c>
      <c r="T3585" s="15">
        <f t="shared" si="335"/>
        <v>0.14000000000000001</v>
      </c>
      <c r="U3585">
        <f t="shared" si="334"/>
        <v>2014</v>
      </c>
    </row>
    <row r="3586" spans="1:21" ht="58" x14ac:dyDescent="0.35">
      <c r="A3586">
        <v>3594</v>
      </c>
      <c r="B3586" s="3" t="s">
        <v>3593</v>
      </c>
      <c r="C3586" s="3" t="s">
        <v>7704</v>
      </c>
      <c r="D3586" s="6">
        <v>1600</v>
      </c>
      <c r="E3586" s="8">
        <v>5</v>
      </c>
      <c r="F3586" t="s">
        <v>8218</v>
      </c>
      <c r="G3586" t="s">
        <v>8223</v>
      </c>
      <c r="H3586" t="s">
        <v>8245</v>
      </c>
      <c r="I3586">
        <v>1472952982</v>
      </c>
      <c r="J3586">
        <v>1470792982</v>
      </c>
      <c r="K3586" t="b">
        <v>0</v>
      </c>
      <c r="L3586">
        <v>36</v>
      </c>
      <c r="M3586" t="b">
        <v>1</v>
      </c>
      <c r="N3586" s="10" t="s">
        <v>8271</v>
      </c>
      <c r="O3586" t="s">
        <v>8272</v>
      </c>
      <c r="P3586" s="12">
        <f t="shared" ref="P3586:P3649" si="337">(((J3586/60)/60)/24)+DATE(1970,1,1)</f>
        <v>42592.066921296297</v>
      </c>
      <c r="Q3586" s="12">
        <f t="shared" ref="Q3586:Q3649" si="338">(((I3586/60)/60)/24)+DATE(1970,1,1)</f>
        <v>42617.066921296297</v>
      </c>
      <c r="R3586" s="15">
        <f t="shared" ref="R3586:R3649" si="339">YEAR(P3586)</f>
        <v>2016</v>
      </c>
      <c r="S3586" s="21">
        <f t="shared" si="336"/>
        <v>0</v>
      </c>
      <c r="T3586" s="15">
        <f t="shared" si="335"/>
        <v>0.14000000000000001</v>
      </c>
      <c r="U3586">
        <f t="shared" si="334"/>
        <v>2016</v>
      </c>
    </row>
    <row r="3587" spans="1:21" ht="43.5" x14ac:dyDescent="0.35">
      <c r="A3587">
        <v>3571</v>
      </c>
      <c r="B3587" s="3" t="s">
        <v>3570</v>
      </c>
      <c r="C3587" s="3" t="s">
        <v>7681</v>
      </c>
      <c r="D3587" s="6">
        <v>1500</v>
      </c>
      <c r="E3587" s="8">
        <v>5</v>
      </c>
      <c r="F3587" t="s">
        <v>8218</v>
      </c>
      <c r="G3587" t="s">
        <v>8224</v>
      </c>
      <c r="H3587" t="s">
        <v>8246</v>
      </c>
      <c r="I3587">
        <v>1414701413</v>
      </c>
      <c r="J3587">
        <v>1412109413</v>
      </c>
      <c r="K3587" t="b">
        <v>0</v>
      </c>
      <c r="L3587">
        <v>25</v>
      </c>
      <c r="M3587" t="b">
        <v>1</v>
      </c>
      <c r="N3587" s="10" t="s">
        <v>8271</v>
      </c>
      <c r="O3587" t="s">
        <v>8272</v>
      </c>
      <c r="P3587" s="12">
        <f t="shared" si="337"/>
        <v>41912.858946759261</v>
      </c>
      <c r="Q3587" s="12">
        <f t="shared" si="338"/>
        <v>41942.858946759261</v>
      </c>
      <c r="R3587" s="15">
        <f t="shared" si="339"/>
        <v>2014</v>
      </c>
      <c r="S3587" s="21">
        <f t="shared" si="336"/>
        <v>0</v>
      </c>
      <c r="T3587" s="15">
        <f t="shared" si="335"/>
        <v>0.2</v>
      </c>
      <c r="U3587">
        <f t="shared" ref="U3587:U3650" si="340">YEAR(P3587)</f>
        <v>2014</v>
      </c>
    </row>
    <row r="3588" spans="1:21" ht="43.5" x14ac:dyDescent="0.35">
      <c r="A3588">
        <v>3578</v>
      </c>
      <c r="B3588" s="3" t="s">
        <v>3577</v>
      </c>
      <c r="C3588" s="3" t="s">
        <v>7688</v>
      </c>
      <c r="D3588" s="6">
        <v>1500</v>
      </c>
      <c r="E3588" s="8">
        <v>5</v>
      </c>
      <c r="F3588" t="s">
        <v>8218</v>
      </c>
      <c r="G3588" t="s">
        <v>8224</v>
      </c>
      <c r="H3588" t="s">
        <v>8246</v>
      </c>
      <c r="I3588">
        <v>1462037777</v>
      </c>
      <c r="J3588">
        <v>1459445777</v>
      </c>
      <c r="K3588" t="b">
        <v>0</v>
      </c>
      <c r="L3588">
        <v>37</v>
      </c>
      <c r="M3588" t="b">
        <v>1</v>
      </c>
      <c r="N3588" s="10" t="s">
        <v>8271</v>
      </c>
      <c r="O3588" t="s">
        <v>8272</v>
      </c>
      <c r="P3588" s="12">
        <f t="shared" si="337"/>
        <v>42460.733530092592</v>
      </c>
      <c r="Q3588" s="12">
        <f t="shared" si="338"/>
        <v>42490.733530092592</v>
      </c>
      <c r="R3588" s="15">
        <f t="shared" si="339"/>
        <v>2016</v>
      </c>
      <c r="S3588" s="21">
        <f t="shared" si="336"/>
        <v>0</v>
      </c>
      <c r="T3588" s="15">
        <f t="shared" ref="T3588:T3651" si="341">IFERROR(ROUND(E3588/L3588,2),0)</f>
        <v>0.14000000000000001</v>
      </c>
      <c r="U3588">
        <f t="shared" si="340"/>
        <v>2016</v>
      </c>
    </row>
    <row r="3589" spans="1:21" ht="43.5" x14ac:dyDescent="0.35">
      <c r="A3589">
        <v>3581</v>
      </c>
      <c r="B3589" s="3" t="s">
        <v>3580</v>
      </c>
      <c r="C3589" s="3" t="s">
        <v>7691</v>
      </c>
      <c r="D3589" s="6">
        <v>1500</v>
      </c>
      <c r="E3589" s="8">
        <v>5</v>
      </c>
      <c r="F3589" t="s">
        <v>8218</v>
      </c>
      <c r="G3589" t="s">
        <v>8224</v>
      </c>
      <c r="H3589" t="s">
        <v>8246</v>
      </c>
      <c r="I3589">
        <v>1406719110</v>
      </c>
      <c r="J3589">
        <v>1405509510</v>
      </c>
      <c r="K3589" t="b">
        <v>0</v>
      </c>
      <c r="L3589">
        <v>45</v>
      </c>
      <c r="M3589" t="b">
        <v>1</v>
      </c>
      <c r="N3589" s="10" t="s">
        <v>8271</v>
      </c>
      <c r="O3589" t="s">
        <v>8272</v>
      </c>
      <c r="P3589" s="12">
        <f t="shared" si="337"/>
        <v>41836.471180555556</v>
      </c>
      <c r="Q3589" s="12">
        <f t="shared" si="338"/>
        <v>41850.471180555556</v>
      </c>
      <c r="R3589" s="15">
        <f t="shared" si="339"/>
        <v>2014</v>
      </c>
      <c r="S3589" s="21">
        <f t="shared" si="336"/>
        <v>0</v>
      </c>
      <c r="T3589" s="15">
        <f t="shared" si="341"/>
        <v>0.11</v>
      </c>
      <c r="U3589">
        <f t="shared" si="340"/>
        <v>2014</v>
      </c>
    </row>
    <row r="3590" spans="1:21" ht="43.5" x14ac:dyDescent="0.35">
      <c r="A3590">
        <v>3596</v>
      </c>
      <c r="B3590" s="3" t="s">
        <v>3595</v>
      </c>
      <c r="C3590" s="3" t="s">
        <v>7706</v>
      </c>
      <c r="D3590" s="6">
        <v>1100</v>
      </c>
      <c r="E3590" s="8">
        <v>5</v>
      </c>
      <c r="F3590" t="s">
        <v>8218</v>
      </c>
      <c r="G3590" t="s">
        <v>8228</v>
      </c>
      <c r="H3590" t="s">
        <v>8250</v>
      </c>
      <c r="I3590">
        <v>1409072982</v>
      </c>
      <c r="J3590">
        <v>1407258582</v>
      </c>
      <c r="K3590" t="b">
        <v>0</v>
      </c>
      <c r="L3590">
        <v>15</v>
      </c>
      <c r="M3590" t="b">
        <v>1</v>
      </c>
      <c r="N3590" s="10" t="s">
        <v>8271</v>
      </c>
      <c r="O3590" t="s">
        <v>8272</v>
      </c>
      <c r="P3590" s="12">
        <f t="shared" si="337"/>
        <v>41856.715069444443</v>
      </c>
      <c r="Q3590" s="12">
        <f t="shared" si="338"/>
        <v>41877.715069444443</v>
      </c>
      <c r="R3590" s="15">
        <f t="shared" si="339"/>
        <v>2014</v>
      </c>
      <c r="S3590" s="21">
        <f t="shared" si="336"/>
        <v>0</v>
      </c>
      <c r="T3590" s="15">
        <f t="shared" si="341"/>
        <v>0.33</v>
      </c>
      <c r="U3590">
        <f t="shared" si="340"/>
        <v>2014</v>
      </c>
    </row>
    <row r="3591" spans="1:21" ht="43.5" x14ac:dyDescent="0.35">
      <c r="A3591">
        <v>3582</v>
      </c>
      <c r="B3591" s="3" t="s">
        <v>3581</v>
      </c>
      <c r="C3591" s="3" t="s">
        <v>7692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1459822682</v>
      </c>
      <c r="J3591">
        <v>1458613082</v>
      </c>
      <c r="K3591" t="b">
        <v>0</v>
      </c>
      <c r="L3591">
        <v>49</v>
      </c>
      <c r="M3591" t="b">
        <v>1</v>
      </c>
      <c r="N3591" s="10" t="s">
        <v>8271</v>
      </c>
      <c r="O3591" t="s">
        <v>8272</v>
      </c>
      <c r="P3591" s="12">
        <f t="shared" si="337"/>
        <v>42451.095856481479</v>
      </c>
      <c r="Q3591" s="12">
        <f t="shared" si="338"/>
        <v>42465.095856481479</v>
      </c>
      <c r="R3591" s="15">
        <f t="shared" si="339"/>
        <v>2016</v>
      </c>
      <c r="S3591" s="21">
        <f t="shared" si="336"/>
        <v>0</v>
      </c>
      <c r="T3591" s="15">
        <f t="shared" si="341"/>
        <v>0.1</v>
      </c>
      <c r="U3591">
        <f t="shared" si="340"/>
        <v>2016</v>
      </c>
    </row>
    <row r="3592" spans="1:21" ht="43.5" x14ac:dyDescent="0.35">
      <c r="A3592">
        <v>3598</v>
      </c>
      <c r="B3592" s="3" t="s">
        <v>3597</v>
      </c>
      <c r="C3592" s="3" t="s">
        <v>7708</v>
      </c>
      <c r="D3592" s="6">
        <v>1000</v>
      </c>
      <c r="E3592" s="8">
        <v>5</v>
      </c>
      <c r="F3592" t="s">
        <v>8218</v>
      </c>
      <c r="G3592" t="s">
        <v>8223</v>
      </c>
      <c r="H3592" t="s">
        <v>8245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s="10" t="s">
        <v>8271</v>
      </c>
      <c r="O3592" t="s">
        <v>8272</v>
      </c>
      <c r="P3592" s="12">
        <f t="shared" si="337"/>
        <v>41866.79886574074</v>
      </c>
      <c r="Q3592" s="12">
        <f t="shared" si="338"/>
        <v>41885.207638888889</v>
      </c>
      <c r="R3592" s="15">
        <f t="shared" si="339"/>
        <v>2014</v>
      </c>
      <c r="S3592" s="21">
        <f t="shared" si="336"/>
        <v>0</v>
      </c>
      <c r="T3592" s="15">
        <f t="shared" si="341"/>
        <v>0.19</v>
      </c>
      <c r="U3592">
        <f t="shared" si="340"/>
        <v>2014</v>
      </c>
    </row>
    <row r="3593" spans="1:21" ht="43.5" x14ac:dyDescent="0.35">
      <c r="A3593">
        <v>3580</v>
      </c>
      <c r="B3593" s="3" t="s">
        <v>3579</v>
      </c>
      <c r="C3593" s="3" t="s">
        <v>7690</v>
      </c>
      <c r="D3593" s="6">
        <v>900</v>
      </c>
      <c r="E3593" s="8">
        <v>5</v>
      </c>
      <c r="F3593" t="s">
        <v>8218</v>
      </c>
      <c r="G3593" t="s">
        <v>8223</v>
      </c>
      <c r="H3593" t="s">
        <v>8245</v>
      </c>
      <c r="I3593">
        <v>1425185940</v>
      </c>
      <c r="J3593">
        <v>1421900022</v>
      </c>
      <c r="K3593" t="b">
        <v>0</v>
      </c>
      <c r="L3593">
        <v>27</v>
      </c>
      <c r="M3593" t="b">
        <v>1</v>
      </c>
      <c r="N3593" s="10" t="s">
        <v>8271</v>
      </c>
      <c r="O3593" t="s">
        <v>8272</v>
      </c>
      <c r="P3593" s="12">
        <f t="shared" si="337"/>
        <v>42026.176180555558</v>
      </c>
      <c r="Q3593" s="12">
        <f t="shared" si="338"/>
        <v>42064.207638888889</v>
      </c>
      <c r="R3593" s="15">
        <f t="shared" si="339"/>
        <v>2015</v>
      </c>
      <c r="S3593" s="21">
        <f t="shared" si="336"/>
        <v>0</v>
      </c>
      <c r="T3593" s="15">
        <f t="shared" si="341"/>
        <v>0.19</v>
      </c>
      <c r="U3593">
        <f t="shared" si="340"/>
        <v>2015</v>
      </c>
    </row>
    <row r="3594" spans="1:21" ht="43.5" x14ac:dyDescent="0.35">
      <c r="A3594">
        <v>3591</v>
      </c>
      <c r="B3594" s="3" t="s">
        <v>3590</v>
      </c>
      <c r="C3594" s="3" t="s">
        <v>7701</v>
      </c>
      <c r="D3594" s="6">
        <v>700</v>
      </c>
      <c r="E3594" s="8">
        <v>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s="10" t="s">
        <v>8271</v>
      </c>
      <c r="O3594" t="s">
        <v>8272</v>
      </c>
      <c r="P3594" s="12">
        <f t="shared" si="337"/>
        <v>42003.948425925926</v>
      </c>
      <c r="Q3594" s="12">
        <f t="shared" si="338"/>
        <v>42028.207638888889</v>
      </c>
      <c r="R3594" s="15">
        <f t="shared" si="339"/>
        <v>2014</v>
      </c>
      <c r="S3594" s="21">
        <f t="shared" si="336"/>
        <v>0</v>
      </c>
      <c r="T3594" s="15">
        <f t="shared" si="341"/>
        <v>0.28000000000000003</v>
      </c>
      <c r="U3594">
        <f t="shared" si="340"/>
        <v>2014</v>
      </c>
    </row>
    <row r="3595" spans="1:21" ht="43.5" x14ac:dyDescent="0.35">
      <c r="A3595">
        <v>3577</v>
      </c>
      <c r="B3595" s="3" t="s">
        <v>3576</v>
      </c>
      <c r="C3595" s="3" t="s">
        <v>7687</v>
      </c>
      <c r="D3595" s="6">
        <v>600</v>
      </c>
      <c r="E3595" s="8">
        <v>5</v>
      </c>
      <c r="F3595" t="s">
        <v>8218</v>
      </c>
      <c r="G3595" t="s">
        <v>8223</v>
      </c>
      <c r="H3595" t="s">
        <v>8245</v>
      </c>
      <c r="I3595">
        <v>1430029680</v>
      </c>
      <c r="J3595">
        <v>1427741583</v>
      </c>
      <c r="K3595" t="b">
        <v>0</v>
      </c>
      <c r="L3595">
        <v>27</v>
      </c>
      <c r="M3595" t="b">
        <v>1</v>
      </c>
      <c r="N3595" s="10" t="s">
        <v>8271</v>
      </c>
      <c r="O3595" t="s">
        <v>8272</v>
      </c>
      <c r="P3595" s="12">
        <f t="shared" si="337"/>
        <v>42093.786840277782</v>
      </c>
      <c r="Q3595" s="12">
        <f t="shared" si="338"/>
        <v>42120.26944444445</v>
      </c>
      <c r="R3595" s="15">
        <f t="shared" si="339"/>
        <v>2015</v>
      </c>
      <c r="S3595" s="21">
        <f t="shared" si="336"/>
        <v>0</v>
      </c>
      <c r="T3595" s="15">
        <f t="shared" si="341"/>
        <v>0.19</v>
      </c>
      <c r="U3595">
        <f t="shared" si="340"/>
        <v>2015</v>
      </c>
    </row>
    <row r="3596" spans="1:21" ht="29" x14ac:dyDescent="0.35">
      <c r="A3596">
        <v>3572</v>
      </c>
      <c r="B3596" s="3" t="s">
        <v>3571</v>
      </c>
      <c r="C3596" s="3" t="s">
        <v>7682</v>
      </c>
      <c r="D3596" s="6">
        <v>500</v>
      </c>
      <c r="E3596" s="8">
        <v>5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s="10" t="s">
        <v>8271</v>
      </c>
      <c r="O3596" t="s">
        <v>8272</v>
      </c>
      <c r="P3596" s="12">
        <f t="shared" si="337"/>
        <v>42146.570393518516</v>
      </c>
      <c r="Q3596" s="12">
        <f t="shared" si="338"/>
        <v>42176.570393518516</v>
      </c>
      <c r="R3596" s="15">
        <f t="shared" si="339"/>
        <v>2015</v>
      </c>
      <c r="S3596" s="21">
        <f t="shared" si="336"/>
        <v>0</v>
      </c>
      <c r="T3596" s="15">
        <f t="shared" si="341"/>
        <v>0.56000000000000005</v>
      </c>
      <c r="U3596">
        <f t="shared" si="340"/>
        <v>2015</v>
      </c>
    </row>
    <row r="3597" spans="1:21" ht="43.5" x14ac:dyDescent="0.35">
      <c r="A3597">
        <v>3579</v>
      </c>
      <c r="B3597" s="3" t="s">
        <v>3578</v>
      </c>
      <c r="C3597" s="3" t="s">
        <v>7689</v>
      </c>
      <c r="D3597" s="6">
        <v>500</v>
      </c>
      <c r="E3597" s="8">
        <v>5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s="10" t="s">
        <v>8271</v>
      </c>
      <c r="O3597" t="s">
        <v>8272</v>
      </c>
      <c r="P3597" s="12">
        <f t="shared" si="337"/>
        <v>42430.762222222227</v>
      </c>
      <c r="Q3597" s="12">
        <f t="shared" si="338"/>
        <v>42460.720555555556</v>
      </c>
      <c r="R3597" s="15">
        <f t="shared" si="339"/>
        <v>2016</v>
      </c>
      <c r="S3597" s="21">
        <f t="shared" si="336"/>
        <v>0</v>
      </c>
      <c r="T3597" s="15">
        <f t="shared" si="341"/>
        <v>0.36</v>
      </c>
      <c r="U3597">
        <f t="shared" si="340"/>
        <v>2016</v>
      </c>
    </row>
    <row r="3598" spans="1:21" ht="43.5" x14ac:dyDescent="0.35">
      <c r="A3598">
        <v>3587</v>
      </c>
      <c r="B3598" s="3" t="s">
        <v>3586</v>
      </c>
      <c r="C3598" s="3" t="s">
        <v>7697</v>
      </c>
      <c r="D3598" s="6">
        <v>500</v>
      </c>
      <c r="E3598" s="8">
        <v>5</v>
      </c>
      <c r="F3598" t="s">
        <v>8218</v>
      </c>
      <c r="G3598" t="s">
        <v>8224</v>
      </c>
      <c r="H3598" t="s">
        <v>8246</v>
      </c>
      <c r="I3598">
        <v>1467054000</v>
      </c>
      <c r="J3598">
        <v>1463144254</v>
      </c>
      <c r="K3598" t="b">
        <v>0</v>
      </c>
      <c r="L3598">
        <v>28</v>
      </c>
      <c r="M3598" t="b">
        <v>1</v>
      </c>
      <c r="N3598" s="10" t="s">
        <v>8271</v>
      </c>
      <c r="O3598" t="s">
        <v>8272</v>
      </c>
      <c r="P3598" s="12">
        <f t="shared" si="337"/>
        <v>42503.539976851855</v>
      </c>
      <c r="Q3598" s="12">
        <f t="shared" si="338"/>
        <v>42548.791666666672</v>
      </c>
      <c r="R3598" s="15">
        <f t="shared" si="339"/>
        <v>2016</v>
      </c>
      <c r="S3598" s="21">
        <f t="shared" si="336"/>
        <v>0</v>
      </c>
      <c r="T3598" s="15">
        <f t="shared" si="341"/>
        <v>0.18</v>
      </c>
      <c r="U3598">
        <f t="shared" si="340"/>
        <v>2016</v>
      </c>
    </row>
    <row r="3599" spans="1:21" ht="43.5" x14ac:dyDescent="0.35">
      <c r="A3599">
        <v>3588</v>
      </c>
      <c r="B3599" s="3" t="s">
        <v>3587</v>
      </c>
      <c r="C3599" s="3" t="s">
        <v>7698</v>
      </c>
      <c r="D3599" s="6">
        <v>200</v>
      </c>
      <c r="E3599" s="8">
        <v>5</v>
      </c>
      <c r="F3599" t="s">
        <v>8218</v>
      </c>
      <c r="G3599" t="s">
        <v>8224</v>
      </c>
      <c r="H3599" t="s">
        <v>8246</v>
      </c>
      <c r="I3599">
        <v>1430348400</v>
      </c>
      <c r="J3599">
        <v>1428436410</v>
      </c>
      <c r="K3599" t="b">
        <v>0</v>
      </c>
      <c r="L3599">
        <v>11</v>
      </c>
      <c r="M3599" t="b">
        <v>1</v>
      </c>
      <c r="N3599" s="10" t="s">
        <v>8271</v>
      </c>
      <c r="O3599" t="s">
        <v>8272</v>
      </c>
      <c r="P3599" s="12">
        <f t="shared" si="337"/>
        <v>42101.828819444447</v>
      </c>
      <c r="Q3599" s="12">
        <f t="shared" si="338"/>
        <v>42123.958333333328</v>
      </c>
      <c r="R3599" s="15">
        <f t="shared" si="339"/>
        <v>2015</v>
      </c>
      <c r="S3599" s="21">
        <f t="shared" si="336"/>
        <v>0</v>
      </c>
      <c r="T3599" s="15">
        <f t="shared" si="341"/>
        <v>0.45</v>
      </c>
      <c r="U3599">
        <f t="shared" si="340"/>
        <v>2015</v>
      </c>
    </row>
    <row r="3600" spans="1:21" ht="43.5" x14ac:dyDescent="0.35">
      <c r="A3600">
        <v>3576</v>
      </c>
      <c r="B3600" s="3" t="s">
        <v>3575</v>
      </c>
      <c r="C3600" s="3" t="s">
        <v>7686</v>
      </c>
      <c r="D3600" s="6">
        <v>100</v>
      </c>
      <c r="E3600" s="8">
        <v>5</v>
      </c>
      <c r="F3600" t="s">
        <v>8218</v>
      </c>
      <c r="G3600" t="s">
        <v>8223</v>
      </c>
      <c r="H3600" t="s">
        <v>8245</v>
      </c>
      <c r="I3600">
        <v>1480947054</v>
      </c>
      <c r="J3600">
        <v>1475759454</v>
      </c>
      <c r="K3600" t="b">
        <v>0</v>
      </c>
      <c r="L3600">
        <v>5</v>
      </c>
      <c r="M3600" t="b">
        <v>1</v>
      </c>
      <c r="N3600" s="10" t="s">
        <v>8271</v>
      </c>
      <c r="O3600" t="s">
        <v>8272</v>
      </c>
      <c r="P3600" s="12">
        <f t="shared" si="337"/>
        <v>42649.54923611111</v>
      </c>
      <c r="Q3600" s="12">
        <f t="shared" si="338"/>
        <v>42709.590902777782</v>
      </c>
      <c r="R3600" s="15">
        <f t="shared" si="339"/>
        <v>2016</v>
      </c>
      <c r="S3600" s="21">
        <f t="shared" si="336"/>
        <v>0</v>
      </c>
      <c r="T3600" s="15">
        <f t="shared" si="341"/>
        <v>1</v>
      </c>
      <c r="U3600">
        <f t="shared" si="340"/>
        <v>2016</v>
      </c>
    </row>
    <row r="3601" spans="1:21" ht="58" x14ac:dyDescent="0.35">
      <c r="A3601">
        <v>3602</v>
      </c>
      <c r="B3601" s="3" t="s">
        <v>3601</v>
      </c>
      <c r="C3601" s="3" t="s">
        <v>7712</v>
      </c>
      <c r="D3601" s="6">
        <v>4000</v>
      </c>
      <c r="E3601" s="8">
        <v>4</v>
      </c>
      <c r="F3601" t="s">
        <v>8218</v>
      </c>
      <c r="G3601" t="s">
        <v>8223</v>
      </c>
      <c r="H3601" t="s">
        <v>8245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s="10" t="s">
        <v>8271</v>
      </c>
      <c r="O3601" t="s">
        <v>8272</v>
      </c>
      <c r="P3601" s="12">
        <f t="shared" si="337"/>
        <v>42447.894432870366</v>
      </c>
      <c r="Q3601" s="12">
        <f t="shared" si="338"/>
        <v>42507.894432870366</v>
      </c>
      <c r="R3601" s="15">
        <f t="shared" si="339"/>
        <v>2016</v>
      </c>
      <c r="S3601" s="21">
        <f t="shared" si="336"/>
        <v>0</v>
      </c>
      <c r="T3601" s="15">
        <f t="shared" si="341"/>
        <v>0.08</v>
      </c>
      <c r="U3601">
        <f t="shared" si="340"/>
        <v>2016</v>
      </c>
    </row>
    <row r="3602" spans="1:21" ht="43.5" x14ac:dyDescent="0.35">
      <c r="A3602">
        <v>3601</v>
      </c>
      <c r="B3602" s="3" t="s">
        <v>3600</v>
      </c>
      <c r="C3602" s="3" t="s">
        <v>7711</v>
      </c>
      <c r="D3602" s="6">
        <v>2000</v>
      </c>
      <c r="E3602" s="8">
        <v>4</v>
      </c>
      <c r="F3602" t="s">
        <v>8218</v>
      </c>
      <c r="G3602" t="s">
        <v>8224</v>
      </c>
      <c r="H3602" t="s">
        <v>8246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s="10" t="s">
        <v>8271</v>
      </c>
      <c r="O3602" t="s">
        <v>8272</v>
      </c>
      <c r="P3602" s="12">
        <f t="shared" si="337"/>
        <v>41990.99863425926</v>
      </c>
      <c r="Q3602" s="12">
        <f t="shared" si="338"/>
        <v>42020.99863425926</v>
      </c>
      <c r="R3602" s="15">
        <f t="shared" si="339"/>
        <v>2014</v>
      </c>
      <c r="S3602" s="21">
        <f t="shared" si="336"/>
        <v>0</v>
      </c>
      <c r="T3602" s="15">
        <f t="shared" si="341"/>
        <v>0.08</v>
      </c>
      <c r="U3602">
        <f t="shared" si="340"/>
        <v>2014</v>
      </c>
    </row>
    <row r="3603" spans="1:21" ht="43.5" x14ac:dyDescent="0.35">
      <c r="A3603">
        <v>3599</v>
      </c>
      <c r="B3603" s="3" t="s">
        <v>3598</v>
      </c>
      <c r="C3603" s="3" t="s">
        <v>7709</v>
      </c>
      <c r="D3603" s="6">
        <v>500</v>
      </c>
      <c r="E3603" s="8">
        <v>4</v>
      </c>
      <c r="F3603" t="s">
        <v>8218</v>
      </c>
      <c r="G3603" t="s">
        <v>8223</v>
      </c>
      <c r="H3603" t="s">
        <v>8245</v>
      </c>
      <c r="I3603">
        <v>1440892800</v>
      </c>
      <c r="J3603">
        <v>1438715077</v>
      </c>
      <c r="K3603" t="b">
        <v>0</v>
      </c>
      <c r="L3603">
        <v>17</v>
      </c>
      <c r="M3603" t="b">
        <v>1</v>
      </c>
      <c r="N3603" s="10" t="s">
        <v>8271</v>
      </c>
      <c r="O3603" t="s">
        <v>8272</v>
      </c>
      <c r="P3603" s="12">
        <f t="shared" si="337"/>
        <v>42220.79487268519</v>
      </c>
      <c r="Q3603" s="12">
        <f t="shared" si="338"/>
        <v>42246</v>
      </c>
      <c r="R3603" s="15">
        <f t="shared" si="339"/>
        <v>2015</v>
      </c>
      <c r="S3603" s="21">
        <f t="shared" si="336"/>
        <v>0</v>
      </c>
      <c r="T3603" s="15">
        <f t="shared" si="341"/>
        <v>0.24</v>
      </c>
      <c r="U3603">
        <f t="shared" si="340"/>
        <v>2015</v>
      </c>
    </row>
    <row r="3604" spans="1:21" ht="29" x14ac:dyDescent="0.35">
      <c r="A3604">
        <v>3600</v>
      </c>
      <c r="B3604" s="3" t="s">
        <v>3599</v>
      </c>
      <c r="C3604" s="3" t="s">
        <v>7710</v>
      </c>
      <c r="D3604" s="6">
        <v>10</v>
      </c>
      <c r="E3604" s="8">
        <v>4</v>
      </c>
      <c r="F3604" t="s">
        <v>8218</v>
      </c>
      <c r="G3604" t="s">
        <v>8223</v>
      </c>
      <c r="H3604" t="s">
        <v>8245</v>
      </c>
      <c r="I3604">
        <v>1476390164</v>
      </c>
      <c r="J3604">
        <v>1473970964</v>
      </c>
      <c r="K3604" t="b">
        <v>0</v>
      </c>
      <c r="L3604">
        <v>4</v>
      </c>
      <c r="M3604" t="b">
        <v>1</v>
      </c>
      <c r="N3604" s="10" t="s">
        <v>8271</v>
      </c>
      <c r="O3604" t="s">
        <v>8272</v>
      </c>
      <c r="P3604" s="12">
        <f t="shared" si="337"/>
        <v>42628.849120370374</v>
      </c>
      <c r="Q3604" s="12">
        <f t="shared" si="338"/>
        <v>42656.849120370374</v>
      </c>
      <c r="R3604" s="15">
        <f t="shared" si="339"/>
        <v>2016</v>
      </c>
      <c r="S3604" s="21">
        <f t="shared" si="336"/>
        <v>0</v>
      </c>
      <c r="T3604" s="15">
        <f t="shared" si="341"/>
        <v>1</v>
      </c>
      <c r="U3604">
        <f t="shared" si="340"/>
        <v>2016</v>
      </c>
    </row>
    <row r="3605" spans="1:21" ht="43.5" x14ac:dyDescent="0.35">
      <c r="A3605">
        <v>3612</v>
      </c>
      <c r="B3605" s="3" t="s">
        <v>3611</v>
      </c>
      <c r="C3605" s="3" t="s">
        <v>7722</v>
      </c>
      <c r="D3605" s="6">
        <v>5000</v>
      </c>
      <c r="E3605" s="8">
        <v>3</v>
      </c>
      <c r="F3605" t="s">
        <v>8218</v>
      </c>
      <c r="G3605" t="s">
        <v>8228</v>
      </c>
      <c r="H3605" t="s">
        <v>8250</v>
      </c>
      <c r="I3605">
        <v>1402334811</v>
      </c>
      <c r="J3605">
        <v>1401470811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 s="12">
        <f t="shared" si="337"/>
        <v>41789.726979166669</v>
      </c>
      <c r="Q3605" s="12">
        <f t="shared" si="338"/>
        <v>41799.726979166669</v>
      </c>
      <c r="R3605" s="15">
        <f t="shared" si="339"/>
        <v>2014</v>
      </c>
      <c r="S3605" s="21">
        <f t="shared" si="336"/>
        <v>0</v>
      </c>
      <c r="T3605" s="15">
        <f t="shared" si="341"/>
        <v>0.05</v>
      </c>
      <c r="U3605">
        <f t="shared" si="340"/>
        <v>2014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 s="12">
        <f t="shared" si="337"/>
        <v>42483.015694444446</v>
      </c>
      <c r="Q3606" s="12">
        <f t="shared" si="338"/>
        <v>42489.290972222225</v>
      </c>
      <c r="R3606" s="15">
        <f t="shared" si="339"/>
        <v>2016</v>
      </c>
      <c r="S3606" s="21">
        <f t="shared" si="336"/>
        <v>0</v>
      </c>
      <c r="T3606" s="15">
        <f t="shared" si="341"/>
        <v>0.04</v>
      </c>
      <c r="U3606">
        <f t="shared" si="340"/>
        <v>2016</v>
      </c>
    </row>
    <row r="3607" spans="1:21" ht="43.5" x14ac:dyDescent="0.35">
      <c r="A3607">
        <v>3606</v>
      </c>
      <c r="B3607" s="3" t="s">
        <v>3605</v>
      </c>
      <c r="C3607" s="3" t="s">
        <v>7716</v>
      </c>
      <c r="D3607" s="6">
        <v>3000</v>
      </c>
      <c r="E3607" s="8">
        <v>3</v>
      </c>
      <c r="F3607" t="s">
        <v>8218</v>
      </c>
      <c r="G3607" t="s">
        <v>8224</v>
      </c>
      <c r="H3607" t="s">
        <v>8246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s="10" t="s">
        <v>8271</v>
      </c>
      <c r="O3607" t="s">
        <v>8272</v>
      </c>
      <c r="P3607" s="12">
        <f t="shared" si="337"/>
        <v>42566.604826388888</v>
      </c>
      <c r="Q3607" s="12">
        <f t="shared" si="338"/>
        <v>42596.604826388888</v>
      </c>
      <c r="R3607" s="15">
        <f t="shared" si="339"/>
        <v>2016</v>
      </c>
      <c r="S3607" s="21">
        <f t="shared" si="336"/>
        <v>0</v>
      </c>
      <c r="T3607" s="15">
        <f t="shared" si="341"/>
        <v>0.05</v>
      </c>
      <c r="U3607">
        <f t="shared" si="340"/>
        <v>2016</v>
      </c>
    </row>
    <row r="3608" spans="1:21" ht="43.5" x14ac:dyDescent="0.35">
      <c r="A3608">
        <v>3611</v>
      </c>
      <c r="B3608" s="3" t="s">
        <v>3610</v>
      </c>
      <c r="C3608" s="3" t="s">
        <v>7721</v>
      </c>
      <c r="D3608" s="6">
        <v>2500</v>
      </c>
      <c r="E3608" s="8">
        <v>3</v>
      </c>
      <c r="F3608" t="s">
        <v>8218</v>
      </c>
      <c r="G3608" t="s">
        <v>8224</v>
      </c>
      <c r="H3608" t="s">
        <v>8246</v>
      </c>
      <c r="I3608">
        <v>1428483201</v>
      </c>
      <c r="J3608">
        <v>1425891201</v>
      </c>
      <c r="K3608" t="b">
        <v>0</v>
      </c>
      <c r="L3608">
        <v>51</v>
      </c>
      <c r="M3608" t="b">
        <v>1</v>
      </c>
      <c r="N3608" s="10" t="s">
        <v>8271</v>
      </c>
      <c r="O3608" t="s">
        <v>8272</v>
      </c>
      <c r="P3608" s="12">
        <f t="shared" si="337"/>
        <v>42072.370381944449</v>
      </c>
      <c r="Q3608" s="12">
        <f t="shared" si="338"/>
        <v>42102.370381944449</v>
      </c>
      <c r="R3608" s="15">
        <f t="shared" si="339"/>
        <v>2015</v>
      </c>
      <c r="S3608" s="21">
        <f t="shared" si="336"/>
        <v>0</v>
      </c>
      <c r="T3608" s="15">
        <f t="shared" si="341"/>
        <v>0.06</v>
      </c>
      <c r="U3608">
        <f t="shared" si="340"/>
        <v>2015</v>
      </c>
    </row>
    <row r="3609" spans="1:21" ht="43.5" x14ac:dyDescent="0.35">
      <c r="A3609">
        <v>3614</v>
      </c>
      <c r="B3609" s="3" t="s">
        <v>3439</v>
      </c>
      <c r="C3609" s="3" t="s">
        <v>7724</v>
      </c>
      <c r="D3609" s="6">
        <v>2500</v>
      </c>
      <c r="E3609" s="8">
        <v>3</v>
      </c>
      <c r="F3609" t="s">
        <v>8218</v>
      </c>
      <c r="G3609" t="s">
        <v>8223</v>
      </c>
      <c r="H3609" t="s">
        <v>8245</v>
      </c>
      <c r="I3609">
        <v>1434675616</v>
      </c>
      <c r="J3609">
        <v>1432083616</v>
      </c>
      <c r="K3609" t="b">
        <v>0</v>
      </c>
      <c r="L3609">
        <v>71</v>
      </c>
      <c r="M3609" t="b">
        <v>1</v>
      </c>
      <c r="N3609" s="10" t="s">
        <v>8271</v>
      </c>
      <c r="O3609" t="s">
        <v>8272</v>
      </c>
      <c r="P3609" s="12">
        <f t="shared" si="337"/>
        <v>42144.041851851856</v>
      </c>
      <c r="Q3609" s="12">
        <f t="shared" si="338"/>
        <v>42174.041851851856</v>
      </c>
      <c r="R3609" s="15">
        <f t="shared" si="339"/>
        <v>2015</v>
      </c>
      <c r="S3609" s="21">
        <f t="shared" si="336"/>
        <v>0</v>
      </c>
      <c r="T3609" s="15">
        <f t="shared" si="341"/>
        <v>0.04</v>
      </c>
      <c r="U3609">
        <f t="shared" si="340"/>
        <v>2015</v>
      </c>
    </row>
    <row r="3610" spans="1:21" ht="43.5" x14ac:dyDescent="0.35">
      <c r="A3610">
        <v>3609</v>
      </c>
      <c r="B3610" s="3" t="s">
        <v>3608</v>
      </c>
      <c r="C3610" s="3" t="s">
        <v>7719</v>
      </c>
      <c r="D3610" s="6">
        <v>1960</v>
      </c>
      <c r="E3610" s="8">
        <v>3</v>
      </c>
      <c r="F3610" t="s">
        <v>8218</v>
      </c>
      <c r="G3610" t="s">
        <v>8224</v>
      </c>
      <c r="H3610" t="s">
        <v>8246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s="10" t="s">
        <v>8271</v>
      </c>
      <c r="O3610" t="s">
        <v>8272</v>
      </c>
      <c r="P3610" s="12">
        <f t="shared" si="337"/>
        <v>42429.991724537031</v>
      </c>
      <c r="Q3610" s="12">
        <f t="shared" si="338"/>
        <v>42459.950057870374</v>
      </c>
      <c r="R3610" s="15">
        <f t="shared" si="339"/>
        <v>2016</v>
      </c>
      <c r="S3610" s="21">
        <f t="shared" ref="S3610:S3673" si="342">ROUND(E3610/D3610,0)</f>
        <v>0</v>
      </c>
      <c r="T3610" s="15">
        <f t="shared" si="341"/>
        <v>0.14000000000000001</v>
      </c>
      <c r="U3610">
        <f t="shared" si="340"/>
        <v>2016</v>
      </c>
    </row>
    <row r="3611" spans="1:21" ht="43.5" x14ac:dyDescent="0.35">
      <c r="A3611">
        <v>3603</v>
      </c>
      <c r="B3611" s="3" t="s">
        <v>3602</v>
      </c>
      <c r="C3611" s="3" t="s">
        <v>7713</v>
      </c>
      <c r="D3611" s="6">
        <v>1500</v>
      </c>
      <c r="E3611" s="8">
        <v>3</v>
      </c>
      <c r="F3611" t="s">
        <v>8218</v>
      </c>
      <c r="G3611" t="s">
        <v>8223</v>
      </c>
      <c r="H3611" t="s">
        <v>8245</v>
      </c>
      <c r="I3611">
        <v>1446759880</v>
      </c>
      <c r="J3611">
        <v>1444164280</v>
      </c>
      <c r="K3611" t="b">
        <v>0</v>
      </c>
      <c r="L3611">
        <v>57</v>
      </c>
      <c r="M3611" t="b">
        <v>1</v>
      </c>
      <c r="N3611" s="10" t="s">
        <v>8271</v>
      </c>
      <c r="O3611" t="s">
        <v>8272</v>
      </c>
      <c r="P3611" s="12">
        <f t="shared" si="337"/>
        <v>42283.864351851851</v>
      </c>
      <c r="Q3611" s="12">
        <f t="shared" si="338"/>
        <v>42313.906018518523</v>
      </c>
      <c r="R3611" s="15">
        <f t="shared" si="339"/>
        <v>2015</v>
      </c>
      <c r="S3611" s="21">
        <f t="shared" si="342"/>
        <v>0</v>
      </c>
      <c r="T3611" s="15">
        <f t="shared" si="341"/>
        <v>0.05</v>
      </c>
      <c r="U3611">
        <f t="shared" si="340"/>
        <v>2015</v>
      </c>
    </row>
    <row r="3612" spans="1:21" ht="43.5" x14ac:dyDescent="0.35">
      <c r="A3612">
        <v>3613</v>
      </c>
      <c r="B3612" s="3" t="s">
        <v>3612</v>
      </c>
      <c r="C3612" s="3" t="s">
        <v>7723</v>
      </c>
      <c r="D3612" s="6">
        <v>1250</v>
      </c>
      <c r="E3612" s="8">
        <v>3</v>
      </c>
      <c r="F3612" t="s">
        <v>8218</v>
      </c>
      <c r="G3612" t="s">
        <v>8223</v>
      </c>
      <c r="H3612" t="s">
        <v>8245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s="10" t="s">
        <v>8271</v>
      </c>
      <c r="O3612" t="s">
        <v>8272</v>
      </c>
      <c r="P3612" s="12">
        <f t="shared" si="337"/>
        <v>41788.58997685185</v>
      </c>
      <c r="Q3612" s="12">
        <f t="shared" si="338"/>
        <v>41818.58997685185</v>
      </c>
      <c r="R3612" s="15">
        <f t="shared" si="339"/>
        <v>2014</v>
      </c>
      <c r="S3612" s="21">
        <f t="shared" si="342"/>
        <v>0</v>
      </c>
      <c r="T3612" s="15">
        <f t="shared" si="341"/>
        <v>0.15</v>
      </c>
      <c r="U3612">
        <f t="shared" si="340"/>
        <v>2014</v>
      </c>
    </row>
    <row r="3613" spans="1:21" ht="43.5" x14ac:dyDescent="0.35">
      <c r="A3613">
        <v>3610</v>
      </c>
      <c r="B3613" s="3" t="s">
        <v>3609</v>
      </c>
      <c r="C3613" s="3" t="s">
        <v>7720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s="10" t="s">
        <v>8271</v>
      </c>
      <c r="O3613" t="s">
        <v>8272</v>
      </c>
      <c r="P3613" s="12">
        <f t="shared" si="337"/>
        <v>42203.432129629626</v>
      </c>
      <c r="Q3613" s="12">
        <f t="shared" si="338"/>
        <v>42233.432129629626</v>
      </c>
      <c r="R3613" s="15">
        <f t="shared" si="339"/>
        <v>2015</v>
      </c>
      <c r="S3613" s="21">
        <f t="shared" si="342"/>
        <v>0</v>
      </c>
      <c r="T3613" s="15">
        <f t="shared" si="341"/>
        <v>0.1</v>
      </c>
      <c r="U3613">
        <f t="shared" si="340"/>
        <v>2015</v>
      </c>
    </row>
    <row r="3614" spans="1:21" ht="43.5" x14ac:dyDescent="0.35">
      <c r="A3614">
        <v>3608</v>
      </c>
      <c r="B3614" s="3" t="s">
        <v>3607</v>
      </c>
      <c r="C3614" s="3" t="s">
        <v>7718</v>
      </c>
      <c r="D3614" s="6">
        <v>800</v>
      </c>
      <c r="E3614" s="8">
        <v>3</v>
      </c>
      <c r="F3614" t="s">
        <v>8218</v>
      </c>
      <c r="G3614" t="s">
        <v>8224</v>
      </c>
      <c r="H3614" t="s">
        <v>8246</v>
      </c>
      <c r="I3614">
        <v>1466172000</v>
      </c>
      <c r="J3614">
        <v>1463418090</v>
      </c>
      <c r="K3614" t="b">
        <v>0</v>
      </c>
      <c r="L3614">
        <v>27</v>
      </c>
      <c r="M3614" t="b">
        <v>1</v>
      </c>
      <c r="N3614" s="10" t="s">
        <v>8271</v>
      </c>
      <c r="O3614" t="s">
        <v>8272</v>
      </c>
      <c r="P3614" s="12">
        <f t="shared" si="337"/>
        <v>42506.709375000006</v>
      </c>
      <c r="Q3614" s="12">
        <f t="shared" si="338"/>
        <v>42538.583333333328</v>
      </c>
      <c r="R3614" s="15">
        <f t="shared" si="339"/>
        <v>2016</v>
      </c>
      <c r="S3614" s="21">
        <f t="shared" si="342"/>
        <v>0</v>
      </c>
      <c r="T3614" s="15">
        <f t="shared" si="341"/>
        <v>0.11</v>
      </c>
      <c r="U3614">
        <f t="shared" si="340"/>
        <v>2016</v>
      </c>
    </row>
    <row r="3615" spans="1:21" ht="29" x14ac:dyDescent="0.35">
      <c r="A3615">
        <v>3607</v>
      </c>
      <c r="B3615" s="3" t="s">
        <v>3606</v>
      </c>
      <c r="C3615" s="3" t="s">
        <v>7717</v>
      </c>
      <c r="D3615" s="6">
        <v>550</v>
      </c>
      <c r="E3615" s="8">
        <v>3</v>
      </c>
      <c r="F3615" t="s">
        <v>8218</v>
      </c>
      <c r="G3615" t="s">
        <v>8224</v>
      </c>
      <c r="H3615" t="s">
        <v>8246</v>
      </c>
      <c r="I3615">
        <v>1450137600</v>
      </c>
      <c r="J3615">
        <v>1448924882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 s="12">
        <f t="shared" si="337"/>
        <v>42338.963912037041</v>
      </c>
      <c r="Q3615" s="12">
        <f t="shared" si="338"/>
        <v>42353</v>
      </c>
      <c r="R3615" s="15">
        <f t="shared" si="339"/>
        <v>2015</v>
      </c>
      <c r="S3615" s="21">
        <f t="shared" si="342"/>
        <v>0</v>
      </c>
      <c r="T3615" s="15">
        <f t="shared" si="341"/>
        <v>0.15</v>
      </c>
      <c r="U3615">
        <f t="shared" si="340"/>
        <v>2015</v>
      </c>
    </row>
    <row r="3616" spans="1:21" ht="58" x14ac:dyDescent="0.35">
      <c r="A3616">
        <v>3605</v>
      </c>
      <c r="B3616" s="3" t="s">
        <v>3604</v>
      </c>
      <c r="C3616" s="3" t="s">
        <v>7715</v>
      </c>
      <c r="D3616" s="6">
        <v>250</v>
      </c>
      <c r="E3616" s="8">
        <v>3</v>
      </c>
      <c r="F3616" t="s">
        <v>8218</v>
      </c>
      <c r="G3616" t="s">
        <v>8224</v>
      </c>
      <c r="H3616" t="s">
        <v>8246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s="10" t="s">
        <v>8271</v>
      </c>
      <c r="O3616" t="s">
        <v>8272</v>
      </c>
      <c r="P3616" s="12">
        <f t="shared" si="337"/>
        <v>42383.793124999997</v>
      </c>
      <c r="Q3616" s="12">
        <f t="shared" si="338"/>
        <v>42413.793124999997</v>
      </c>
      <c r="R3616" s="15">
        <f t="shared" si="339"/>
        <v>2016</v>
      </c>
      <c r="S3616" s="21">
        <f t="shared" si="342"/>
        <v>0</v>
      </c>
      <c r="T3616" s="15">
        <f t="shared" si="341"/>
        <v>0.2</v>
      </c>
      <c r="U3616">
        <f t="shared" si="340"/>
        <v>2016</v>
      </c>
    </row>
    <row r="3617" spans="1:21" ht="58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s="10" t="s">
        <v>8271</v>
      </c>
      <c r="O3617" t="s">
        <v>8313</v>
      </c>
      <c r="P3617" s="12">
        <f t="shared" si="337"/>
        <v>42437.094490740739</v>
      </c>
      <c r="Q3617" s="12">
        <f t="shared" si="338"/>
        <v>42495.708333333328</v>
      </c>
      <c r="R3617" s="15">
        <f t="shared" si="339"/>
        <v>2016</v>
      </c>
      <c r="S3617" s="21">
        <f t="shared" si="342"/>
        <v>0</v>
      </c>
      <c r="T3617" s="15">
        <f t="shared" si="341"/>
        <v>1</v>
      </c>
      <c r="U3617">
        <f t="shared" si="340"/>
        <v>2016</v>
      </c>
    </row>
    <row r="3618" spans="1:21" ht="43.5" x14ac:dyDescent="0.35">
      <c r="A3618">
        <v>3628</v>
      </c>
      <c r="B3618" s="3" t="s">
        <v>3626</v>
      </c>
      <c r="C3618" s="3" t="s">
        <v>7738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1450040396</v>
      </c>
      <c r="J3618">
        <v>1444852796</v>
      </c>
      <c r="K3618" t="b">
        <v>0</v>
      </c>
      <c r="L3618">
        <v>0</v>
      </c>
      <c r="M3618" t="b">
        <v>0</v>
      </c>
      <c r="N3618" s="10" t="s">
        <v>8271</v>
      </c>
      <c r="O3618" t="s">
        <v>8313</v>
      </c>
      <c r="P3618" s="12">
        <f t="shared" si="337"/>
        <v>42291.833287037036</v>
      </c>
      <c r="Q3618" s="12">
        <f t="shared" si="338"/>
        <v>42351.874953703707</v>
      </c>
      <c r="R3618" s="15">
        <f t="shared" si="339"/>
        <v>2015</v>
      </c>
      <c r="S3618" s="21">
        <f t="shared" si="342"/>
        <v>0</v>
      </c>
      <c r="T3618" s="15">
        <f t="shared" si="341"/>
        <v>0</v>
      </c>
      <c r="U3618">
        <f t="shared" si="340"/>
        <v>2015</v>
      </c>
    </row>
    <row r="3619" spans="1:21" ht="58" x14ac:dyDescent="0.35">
      <c r="A3619">
        <v>3631</v>
      </c>
      <c r="B3619" s="3" t="s">
        <v>3629</v>
      </c>
      <c r="C3619" s="3" t="s">
        <v>7741</v>
      </c>
      <c r="D3619" s="6">
        <v>17100</v>
      </c>
      <c r="E3619" s="8">
        <v>2</v>
      </c>
      <c r="F3619" t="s">
        <v>8220</v>
      </c>
      <c r="G3619" t="s">
        <v>8223</v>
      </c>
      <c r="H3619" t="s">
        <v>8245</v>
      </c>
      <c r="I3619">
        <v>1411444740</v>
      </c>
      <c r="J3619">
        <v>1409335497</v>
      </c>
      <c r="K3619" t="b">
        <v>0</v>
      </c>
      <c r="L3619">
        <v>59</v>
      </c>
      <c r="M3619" t="b">
        <v>0</v>
      </c>
      <c r="N3619" s="10" t="s">
        <v>8271</v>
      </c>
      <c r="O3619" t="s">
        <v>8313</v>
      </c>
      <c r="P3619" s="12">
        <f t="shared" si="337"/>
        <v>41880.753437499996</v>
      </c>
      <c r="Q3619" s="12">
        <f t="shared" si="338"/>
        <v>41905.165972222225</v>
      </c>
      <c r="R3619" s="15">
        <f t="shared" si="339"/>
        <v>2014</v>
      </c>
      <c r="S3619" s="21">
        <f t="shared" si="342"/>
        <v>0</v>
      </c>
      <c r="T3619" s="15">
        <f t="shared" si="341"/>
        <v>0.03</v>
      </c>
      <c r="U3619">
        <f t="shared" si="340"/>
        <v>2014</v>
      </c>
    </row>
    <row r="3620" spans="1:21" ht="43.5" x14ac:dyDescent="0.35">
      <c r="A3620">
        <v>3620</v>
      </c>
      <c r="B3620" s="3" t="s">
        <v>3618</v>
      </c>
      <c r="C3620" s="3" t="s">
        <v>7730</v>
      </c>
      <c r="D3620" s="6">
        <v>10500</v>
      </c>
      <c r="E3620" s="8">
        <v>2</v>
      </c>
      <c r="F3620" t="s">
        <v>8218</v>
      </c>
      <c r="G3620" t="s">
        <v>8223</v>
      </c>
      <c r="H3620" t="s">
        <v>8245</v>
      </c>
      <c r="I3620">
        <v>1425528000</v>
      </c>
      <c r="J3620">
        <v>1422916261</v>
      </c>
      <c r="K3620" t="b">
        <v>0</v>
      </c>
      <c r="L3620">
        <v>197</v>
      </c>
      <c r="M3620" t="b">
        <v>1</v>
      </c>
      <c r="N3620" s="10" t="s">
        <v>8271</v>
      </c>
      <c r="O3620" t="s">
        <v>8272</v>
      </c>
      <c r="P3620" s="12">
        <f t="shared" si="337"/>
        <v>42037.938206018516</v>
      </c>
      <c r="Q3620" s="12">
        <f t="shared" si="338"/>
        <v>42068.166666666672</v>
      </c>
      <c r="R3620" s="15">
        <f t="shared" si="339"/>
        <v>2015</v>
      </c>
      <c r="S3620" s="21">
        <f t="shared" si="342"/>
        <v>0</v>
      </c>
      <c r="T3620" s="15">
        <f t="shared" si="341"/>
        <v>0.01</v>
      </c>
      <c r="U3620">
        <f t="shared" si="340"/>
        <v>2015</v>
      </c>
    </row>
    <row r="3621" spans="1:21" ht="43.5" x14ac:dyDescent="0.35">
      <c r="A3621">
        <v>3626</v>
      </c>
      <c r="B3621" s="3" t="s">
        <v>3624</v>
      </c>
      <c r="C3621" s="3" t="s">
        <v>7736</v>
      </c>
      <c r="D3621" s="6">
        <v>4000</v>
      </c>
      <c r="E3621" s="8">
        <v>2</v>
      </c>
      <c r="F3621" t="s">
        <v>8218</v>
      </c>
      <c r="G3621" t="s">
        <v>8224</v>
      </c>
      <c r="H3621" t="s">
        <v>8246</v>
      </c>
      <c r="I3621">
        <v>1408204857</v>
      </c>
      <c r="J3621">
        <v>1406390457</v>
      </c>
      <c r="K3621" t="b">
        <v>0</v>
      </c>
      <c r="L3621">
        <v>48</v>
      </c>
      <c r="M3621" t="b">
        <v>1</v>
      </c>
      <c r="N3621" s="10" t="s">
        <v>8271</v>
      </c>
      <c r="O3621" t="s">
        <v>8272</v>
      </c>
      <c r="P3621" s="12">
        <f t="shared" si="337"/>
        <v>41846.667326388888</v>
      </c>
      <c r="Q3621" s="12">
        <f t="shared" si="338"/>
        <v>41867.667326388888</v>
      </c>
      <c r="R3621" s="15">
        <f t="shared" si="339"/>
        <v>2014</v>
      </c>
      <c r="S3621" s="21">
        <f t="shared" si="342"/>
        <v>0</v>
      </c>
      <c r="T3621" s="15">
        <f t="shared" si="341"/>
        <v>0.04</v>
      </c>
      <c r="U3621">
        <f t="shared" si="340"/>
        <v>2014</v>
      </c>
    </row>
    <row r="3622" spans="1:21" ht="43.5" x14ac:dyDescent="0.35">
      <c r="A3622">
        <v>3621</v>
      </c>
      <c r="B3622" s="3" t="s">
        <v>3619</v>
      </c>
      <c r="C3622" s="3" t="s">
        <v>7731</v>
      </c>
      <c r="D3622" s="6">
        <v>3000</v>
      </c>
      <c r="E3622" s="8">
        <v>2</v>
      </c>
      <c r="F3622" t="s">
        <v>8218</v>
      </c>
      <c r="G3622" t="s">
        <v>8223</v>
      </c>
      <c r="H3622" t="s">
        <v>8245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s="10" t="s">
        <v>8271</v>
      </c>
      <c r="O3622" t="s">
        <v>8272</v>
      </c>
      <c r="P3622" s="12">
        <f t="shared" si="337"/>
        <v>42619.935694444444</v>
      </c>
      <c r="Q3622" s="12">
        <f t="shared" si="338"/>
        <v>42643.875</v>
      </c>
      <c r="R3622" s="15">
        <f t="shared" si="339"/>
        <v>2016</v>
      </c>
      <c r="S3622" s="21">
        <f t="shared" si="342"/>
        <v>0</v>
      </c>
      <c r="T3622" s="15">
        <f t="shared" si="341"/>
        <v>0.03</v>
      </c>
      <c r="U3622">
        <f t="shared" si="340"/>
        <v>2016</v>
      </c>
    </row>
    <row r="3623" spans="1:21" ht="72.5" x14ac:dyDescent="0.35">
      <c r="A3623">
        <v>3624</v>
      </c>
      <c r="B3623" s="3" t="s">
        <v>3622</v>
      </c>
      <c r="C3623" s="3" t="s">
        <v>7734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s="10" t="s">
        <v>8271</v>
      </c>
      <c r="O3623" t="s">
        <v>8272</v>
      </c>
      <c r="P3623" s="12">
        <f t="shared" si="337"/>
        <v>42545.774189814809</v>
      </c>
      <c r="Q3623" s="12">
        <f t="shared" si="338"/>
        <v>42605.774189814809</v>
      </c>
      <c r="R3623" s="15">
        <f t="shared" si="339"/>
        <v>2016</v>
      </c>
      <c r="S3623" s="21">
        <f t="shared" si="342"/>
        <v>0</v>
      </c>
      <c r="T3623" s="15">
        <f t="shared" si="341"/>
        <v>0.05</v>
      </c>
      <c r="U3623">
        <f t="shared" si="340"/>
        <v>2016</v>
      </c>
    </row>
    <row r="3624" spans="1:21" ht="58" x14ac:dyDescent="0.35">
      <c r="A3624">
        <v>3625</v>
      </c>
      <c r="B3624" s="3" t="s">
        <v>3623</v>
      </c>
      <c r="C3624" s="3" t="s">
        <v>7735</v>
      </c>
      <c r="D3624" s="6">
        <v>3000</v>
      </c>
      <c r="E3624" s="8">
        <v>2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s="10" t="s">
        <v>8271</v>
      </c>
      <c r="O3624" t="s">
        <v>8272</v>
      </c>
      <c r="P3624" s="12">
        <f t="shared" si="337"/>
        <v>42157.652511574073</v>
      </c>
      <c r="Q3624" s="12">
        <f t="shared" si="338"/>
        <v>42187.652511574073</v>
      </c>
      <c r="R3624" s="15">
        <f t="shared" si="339"/>
        <v>2015</v>
      </c>
      <c r="S3624" s="21">
        <f t="shared" si="342"/>
        <v>0</v>
      </c>
      <c r="T3624" s="15">
        <f t="shared" si="341"/>
        <v>0.03</v>
      </c>
      <c r="U3624">
        <f t="shared" si="340"/>
        <v>2015</v>
      </c>
    </row>
    <row r="3625" spans="1:21" ht="43.5" x14ac:dyDescent="0.35">
      <c r="A3625">
        <v>3630</v>
      </c>
      <c r="B3625" s="3" t="s">
        <v>3628</v>
      </c>
      <c r="C3625" s="3" t="s">
        <v>7740</v>
      </c>
      <c r="D3625" s="6">
        <v>3000</v>
      </c>
      <c r="E3625" s="8">
        <v>2</v>
      </c>
      <c r="F3625" t="s">
        <v>8220</v>
      </c>
      <c r="G3625" t="s">
        <v>8224</v>
      </c>
      <c r="H3625" t="s">
        <v>8246</v>
      </c>
      <c r="I3625">
        <v>1417295990</v>
      </c>
      <c r="J3625">
        <v>1414700390</v>
      </c>
      <c r="K3625" t="b">
        <v>0</v>
      </c>
      <c r="L3625">
        <v>1</v>
      </c>
      <c r="M3625" t="b">
        <v>0</v>
      </c>
      <c r="N3625" s="10" t="s">
        <v>8271</v>
      </c>
      <c r="O3625" t="s">
        <v>8313</v>
      </c>
      <c r="P3625" s="12">
        <f t="shared" si="337"/>
        <v>41942.84710648148</v>
      </c>
      <c r="Q3625" s="12">
        <f t="shared" si="338"/>
        <v>41972.888773148152</v>
      </c>
      <c r="R3625" s="15">
        <f t="shared" si="339"/>
        <v>2014</v>
      </c>
      <c r="S3625" s="21">
        <f t="shared" si="342"/>
        <v>0</v>
      </c>
      <c r="T3625" s="15">
        <f t="shared" si="341"/>
        <v>2</v>
      </c>
      <c r="U3625">
        <f t="shared" si="340"/>
        <v>2014</v>
      </c>
    </row>
    <row r="3626" spans="1:21" ht="43.5" x14ac:dyDescent="0.35">
      <c r="A3626">
        <v>3615</v>
      </c>
      <c r="B3626" s="3" t="s">
        <v>3613</v>
      </c>
      <c r="C3626" s="3" t="s">
        <v>7725</v>
      </c>
      <c r="D3626" s="6">
        <v>2500</v>
      </c>
      <c r="E3626" s="8">
        <v>2</v>
      </c>
      <c r="F3626" t="s">
        <v>8218</v>
      </c>
      <c r="G3626" t="s">
        <v>8224</v>
      </c>
      <c r="H3626" t="s">
        <v>8246</v>
      </c>
      <c r="I3626">
        <v>1449756896</v>
      </c>
      <c r="J3626">
        <v>1447164896</v>
      </c>
      <c r="K3626" t="b">
        <v>0</v>
      </c>
      <c r="L3626">
        <v>72</v>
      </c>
      <c r="M3626" t="b">
        <v>1</v>
      </c>
      <c r="N3626" s="10" t="s">
        <v>8271</v>
      </c>
      <c r="O3626" t="s">
        <v>8272</v>
      </c>
      <c r="P3626" s="12">
        <f t="shared" si="337"/>
        <v>42318.593703703707</v>
      </c>
      <c r="Q3626" s="12">
        <f t="shared" si="338"/>
        <v>42348.593703703707</v>
      </c>
      <c r="R3626" s="15">
        <f t="shared" si="339"/>
        <v>2015</v>
      </c>
      <c r="S3626" s="21">
        <f t="shared" si="342"/>
        <v>0</v>
      </c>
      <c r="T3626" s="15">
        <f t="shared" si="341"/>
        <v>0.03</v>
      </c>
      <c r="U3626">
        <f t="shared" si="340"/>
        <v>2015</v>
      </c>
    </row>
    <row r="3627" spans="1:21" ht="58" x14ac:dyDescent="0.35">
      <c r="A3627">
        <v>3616</v>
      </c>
      <c r="B3627" s="3" t="s">
        <v>3614</v>
      </c>
      <c r="C3627" s="3" t="s">
        <v>7726</v>
      </c>
      <c r="D3627" s="6">
        <v>2500</v>
      </c>
      <c r="E3627" s="8">
        <v>2</v>
      </c>
      <c r="F3627" t="s">
        <v>8218</v>
      </c>
      <c r="G3627" t="s">
        <v>8224</v>
      </c>
      <c r="H3627" t="s">
        <v>8246</v>
      </c>
      <c r="I3627">
        <v>1426801664</v>
      </c>
      <c r="J3627">
        <v>1424213264</v>
      </c>
      <c r="K3627" t="b">
        <v>0</v>
      </c>
      <c r="L3627">
        <v>45</v>
      </c>
      <c r="M3627" t="b">
        <v>1</v>
      </c>
      <c r="N3627" s="10" t="s">
        <v>8271</v>
      </c>
      <c r="O3627" t="s">
        <v>8272</v>
      </c>
      <c r="P3627" s="12">
        <f t="shared" si="337"/>
        <v>42052.949814814812</v>
      </c>
      <c r="Q3627" s="12">
        <f t="shared" si="338"/>
        <v>42082.908148148148</v>
      </c>
      <c r="R3627" s="15">
        <f t="shared" si="339"/>
        <v>2015</v>
      </c>
      <c r="S3627" s="21">
        <f t="shared" si="342"/>
        <v>0</v>
      </c>
      <c r="T3627" s="15">
        <f t="shared" si="341"/>
        <v>0.04</v>
      </c>
      <c r="U3627">
        <f t="shared" si="340"/>
        <v>2015</v>
      </c>
    </row>
    <row r="3628" spans="1:21" ht="29" x14ac:dyDescent="0.35">
      <c r="A3628">
        <v>3623</v>
      </c>
      <c r="B3628" s="3" t="s">
        <v>3621</v>
      </c>
      <c r="C3628" s="3" t="s">
        <v>7733</v>
      </c>
      <c r="D3628" s="6">
        <v>2500</v>
      </c>
      <c r="E3628" s="8">
        <v>2</v>
      </c>
      <c r="F3628" t="s">
        <v>8218</v>
      </c>
      <c r="G3628" t="s">
        <v>8223</v>
      </c>
      <c r="H3628" t="s">
        <v>8245</v>
      </c>
      <c r="I3628">
        <v>1406358000</v>
      </c>
      <c r="J3628">
        <v>1404841270</v>
      </c>
      <c r="K3628" t="b">
        <v>0</v>
      </c>
      <c r="L3628">
        <v>34</v>
      </c>
      <c r="M3628" t="b">
        <v>1</v>
      </c>
      <c r="N3628" s="10" t="s">
        <v>8271</v>
      </c>
      <c r="O3628" t="s">
        <v>8272</v>
      </c>
      <c r="P3628" s="12">
        <f t="shared" si="337"/>
        <v>41828.736921296295</v>
      </c>
      <c r="Q3628" s="12">
        <f t="shared" si="338"/>
        <v>41846.291666666664</v>
      </c>
      <c r="R3628" s="15">
        <f t="shared" si="339"/>
        <v>2014</v>
      </c>
      <c r="S3628" s="21">
        <f t="shared" si="342"/>
        <v>0</v>
      </c>
      <c r="T3628" s="15">
        <f t="shared" si="341"/>
        <v>0.06</v>
      </c>
      <c r="U3628">
        <f t="shared" si="340"/>
        <v>2014</v>
      </c>
    </row>
    <row r="3629" spans="1:21" ht="43.5" x14ac:dyDescent="0.35">
      <c r="A3629">
        <v>3618</v>
      </c>
      <c r="B3629" s="3" t="s">
        <v>3616</v>
      </c>
      <c r="C3629" s="3" t="s">
        <v>7728</v>
      </c>
      <c r="D3629" s="6">
        <v>2000</v>
      </c>
      <c r="E3629" s="8">
        <v>2</v>
      </c>
      <c r="F3629" t="s">
        <v>8218</v>
      </c>
      <c r="G3629" t="s">
        <v>8224</v>
      </c>
      <c r="H3629" t="s">
        <v>8246</v>
      </c>
      <c r="I3629">
        <v>1433343850</v>
      </c>
      <c r="J3629">
        <v>1430751850</v>
      </c>
      <c r="K3629" t="b">
        <v>0</v>
      </c>
      <c r="L3629">
        <v>56</v>
      </c>
      <c r="M3629" t="b">
        <v>1</v>
      </c>
      <c r="N3629" s="10" t="s">
        <v>8271</v>
      </c>
      <c r="O3629" t="s">
        <v>8272</v>
      </c>
      <c r="P3629" s="12">
        <f t="shared" si="337"/>
        <v>42128.627893518518</v>
      </c>
      <c r="Q3629" s="12">
        <f t="shared" si="338"/>
        <v>42158.627893518518</v>
      </c>
      <c r="R3629" s="15">
        <f t="shared" si="339"/>
        <v>2015</v>
      </c>
      <c r="S3629" s="21">
        <f t="shared" si="342"/>
        <v>0</v>
      </c>
      <c r="T3629" s="15">
        <f t="shared" si="341"/>
        <v>0.04</v>
      </c>
      <c r="U3629">
        <f t="shared" si="340"/>
        <v>2015</v>
      </c>
    </row>
    <row r="3630" spans="1:21" ht="43.5" x14ac:dyDescent="0.35">
      <c r="A3630">
        <v>3627</v>
      </c>
      <c r="B3630" s="3" t="s">
        <v>3625</v>
      </c>
      <c r="C3630" s="3" t="s">
        <v>7737</v>
      </c>
      <c r="D3630" s="6">
        <v>2000</v>
      </c>
      <c r="E3630" s="8">
        <v>2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s="10" t="s">
        <v>8271</v>
      </c>
      <c r="O3630" t="s">
        <v>8272</v>
      </c>
      <c r="P3630" s="12">
        <f t="shared" si="337"/>
        <v>42460.741747685184</v>
      </c>
      <c r="Q3630" s="12">
        <f t="shared" si="338"/>
        <v>42511.165972222225</v>
      </c>
      <c r="R3630" s="15">
        <f t="shared" si="339"/>
        <v>2016</v>
      </c>
      <c r="S3630" s="21">
        <f t="shared" si="342"/>
        <v>0</v>
      </c>
      <c r="T3630" s="15">
        <f t="shared" si="341"/>
        <v>7.0000000000000007E-2</v>
      </c>
      <c r="U3630">
        <f t="shared" si="340"/>
        <v>2016</v>
      </c>
    </row>
    <row r="3631" spans="1:21" ht="43.5" x14ac:dyDescent="0.35">
      <c r="A3631">
        <v>3619</v>
      </c>
      <c r="B3631" s="3" t="s">
        <v>3617</v>
      </c>
      <c r="C3631" s="3" t="s">
        <v>7729</v>
      </c>
      <c r="D3631" s="6">
        <v>1000</v>
      </c>
      <c r="E3631" s="8">
        <v>2</v>
      </c>
      <c r="F3631" t="s">
        <v>8218</v>
      </c>
      <c r="G3631" t="s">
        <v>8223</v>
      </c>
      <c r="H3631" t="s">
        <v>8245</v>
      </c>
      <c r="I3631">
        <v>1479592800</v>
      </c>
      <c r="J3631">
        <v>1476760226</v>
      </c>
      <c r="K3631" t="b">
        <v>0</v>
      </c>
      <c r="L3631">
        <v>17</v>
      </c>
      <c r="M3631" t="b">
        <v>1</v>
      </c>
      <c r="N3631" s="10" t="s">
        <v>8271</v>
      </c>
      <c r="O3631" t="s">
        <v>8272</v>
      </c>
      <c r="P3631" s="12">
        <f t="shared" si="337"/>
        <v>42661.132245370376</v>
      </c>
      <c r="Q3631" s="12">
        <f t="shared" si="338"/>
        <v>42693.916666666672</v>
      </c>
      <c r="R3631" s="15">
        <f t="shared" si="339"/>
        <v>2016</v>
      </c>
      <c r="S3631" s="21">
        <f t="shared" si="342"/>
        <v>0</v>
      </c>
      <c r="T3631" s="15">
        <f t="shared" si="341"/>
        <v>0.12</v>
      </c>
      <c r="U3631">
        <f t="shared" si="340"/>
        <v>2016</v>
      </c>
    </row>
    <row r="3632" spans="1:21" ht="29" x14ac:dyDescent="0.35">
      <c r="A3632">
        <v>3622</v>
      </c>
      <c r="B3632" s="3" t="s">
        <v>3620</v>
      </c>
      <c r="C3632" s="3" t="s">
        <v>7732</v>
      </c>
      <c r="D3632" s="6">
        <v>1000</v>
      </c>
      <c r="E3632" s="8">
        <v>2</v>
      </c>
      <c r="F3632" t="s">
        <v>8218</v>
      </c>
      <c r="G3632" t="s">
        <v>8223</v>
      </c>
      <c r="H3632" t="s">
        <v>8245</v>
      </c>
      <c r="I3632">
        <v>1411874580</v>
      </c>
      <c r="J3632">
        <v>1409030371</v>
      </c>
      <c r="K3632" t="b">
        <v>0</v>
      </c>
      <c r="L3632">
        <v>21</v>
      </c>
      <c r="M3632" t="b">
        <v>1</v>
      </c>
      <c r="N3632" s="10" t="s">
        <v>8271</v>
      </c>
      <c r="O3632" t="s">
        <v>8272</v>
      </c>
      <c r="P3632" s="12">
        <f t="shared" si="337"/>
        <v>41877.221886574072</v>
      </c>
      <c r="Q3632" s="12">
        <f t="shared" si="338"/>
        <v>41910.140972222223</v>
      </c>
      <c r="R3632" s="15">
        <f t="shared" si="339"/>
        <v>2014</v>
      </c>
      <c r="S3632" s="21">
        <f t="shared" si="342"/>
        <v>0</v>
      </c>
      <c r="T3632" s="15">
        <f t="shared" si="341"/>
        <v>0.1</v>
      </c>
      <c r="U3632">
        <f t="shared" si="340"/>
        <v>2014</v>
      </c>
    </row>
    <row r="3633" spans="1:21" ht="43.5" x14ac:dyDescent="0.35">
      <c r="A3633">
        <v>3617</v>
      </c>
      <c r="B3633" s="3" t="s">
        <v>3615</v>
      </c>
      <c r="C3633" s="3" t="s">
        <v>7727</v>
      </c>
      <c r="D3633" s="6">
        <v>740</v>
      </c>
      <c r="E3633" s="8">
        <v>2</v>
      </c>
      <c r="F3633" t="s">
        <v>8218</v>
      </c>
      <c r="G3633" t="s">
        <v>8224</v>
      </c>
      <c r="H3633" t="s">
        <v>8246</v>
      </c>
      <c r="I3633">
        <v>1488240000</v>
      </c>
      <c r="J3633">
        <v>1486996729</v>
      </c>
      <c r="K3633" t="b">
        <v>0</v>
      </c>
      <c r="L3633">
        <v>51</v>
      </c>
      <c r="M3633" t="b">
        <v>1</v>
      </c>
      <c r="N3633" s="10" t="s">
        <v>8271</v>
      </c>
      <c r="O3633" t="s">
        <v>8272</v>
      </c>
      <c r="P3633" s="12">
        <f t="shared" si="337"/>
        <v>42779.610289351855</v>
      </c>
      <c r="Q3633" s="12">
        <f t="shared" si="338"/>
        <v>42794</v>
      </c>
      <c r="R3633" s="15">
        <f t="shared" si="339"/>
        <v>2017</v>
      </c>
      <c r="S3633" s="21">
        <f t="shared" si="342"/>
        <v>0</v>
      </c>
      <c r="T3633" s="15">
        <f t="shared" si="341"/>
        <v>0.04</v>
      </c>
      <c r="U3633">
        <f t="shared" si="340"/>
        <v>2017</v>
      </c>
    </row>
    <row r="3634" spans="1:21" ht="43.5" x14ac:dyDescent="0.35">
      <c r="A3634">
        <v>3636</v>
      </c>
      <c r="B3634" s="3" t="s">
        <v>3634</v>
      </c>
      <c r="C3634" s="3" t="s">
        <v>7746</v>
      </c>
      <c r="D3634" s="6">
        <v>150000</v>
      </c>
      <c r="E3634" s="8">
        <v>1</v>
      </c>
      <c r="F3634" t="s">
        <v>8220</v>
      </c>
      <c r="G3634" t="s">
        <v>8223</v>
      </c>
      <c r="H3634" t="s">
        <v>8245</v>
      </c>
      <c r="I3634">
        <v>1442248829</v>
      </c>
      <c r="J3634">
        <v>1439224829</v>
      </c>
      <c r="K3634" t="b">
        <v>0</v>
      </c>
      <c r="L3634">
        <v>0</v>
      </c>
      <c r="M3634" t="b">
        <v>0</v>
      </c>
      <c r="N3634" s="10" t="s">
        <v>8271</v>
      </c>
      <c r="O3634" t="s">
        <v>8313</v>
      </c>
      <c r="P3634" s="12">
        <f t="shared" si="337"/>
        <v>42226.694780092599</v>
      </c>
      <c r="Q3634" s="12">
        <f t="shared" si="338"/>
        <v>42261.694780092599</v>
      </c>
      <c r="R3634" s="15">
        <f t="shared" si="339"/>
        <v>2015</v>
      </c>
      <c r="S3634" s="21">
        <f t="shared" si="342"/>
        <v>0</v>
      </c>
      <c r="T3634" s="15">
        <f t="shared" si="341"/>
        <v>0</v>
      </c>
      <c r="U3634">
        <f t="shared" si="340"/>
        <v>2015</v>
      </c>
    </row>
    <row r="3635" spans="1:21" ht="43.5" x14ac:dyDescent="0.35">
      <c r="A3635">
        <v>3634</v>
      </c>
      <c r="B3635" s="3" t="s">
        <v>3632</v>
      </c>
      <c r="C3635" s="3" t="s">
        <v>7744</v>
      </c>
      <c r="D3635" s="6">
        <v>75000</v>
      </c>
      <c r="E3635" s="8">
        <v>1</v>
      </c>
      <c r="F3635" t="s">
        <v>8220</v>
      </c>
      <c r="G3635" t="s">
        <v>8228</v>
      </c>
      <c r="H3635" t="s">
        <v>8250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s="10" t="s">
        <v>8271</v>
      </c>
      <c r="O3635" t="s">
        <v>8313</v>
      </c>
      <c r="P3635" s="12">
        <f t="shared" si="337"/>
        <v>42701.166365740741</v>
      </c>
      <c r="Q3635" s="12">
        <f t="shared" si="338"/>
        <v>42749.165972222225</v>
      </c>
      <c r="R3635" s="15">
        <f t="shared" si="339"/>
        <v>2016</v>
      </c>
      <c r="S3635" s="21">
        <f t="shared" si="342"/>
        <v>0</v>
      </c>
      <c r="T3635" s="15">
        <f t="shared" si="341"/>
        <v>0.06</v>
      </c>
      <c r="U3635">
        <f t="shared" si="340"/>
        <v>2016</v>
      </c>
    </row>
    <row r="3636" spans="1:21" ht="29" x14ac:dyDescent="0.35">
      <c r="A3636">
        <v>3648</v>
      </c>
      <c r="B3636" s="3" t="s">
        <v>3646</v>
      </c>
      <c r="C3636" s="3" t="s">
        <v>7758</v>
      </c>
      <c r="D3636" s="6">
        <v>40000</v>
      </c>
      <c r="E3636" s="8">
        <v>1</v>
      </c>
      <c r="F3636" t="s">
        <v>8218</v>
      </c>
      <c r="G3636" t="s">
        <v>8223</v>
      </c>
      <c r="H3636" t="s">
        <v>8245</v>
      </c>
      <c r="I3636">
        <v>1412492445</v>
      </c>
      <c r="J3636">
        <v>1409900445</v>
      </c>
      <c r="K3636" t="b">
        <v>0</v>
      </c>
      <c r="L3636">
        <v>73</v>
      </c>
      <c r="M3636" t="b">
        <v>1</v>
      </c>
      <c r="N3636" s="10" t="s">
        <v>8271</v>
      </c>
      <c r="O3636" t="s">
        <v>8272</v>
      </c>
      <c r="P3636" s="12">
        <f t="shared" si="337"/>
        <v>41887.292187500003</v>
      </c>
      <c r="Q3636" s="12">
        <f t="shared" si="338"/>
        <v>41917.292187500003</v>
      </c>
      <c r="R3636" s="15">
        <f t="shared" si="339"/>
        <v>2014</v>
      </c>
      <c r="S3636" s="21">
        <f t="shared" si="342"/>
        <v>0</v>
      </c>
      <c r="T3636" s="15">
        <f t="shared" si="341"/>
        <v>0.01</v>
      </c>
      <c r="U3636">
        <f t="shared" si="340"/>
        <v>2014</v>
      </c>
    </row>
    <row r="3637" spans="1:21" ht="29" x14ac:dyDescent="0.35">
      <c r="A3637">
        <v>3691</v>
      </c>
      <c r="B3637" s="3" t="s">
        <v>3688</v>
      </c>
      <c r="C3637" s="3" t="s">
        <v>7801</v>
      </c>
      <c r="D3637" s="6">
        <v>40000</v>
      </c>
      <c r="E3637" s="8">
        <v>1</v>
      </c>
      <c r="F3637" t="s">
        <v>8218</v>
      </c>
      <c r="G3637" t="s">
        <v>8223</v>
      </c>
      <c r="H3637" t="s">
        <v>8245</v>
      </c>
      <c r="I3637">
        <v>1425272340</v>
      </c>
      <c r="J3637">
        <v>1421426929</v>
      </c>
      <c r="K3637" t="b">
        <v>0</v>
      </c>
      <c r="L3637">
        <v>274</v>
      </c>
      <c r="M3637" t="b">
        <v>1</v>
      </c>
      <c r="N3637" s="10" t="s">
        <v>8271</v>
      </c>
      <c r="O3637" t="s">
        <v>8272</v>
      </c>
      <c r="P3637" s="12">
        <f t="shared" si="337"/>
        <v>42020.700567129628</v>
      </c>
      <c r="Q3637" s="12">
        <f t="shared" si="338"/>
        <v>42065.207638888889</v>
      </c>
      <c r="R3637" s="15">
        <f t="shared" si="339"/>
        <v>2015</v>
      </c>
      <c r="S3637" s="21">
        <f t="shared" si="342"/>
        <v>0</v>
      </c>
      <c r="T3637" s="15">
        <f t="shared" si="341"/>
        <v>0</v>
      </c>
      <c r="U3637">
        <f t="shared" si="340"/>
        <v>2015</v>
      </c>
    </row>
    <row r="3638" spans="1:21" ht="43.5" x14ac:dyDescent="0.35">
      <c r="A3638">
        <v>3639</v>
      </c>
      <c r="B3638" s="3" t="s">
        <v>3637</v>
      </c>
      <c r="C3638" s="3" t="s">
        <v>7749</v>
      </c>
      <c r="D3638" s="6">
        <v>25000</v>
      </c>
      <c r="E3638" s="8">
        <v>1</v>
      </c>
      <c r="F3638" t="s">
        <v>8220</v>
      </c>
      <c r="G3638" t="s">
        <v>8223</v>
      </c>
      <c r="H3638" t="s">
        <v>8245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s="10" t="s">
        <v>8271</v>
      </c>
      <c r="O3638" t="s">
        <v>8313</v>
      </c>
      <c r="P3638" s="12">
        <f t="shared" si="337"/>
        <v>42590.677152777775</v>
      </c>
      <c r="Q3638" s="12">
        <f t="shared" si="338"/>
        <v>42650.632638888885</v>
      </c>
      <c r="R3638" s="15">
        <f t="shared" si="339"/>
        <v>2016</v>
      </c>
      <c r="S3638" s="21">
        <f t="shared" si="342"/>
        <v>0</v>
      </c>
      <c r="T3638" s="15">
        <f t="shared" si="341"/>
        <v>1</v>
      </c>
      <c r="U3638">
        <f t="shared" si="340"/>
        <v>2016</v>
      </c>
    </row>
    <row r="3639" spans="1:21" ht="43.5" x14ac:dyDescent="0.35">
      <c r="A3639">
        <v>3643</v>
      </c>
      <c r="B3639" s="3" t="s">
        <v>3641</v>
      </c>
      <c r="C3639" s="3" t="s">
        <v>7753</v>
      </c>
      <c r="D3639" s="6">
        <v>25000</v>
      </c>
      <c r="E3639" s="8">
        <v>1</v>
      </c>
      <c r="F3639" t="s">
        <v>8220</v>
      </c>
      <c r="G3639" t="s">
        <v>8223</v>
      </c>
      <c r="H3639" t="s">
        <v>8245</v>
      </c>
      <c r="I3639">
        <v>1447734439</v>
      </c>
      <c r="J3639">
        <v>1444274839</v>
      </c>
      <c r="K3639" t="b">
        <v>0</v>
      </c>
      <c r="L3639">
        <v>0</v>
      </c>
      <c r="M3639" t="b">
        <v>0</v>
      </c>
      <c r="N3639" s="10" t="s">
        <v>8271</v>
      </c>
      <c r="O3639" t="s">
        <v>8313</v>
      </c>
      <c r="P3639" s="12">
        <f t="shared" si="337"/>
        <v>42285.143969907411</v>
      </c>
      <c r="Q3639" s="12">
        <f t="shared" si="338"/>
        <v>42325.185636574075</v>
      </c>
      <c r="R3639" s="15">
        <f t="shared" si="339"/>
        <v>2015</v>
      </c>
      <c r="S3639" s="21">
        <f t="shared" si="342"/>
        <v>0</v>
      </c>
      <c r="T3639" s="15">
        <f t="shared" si="341"/>
        <v>0</v>
      </c>
      <c r="U3639">
        <f t="shared" si="340"/>
        <v>2015</v>
      </c>
    </row>
    <row r="3640" spans="1:21" ht="43.5" x14ac:dyDescent="0.35">
      <c r="A3640">
        <v>3677</v>
      </c>
      <c r="B3640" s="3" t="s">
        <v>3674</v>
      </c>
      <c r="C3640" s="3" t="s">
        <v>7787</v>
      </c>
      <c r="D3640" s="6">
        <v>12000</v>
      </c>
      <c r="E3640" s="8">
        <v>1</v>
      </c>
      <c r="F3640" t="s">
        <v>8218</v>
      </c>
      <c r="G3640" t="s">
        <v>8223</v>
      </c>
      <c r="H3640" t="s">
        <v>8245</v>
      </c>
      <c r="I3640">
        <v>1404359940</v>
      </c>
      <c r="J3640">
        <v>1402580818</v>
      </c>
      <c r="K3640" t="b">
        <v>0</v>
      </c>
      <c r="L3640">
        <v>199</v>
      </c>
      <c r="M3640" t="b">
        <v>1</v>
      </c>
      <c r="N3640" s="10" t="s">
        <v>8271</v>
      </c>
      <c r="O3640" t="s">
        <v>8272</v>
      </c>
      <c r="P3640" s="12">
        <f t="shared" si="337"/>
        <v>41802.574282407404</v>
      </c>
      <c r="Q3640" s="12">
        <f t="shared" si="338"/>
        <v>41823.165972222225</v>
      </c>
      <c r="R3640" s="15">
        <f t="shared" si="339"/>
        <v>2014</v>
      </c>
      <c r="S3640" s="21">
        <f t="shared" si="342"/>
        <v>0</v>
      </c>
      <c r="T3640" s="15">
        <f t="shared" si="341"/>
        <v>0.01</v>
      </c>
      <c r="U3640">
        <f t="shared" si="340"/>
        <v>2014</v>
      </c>
    </row>
    <row r="3641" spans="1:21" ht="43.5" x14ac:dyDescent="0.35">
      <c r="A3641">
        <v>3646</v>
      </c>
      <c r="B3641" s="3" t="s">
        <v>3644</v>
      </c>
      <c r="C3641" s="3" t="s">
        <v>7756</v>
      </c>
      <c r="D3641" s="6">
        <v>10000</v>
      </c>
      <c r="E3641" s="8">
        <v>1</v>
      </c>
      <c r="F3641" t="s">
        <v>8220</v>
      </c>
      <c r="G3641" t="s">
        <v>8223</v>
      </c>
      <c r="H3641" t="s">
        <v>8245</v>
      </c>
      <c r="I3641">
        <v>1434497400</v>
      </c>
      <c r="J3641">
        <v>1431770802</v>
      </c>
      <c r="K3641" t="b">
        <v>0</v>
      </c>
      <c r="L3641">
        <v>8</v>
      </c>
      <c r="M3641" t="b">
        <v>0</v>
      </c>
      <c r="N3641" s="10" t="s">
        <v>8271</v>
      </c>
      <c r="O3641" t="s">
        <v>8313</v>
      </c>
      <c r="P3641" s="12">
        <f t="shared" si="337"/>
        <v>42140.421319444446</v>
      </c>
      <c r="Q3641" s="12">
        <f t="shared" si="338"/>
        <v>42171.979166666672</v>
      </c>
      <c r="R3641" s="15">
        <f t="shared" si="339"/>
        <v>2015</v>
      </c>
      <c r="S3641" s="21">
        <f t="shared" si="342"/>
        <v>0</v>
      </c>
      <c r="T3641" s="15">
        <f t="shared" si="341"/>
        <v>0.13</v>
      </c>
      <c r="U3641">
        <f t="shared" si="340"/>
        <v>2015</v>
      </c>
    </row>
    <row r="3642" spans="1:21" ht="58" x14ac:dyDescent="0.35">
      <c r="A3642">
        <v>3662</v>
      </c>
      <c r="B3642" s="3" t="s">
        <v>3659</v>
      </c>
      <c r="C3642" s="3" t="s">
        <v>7772</v>
      </c>
      <c r="D3642" s="6">
        <v>8000</v>
      </c>
      <c r="E3642" s="8">
        <v>1</v>
      </c>
      <c r="F3642" t="s">
        <v>8218</v>
      </c>
      <c r="G3642" t="s">
        <v>8228</v>
      </c>
      <c r="H3642" t="s">
        <v>8250</v>
      </c>
      <c r="I3642">
        <v>1427775414</v>
      </c>
      <c r="J3642">
        <v>1425187014</v>
      </c>
      <c r="K3642" t="b">
        <v>0</v>
      </c>
      <c r="L3642">
        <v>40</v>
      </c>
      <c r="M3642" t="b">
        <v>1</v>
      </c>
      <c r="N3642" s="10" t="s">
        <v>8271</v>
      </c>
      <c r="O3642" t="s">
        <v>8272</v>
      </c>
      <c r="P3642" s="12">
        <f t="shared" si="337"/>
        <v>42064.220069444447</v>
      </c>
      <c r="Q3642" s="12">
        <f t="shared" si="338"/>
        <v>42094.178402777776</v>
      </c>
      <c r="R3642" s="15">
        <f t="shared" si="339"/>
        <v>2015</v>
      </c>
      <c r="S3642" s="21">
        <f t="shared" si="342"/>
        <v>0</v>
      </c>
      <c r="T3642" s="15">
        <f t="shared" si="341"/>
        <v>0.03</v>
      </c>
      <c r="U3642">
        <f t="shared" si="340"/>
        <v>2015</v>
      </c>
    </row>
    <row r="3643" spans="1:21" ht="43.5" x14ac:dyDescent="0.35">
      <c r="A3643">
        <v>3633</v>
      </c>
      <c r="B3643" s="3" t="s">
        <v>3631</v>
      </c>
      <c r="C3643" s="3" t="s">
        <v>7743</v>
      </c>
      <c r="D3643" s="6">
        <v>5000</v>
      </c>
      <c r="E3643" s="8">
        <v>1</v>
      </c>
      <c r="F3643" t="s">
        <v>8220</v>
      </c>
      <c r="G3643" t="s">
        <v>8223</v>
      </c>
      <c r="H3643" t="s">
        <v>8245</v>
      </c>
      <c r="I3643">
        <v>1479517200</v>
      </c>
      <c r="J3643">
        <v>1475765867</v>
      </c>
      <c r="K3643" t="b">
        <v>0</v>
      </c>
      <c r="L3643">
        <v>31</v>
      </c>
      <c r="M3643" t="b">
        <v>0</v>
      </c>
      <c r="N3643" s="10" t="s">
        <v>8271</v>
      </c>
      <c r="O3643" t="s">
        <v>8313</v>
      </c>
      <c r="P3643" s="12">
        <f t="shared" si="337"/>
        <v>42649.623460648145</v>
      </c>
      <c r="Q3643" s="12">
        <f t="shared" si="338"/>
        <v>42693.041666666672</v>
      </c>
      <c r="R3643" s="15">
        <f t="shared" si="339"/>
        <v>2016</v>
      </c>
      <c r="S3643" s="21">
        <f t="shared" si="342"/>
        <v>0</v>
      </c>
      <c r="T3643" s="15">
        <f t="shared" si="341"/>
        <v>0.03</v>
      </c>
      <c r="U3643">
        <f t="shared" si="340"/>
        <v>2016</v>
      </c>
    </row>
    <row r="3644" spans="1:21" ht="43.5" x14ac:dyDescent="0.35">
      <c r="A3644">
        <v>3644</v>
      </c>
      <c r="B3644" s="3" t="s">
        <v>3642</v>
      </c>
      <c r="C3644" s="3" t="s">
        <v>7754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1457413140</v>
      </c>
      <c r="J3644">
        <v>1454996887</v>
      </c>
      <c r="K3644" t="b">
        <v>0</v>
      </c>
      <c r="L3644">
        <v>12</v>
      </c>
      <c r="M3644" t="b">
        <v>0</v>
      </c>
      <c r="N3644" s="10" t="s">
        <v>8271</v>
      </c>
      <c r="O3644" t="s">
        <v>8313</v>
      </c>
      <c r="P3644" s="12">
        <f t="shared" si="337"/>
        <v>42409.241747685184</v>
      </c>
      <c r="Q3644" s="12">
        <f t="shared" si="338"/>
        <v>42437.207638888889</v>
      </c>
      <c r="R3644" s="15">
        <f t="shared" si="339"/>
        <v>2016</v>
      </c>
      <c r="S3644" s="21">
        <f t="shared" si="342"/>
        <v>0</v>
      </c>
      <c r="T3644" s="15">
        <f t="shared" si="341"/>
        <v>0.08</v>
      </c>
      <c r="U3644">
        <f t="shared" si="340"/>
        <v>2016</v>
      </c>
    </row>
    <row r="3645" spans="1:21" ht="58" x14ac:dyDescent="0.35">
      <c r="A3645">
        <v>3655</v>
      </c>
      <c r="B3645" s="3" t="s">
        <v>3652</v>
      </c>
      <c r="C3645" s="3" t="s">
        <v>7765</v>
      </c>
      <c r="D3645" s="6">
        <v>5000</v>
      </c>
      <c r="E3645" s="8">
        <v>1</v>
      </c>
      <c r="F3645" t="s">
        <v>8218</v>
      </c>
      <c r="G3645" t="s">
        <v>8223</v>
      </c>
      <c r="H3645" t="s">
        <v>8245</v>
      </c>
      <c r="I3645">
        <v>1437202740</v>
      </c>
      <c r="J3645">
        <v>1434654998</v>
      </c>
      <c r="K3645" t="b">
        <v>0</v>
      </c>
      <c r="L3645">
        <v>79</v>
      </c>
      <c r="M3645" t="b">
        <v>1</v>
      </c>
      <c r="N3645" s="10" t="s">
        <v>8271</v>
      </c>
      <c r="O3645" t="s">
        <v>8272</v>
      </c>
      <c r="P3645" s="12">
        <f t="shared" si="337"/>
        <v>42173.803217592591</v>
      </c>
      <c r="Q3645" s="12">
        <f t="shared" si="338"/>
        <v>42203.290972222225</v>
      </c>
      <c r="R3645" s="15">
        <f t="shared" si="339"/>
        <v>2015</v>
      </c>
      <c r="S3645" s="21">
        <f t="shared" si="342"/>
        <v>0</v>
      </c>
      <c r="T3645" s="15">
        <f t="shared" si="341"/>
        <v>0.01</v>
      </c>
      <c r="U3645">
        <f t="shared" si="340"/>
        <v>2015</v>
      </c>
    </row>
    <row r="3646" spans="1:21" ht="43.5" x14ac:dyDescent="0.35">
      <c r="A3646">
        <v>3656</v>
      </c>
      <c r="B3646" s="3" t="s">
        <v>3653</v>
      </c>
      <c r="C3646" s="3" t="s">
        <v>7766</v>
      </c>
      <c r="D3646" s="6">
        <v>5000</v>
      </c>
      <c r="E3646" s="8">
        <v>1</v>
      </c>
      <c r="F3646" t="s">
        <v>8218</v>
      </c>
      <c r="G3646" t="s">
        <v>8239</v>
      </c>
      <c r="H3646" t="s">
        <v>8256</v>
      </c>
      <c r="I3646">
        <v>1485989940</v>
      </c>
      <c r="J3646">
        <v>1483393836</v>
      </c>
      <c r="K3646" t="b">
        <v>0</v>
      </c>
      <c r="L3646">
        <v>46</v>
      </c>
      <c r="M3646" t="b">
        <v>1</v>
      </c>
      <c r="N3646" s="10" t="s">
        <v>8271</v>
      </c>
      <c r="O3646" t="s">
        <v>8272</v>
      </c>
      <c r="P3646" s="12">
        <f t="shared" si="337"/>
        <v>42737.910138888896</v>
      </c>
      <c r="Q3646" s="12">
        <f t="shared" si="338"/>
        <v>42767.957638888889</v>
      </c>
      <c r="R3646" s="15">
        <f t="shared" si="339"/>
        <v>2017</v>
      </c>
      <c r="S3646" s="21">
        <f t="shared" si="342"/>
        <v>0</v>
      </c>
      <c r="T3646" s="15">
        <f t="shared" si="341"/>
        <v>0.02</v>
      </c>
      <c r="U3646">
        <f t="shared" si="340"/>
        <v>2017</v>
      </c>
    </row>
    <row r="3647" spans="1:21" ht="43.5" x14ac:dyDescent="0.35">
      <c r="A3647">
        <v>3685</v>
      </c>
      <c r="B3647" s="3" t="s">
        <v>3682</v>
      </c>
      <c r="C3647" s="3" t="s">
        <v>7795</v>
      </c>
      <c r="D3647" s="6">
        <v>5000</v>
      </c>
      <c r="E3647" s="8">
        <v>1</v>
      </c>
      <c r="F3647" t="s">
        <v>8218</v>
      </c>
      <c r="G3647" t="s">
        <v>8223</v>
      </c>
      <c r="H3647" t="s">
        <v>8245</v>
      </c>
      <c r="I3647">
        <v>1400533200</v>
      </c>
      <c r="J3647">
        <v>1398348859</v>
      </c>
      <c r="K3647" t="b">
        <v>0</v>
      </c>
      <c r="L3647">
        <v>126</v>
      </c>
      <c r="M3647" t="b">
        <v>1</v>
      </c>
      <c r="N3647" s="10" t="s">
        <v>8271</v>
      </c>
      <c r="O3647" t="s">
        <v>8272</v>
      </c>
      <c r="P3647" s="12">
        <f t="shared" si="337"/>
        <v>41753.593275462961</v>
      </c>
      <c r="Q3647" s="12">
        <f t="shared" si="338"/>
        <v>41778.875</v>
      </c>
      <c r="R3647" s="15">
        <f t="shared" si="339"/>
        <v>2014</v>
      </c>
      <c r="S3647" s="21">
        <f t="shared" si="342"/>
        <v>0</v>
      </c>
      <c r="T3647" s="15">
        <f t="shared" si="341"/>
        <v>0.01</v>
      </c>
      <c r="U3647">
        <f t="shared" si="340"/>
        <v>2014</v>
      </c>
    </row>
    <row r="3648" spans="1:21" ht="58" x14ac:dyDescent="0.35">
      <c r="A3648">
        <v>3687</v>
      </c>
      <c r="B3648" s="3" t="s">
        <v>3684</v>
      </c>
      <c r="C3648" s="3" t="s">
        <v>7797</v>
      </c>
      <c r="D3648" s="6">
        <v>5000</v>
      </c>
      <c r="E3648" s="8">
        <v>1</v>
      </c>
      <c r="F3648" t="s">
        <v>8218</v>
      </c>
      <c r="G3648" t="s">
        <v>8223</v>
      </c>
      <c r="H3648" t="s">
        <v>8245</v>
      </c>
      <c r="I3648">
        <v>1403846055</v>
      </c>
      <c r="J3648">
        <v>1401254055</v>
      </c>
      <c r="K3648" t="b">
        <v>0</v>
      </c>
      <c r="L3648">
        <v>25</v>
      </c>
      <c r="M3648" t="b">
        <v>1</v>
      </c>
      <c r="N3648" s="10" t="s">
        <v>8271</v>
      </c>
      <c r="O3648" t="s">
        <v>8272</v>
      </c>
      <c r="P3648" s="12">
        <f t="shared" si="337"/>
        <v>41787.218229166669</v>
      </c>
      <c r="Q3648" s="12">
        <f t="shared" si="338"/>
        <v>41817.218229166669</v>
      </c>
      <c r="R3648" s="15">
        <f t="shared" si="339"/>
        <v>2014</v>
      </c>
      <c r="S3648" s="21">
        <f t="shared" si="342"/>
        <v>0</v>
      </c>
      <c r="T3648" s="15">
        <f t="shared" si="341"/>
        <v>0.04</v>
      </c>
      <c r="U3648">
        <f t="shared" si="340"/>
        <v>2014</v>
      </c>
    </row>
    <row r="3649" spans="1:21" ht="43.5" x14ac:dyDescent="0.35">
      <c r="A3649">
        <v>3698</v>
      </c>
      <c r="B3649" s="3" t="s">
        <v>3695</v>
      </c>
      <c r="C3649" s="3" t="s">
        <v>7808</v>
      </c>
      <c r="D3649" s="6">
        <v>5000</v>
      </c>
      <c r="E3649" s="8">
        <v>1</v>
      </c>
      <c r="F3649" t="s">
        <v>8218</v>
      </c>
      <c r="G3649" t="s">
        <v>8223</v>
      </c>
      <c r="H3649" t="s">
        <v>8245</v>
      </c>
      <c r="I3649">
        <v>1456946487</v>
      </c>
      <c r="J3649">
        <v>1454354487</v>
      </c>
      <c r="K3649" t="b">
        <v>0</v>
      </c>
      <c r="L3649">
        <v>136</v>
      </c>
      <c r="M3649" t="b">
        <v>1</v>
      </c>
      <c r="N3649" s="10" t="s">
        <v>8271</v>
      </c>
      <c r="O3649" t="s">
        <v>8272</v>
      </c>
      <c r="P3649" s="12">
        <f t="shared" si="337"/>
        <v>42401.806562500002</v>
      </c>
      <c r="Q3649" s="12">
        <f t="shared" si="338"/>
        <v>42431.806562500002</v>
      </c>
      <c r="R3649" s="15">
        <f t="shared" si="339"/>
        <v>2016</v>
      </c>
      <c r="S3649" s="21">
        <f t="shared" si="342"/>
        <v>0</v>
      </c>
      <c r="T3649" s="15">
        <f t="shared" si="341"/>
        <v>0.01</v>
      </c>
      <c r="U3649">
        <f t="shared" si="340"/>
        <v>2016</v>
      </c>
    </row>
    <row r="3650" spans="1:21" ht="43.5" x14ac:dyDescent="0.35">
      <c r="A3650">
        <v>3674</v>
      </c>
      <c r="B3650" s="3" t="s">
        <v>3671</v>
      </c>
      <c r="C3650" s="3" t="s">
        <v>7784</v>
      </c>
      <c r="D3650" s="6">
        <v>4500</v>
      </c>
      <c r="E3650" s="8">
        <v>1</v>
      </c>
      <c r="F3650" t="s">
        <v>8218</v>
      </c>
      <c r="G3650" t="s">
        <v>8235</v>
      </c>
      <c r="H3650" t="s">
        <v>8248</v>
      </c>
      <c r="I3650">
        <v>1472936229</v>
      </c>
      <c r="J3650">
        <v>1467752229</v>
      </c>
      <c r="K3650" t="b">
        <v>0</v>
      </c>
      <c r="L3650">
        <v>31</v>
      </c>
      <c r="M3650" t="b">
        <v>1</v>
      </c>
      <c r="N3650" s="10" t="s">
        <v>8271</v>
      </c>
      <c r="O3650" t="s">
        <v>8272</v>
      </c>
      <c r="P3650" s="12">
        <f t="shared" ref="P3650:P3713" si="343">(((J3650/60)/60)/24)+DATE(1970,1,1)</f>
        <v>42556.873020833329</v>
      </c>
      <c r="Q3650" s="12">
        <f t="shared" ref="Q3650:Q3713" si="344">(((I3650/60)/60)/24)+DATE(1970,1,1)</f>
        <v>42616.873020833329</v>
      </c>
      <c r="R3650" s="15">
        <f t="shared" ref="R3650:R3713" si="345">YEAR(P3650)</f>
        <v>2016</v>
      </c>
      <c r="S3650" s="21">
        <f t="shared" si="342"/>
        <v>0</v>
      </c>
      <c r="T3650" s="15">
        <f t="shared" si="341"/>
        <v>0.03</v>
      </c>
      <c r="U3650">
        <f t="shared" si="340"/>
        <v>2016</v>
      </c>
    </row>
    <row r="3651" spans="1:21" ht="43.5" x14ac:dyDescent="0.35">
      <c r="A3651">
        <v>3673</v>
      </c>
      <c r="B3651" s="3" t="s">
        <v>3670</v>
      </c>
      <c r="C3651" s="3" t="s">
        <v>7783</v>
      </c>
      <c r="D3651" s="6">
        <v>4000</v>
      </c>
      <c r="E3651" s="8">
        <v>1</v>
      </c>
      <c r="F3651" t="s">
        <v>8218</v>
      </c>
      <c r="G3651" t="s">
        <v>8224</v>
      </c>
      <c r="H3651" t="s">
        <v>8246</v>
      </c>
      <c r="I3651">
        <v>1415191920</v>
      </c>
      <c r="J3651">
        <v>1412233497</v>
      </c>
      <c r="K3651" t="b">
        <v>0</v>
      </c>
      <c r="L3651">
        <v>114</v>
      </c>
      <c r="M3651" t="b">
        <v>1</v>
      </c>
      <c r="N3651" s="10" t="s">
        <v>8271</v>
      </c>
      <c r="O3651" t="s">
        <v>8272</v>
      </c>
      <c r="P3651" s="12">
        <f t="shared" si="343"/>
        <v>41914.295104166667</v>
      </c>
      <c r="Q3651" s="12">
        <f t="shared" si="344"/>
        <v>41948.536111111112</v>
      </c>
      <c r="R3651" s="15">
        <f t="shared" si="345"/>
        <v>2014</v>
      </c>
      <c r="S3651" s="21">
        <f t="shared" si="342"/>
        <v>0</v>
      </c>
      <c r="T3651" s="15">
        <f t="shared" si="341"/>
        <v>0.01</v>
      </c>
      <c r="U3651">
        <f t="shared" ref="U3651:U3714" si="346">YEAR(P3651)</f>
        <v>2014</v>
      </c>
    </row>
    <row r="3652" spans="1:21" ht="58" x14ac:dyDescent="0.35">
      <c r="A3652">
        <v>3695</v>
      </c>
      <c r="B3652" s="3" t="s">
        <v>3692</v>
      </c>
      <c r="C3652" s="3" t="s">
        <v>7805</v>
      </c>
      <c r="D3652" s="6">
        <v>4000</v>
      </c>
      <c r="E3652" s="8">
        <v>1</v>
      </c>
      <c r="F3652" t="s">
        <v>8218</v>
      </c>
      <c r="G3652" t="s">
        <v>8223</v>
      </c>
      <c r="H3652" t="s">
        <v>8245</v>
      </c>
      <c r="I3652">
        <v>1421009610</v>
      </c>
      <c r="J3652">
        <v>1419281610</v>
      </c>
      <c r="K3652" t="b">
        <v>0</v>
      </c>
      <c r="L3652">
        <v>33</v>
      </c>
      <c r="M3652" t="b">
        <v>1</v>
      </c>
      <c r="N3652" s="10" t="s">
        <v>8271</v>
      </c>
      <c r="O3652" t="s">
        <v>8272</v>
      </c>
      <c r="P3652" s="12">
        <f t="shared" si="343"/>
        <v>41995.870486111111</v>
      </c>
      <c r="Q3652" s="12">
        <f t="shared" si="344"/>
        <v>42015.870486111111</v>
      </c>
      <c r="R3652" s="15">
        <f t="shared" si="345"/>
        <v>2014</v>
      </c>
      <c r="S3652" s="21">
        <f t="shared" si="342"/>
        <v>0</v>
      </c>
      <c r="T3652" s="15">
        <f t="shared" ref="T3652:T3715" si="347">IFERROR(ROUND(E3652/L3652,2),0)</f>
        <v>0.03</v>
      </c>
      <c r="U3652">
        <f t="shared" si="346"/>
        <v>2014</v>
      </c>
    </row>
    <row r="3653" spans="1:21" ht="29" x14ac:dyDescent="0.35">
      <c r="A3653">
        <v>3635</v>
      </c>
      <c r="B3653" s="3" t="s">
        <v>3633</v>
      </c>
      <c r="C3653" s="3" t="s">
        <v>7745</v>
      </c>
      <c r="D3653" s="6">
        <v>3500</v>
      </c>
      <c r="E3653" s="8">
        <v>1</v>
      </c>
      <c r="F3653" t="s">
        <v>8220</v>
      </c>
      <c r="G3653" t="s">
        <v>8223</v>
      </c>
      <c r="H3653" t="s">
        <v>8245</v>
      </c>
      <c r="I3653">
        <v>1461186676</v>
      </c>
      <c r="J3653">
        <v>1458594676</v>
      </c>
      <c r="K3653" t="b">
        <v>0</v>
      </c>
      <c r="L3653">
        <v>10</v>
      </c>
      <c r="M3653" t="b">
        <v>0</v>
      </c>
      <c r="N3653" s="10" t="s">
        <v>8271</v>
      </c>
      <c r="O3653" t="s">
        <v>8313</v>
      </c>
      <c r="P3653" s="12">
        <f t="shared" si="343"/>
        <v>42450.88282407407</v>
      </c>
      <c r="Q3653" s="12">
        <f t="shared" si="344"/>
        <v>42480.88282407407</v>
      </c>
      <c r="R3653" s="15">
        <f t="shared" si="345"/>
        <v>2016</v>
      </c>
      <c r="S3653" s="21">
        <f t="shared" si="342"/>
        <v>0</v>
      </c>
      <c r="T3653" s="15">
        <f t="shared" si="347"/>
        <v>0.1</v>
      </c>
      <c r="U3653">
        <f t="shared" si="346"/>
        <v>2016</v>
      </c>
    </row>
    <row r="3654" spans="1:21" ht="43.5" x14ac:dyDescent="0.35">
      <c r="A3654">
        <v>3671</v>
      </c>
      <c r="B3654" s="3" t="s">
        <v>3668</v>
      </c>
      <c r="C3654" s="3" t="s">
        <v>7781</v>
      </c>
      <c r="D3654" s="6">
        <v>3500</v>
      </c>
      <c r="E3654" s="8">
        <v>1</v>
      </c>
      <c r="F3654" t="s">
        <v>8218</v>
      </c>
      <c r="G3654" t="s">
        <v>8223</v>
      </c>
      <c r="H3654" t="s">
        <v>8245</v>
      </c>
      <c r="I3654">
        <v>1405915140</v>
      </c>
      <c r="J3654">
        <v>1404140667</v>
      </c>
      <c r="K3654" t="b">
        <v>0</v>
      </c>
      <c r="L3654">
        <v>40</v>
      </c>
      <c r="M3654" t="b">
        <v>1</v>
      </c>
      <c r="N3654" s="10" t="s">
        <v>8271</v>
      </c>
      <c r="O3654" t="s">
        <v>8272</v>
      </c>
      <c r="P3654" s="12">
        <f t="shared" si="343"/>
        <v>41820.62809027778</v>
      </c>
      <c r="Q3654" s="12">
        <f t="shared" si="344"/>
        <v>41841.165972222225</v>
      </c>
      <c r="R3654" s="15">
        <f t="shared" si="345"/>
        <v>2014</v>
      </c>
      <c r="S3654" s="21">
        <f t="shared" si="342"/>
        <v>0</v>
      </c>
      <c r="T3654" s="15">
        <f t="shared" si="347"/>
        <v>0.03</v>
      </c>
      <c r="U3654">
        <f t="shared" si="346"/>
        <v>2014</v>
      </c>
    </row>
    <row r="3655" spans="1:21" ht="43.5" x14ac:dyDescent="0.35">
      <c r="A3655">
        <v>3683</v>
      </c>
      <c r="B3655" s="3" t="s">
        <v>3680</v>
      </c>
      <c r="C3655" s="3" t="s">
        <v>7793</v>
      </c>
      <c r="D3655" s="6">
        <v>3500</v>
      </c>
      <c r="E3655" s="8">
        <v>1</v>
      </c>
      <c r="F3655" t="s">
        <v>8218</v>
      </c>
      <c r="G3655" t="s">
        <v>8223</v>
      </c>
      <c r="H3655" t="s">
        <v>8245</v>
      </c>
      <c r="I3655">
        <v>1476931696</v>
      </c>
      <c r="J3655">
        <v>1474339696</v>
      </c>
      <c r="K3655" t="b">
        <v>0</v>
      </c>
      <c r="L3655">
        <v>66</v>
      </c>
      <c r="M3655" t="b">
        <v>1</v>
      </c>
      <c r="N3655" s="10" t="s">
        <v>8271</v>
      </c>
      <c r="O3655" t="s">
        <v>8272</v>
      </c>
      <c r="P3655" s="12">
        <f t="shared" si="343"/>
        <v>42633.116851851853</v>
      </c>
      <c r="Q3655" s="12">
        <f t="shared" si="344"/>
        <v>42663.116851851853</v>
      </c>
      <c r="R3655" s="15">
        <f t="shared" si="345"/>
        <v>2016</v>
      </c>
      <c r="S3655" s="21">
        <f t="shared" si="342"/>
        <v>0</v>
      </c>
      <c r="T3655" s="15">
        <f t="shared" si="347"/>
        <v>0.02</v>
      </c>
      <c r="U3655">
        <f t="shared" si="346"/>
        <v>2016</v>
      </c>
    </row>
    <row r="3656" spans="1:21" ht="58" x14ac:dyDescent="0.35">
      <c r="A3656">
        <v>3694</v>
      </c>
      <c r="B3656" s="3" t="s">
        <v>3691</v>
      </c>
      <c r="C3656" s="3" t="s">
        <v>7804</v>
      </c>
      <c r="D3656" s="6">
        <v>3500</v>
      </c>
      <c r="E3656" s="8">
        <v>1</v>
      </c>
      <c r="F3656" t="s">
        <v>8218</v>
      </c>
      <c r="G3656" t="s">
        <v>8223</v>
      </c>
      <c r="H3656" t="s">
        <v>8245</v>
      </c>
      <c r="I3656">
        <v>1465178400</v>
      </c>
      <c r="J3656">
        <v>1461985967</v>
      </c>
      <c r="K3656" t="b">
        <v>0</v>
      </c>
      <c r="L3656">
        <v>60</v>
      </c>
      <c r="M3656" t="b">
        <v>1</v>
      </c>
      <c r="N3656" s="10" t="s">
        <v>8271</v>
      </c>
      <c r="O3656" t="s">
        <v>8272</v>
      </c>
      <c r="P3656" s="12">
        <f t="shared" si="343"/>
        <v>42490.133877314816</v>
      </c>
      <c r="Q3656" s="12">
        <f t="shared" si="344"/>
        <v>42527.083333333328</v>
      </c>
      <c r="R3656" s="15">
        <f t="shared" si="345"/>
        <v>2016</v>
      </c>
      <c r="S3656" s="21">
        <f t="shared" si="342"/>
        <v>0</v>
      </c>
      <c r="T3656" s="15">
        <f t="shared" si="347"/>
        <v>0.02</v>
      </c>
      <c r="U3656">
        <f t="shared" si="346"/>
        <v>2016</v>
      </c>
    </row>
    <row r="3657" spans="1:21" ht="29" x14ac:dyDescent="0.35">
      <c r="A3657">
        <v>3638</v>
      </c>
      <c r="B3657" s="3" t="s">
        <v>3636</v>
      </c>
      <c r="C3657" s="3" t="s">
        <v>7748</v>
      </c>
      <c r="D3657" s="6">
        <v>3300</v>
      </c>
      <c r="E3657" s="8">
        <v>1</v>
      </c>
      <c r="F3657" t="s">
        <v>8220</v>
      </c>
      <c r="G3657" t="s">
        <v>8228</v>
      </c>
      <c r="H3657" t="s">
        <v>8250</v>
      </c>
      <c r="I3657">
        <v>1429456132</v>
      </c>
      <c r="J3657">
        <v>1424275732</v>
      </c>
      <c r="K3657" t="b">
        <v>0</v>
      </c>
      <c r="L3657">
        <v>2</v>
      </c>
      <c r="M3657" t="b">
        <v>0</v>
      </c>
      <c r="N3657" s="10" t="s">
        <v>8271</v>
      </c>
      <c r="O3657" t="s">
        <v>8313</v>
      </c>
      <c r="P3657" s="12">
        <f t="shared" si="343"/>
        <v>42053.672824074078</v>
      </c>
      <c r="Q3657" s="12">
        <f t="shared" si="344"/>
        <v>42113.631157407406</v>
      </c>
      <c r="R3657" s="15">
        <f t="shared" si="345"/>
        <v>2015</v>
      </c>
      <c r="S3657" s="21">
        <f t="shared" si="342"/>
        <v>0</v>
      </c>
      <c r="T3657" s="15">
        <f t="shared" si="347"/>
        <v>0.5</v>
      </c>
      <c r="U3657">
        <f t="shared" si="346"/>
        <v>2015</v>
      </c>
    </row>
    <row r="3658" spans="1:21" ht="58" x14ac:dyDescent="0.35">
      <c r="A3658">
        <v>3637</v>
      </c>
      <c r="B3658" s="3" t="s">
        <v>3635</v>
      </c>
      <c r="C3658" s="3" t="s">
        <v>7747</v>
      </c>
      <c r="D3658" s="6">
        <v>3000</v>
      </c>
      <c r="E3658" s="8">
        <v>1</v>
      </c>
      <c r="F3658" t="s">
        <v>8220</v>
      </c>
      <c r="G3658" t="s">
        <v>8223</v>
      </c>
      <c r="H3658" t="s">
        <v>8245</v>
      </c>
      <c r="I3658">
        <v>1420130935</v>
      </c>
      <c r="J3658">
        <v>1417538935</v>
      </c>
      <c r="K3658" t="b">
        <v>0</v>
      </c>
      <c r="L3658">
        <v>14</v>
      </c>
      <c r="M3658" t="b">
        <v>0</v>
      </c>
      <c r="N3658" s="10" t="s">
        <v>8271</v>
      </c>
      <c r="O3658" t="s">
        <v>8313</v>
      </c>
      <c r="P3658" s="12">
        <f t="shared" si="343"/>
        <v>41975.700636574074</v>
      </c>
      <c r="Q3658" s="12">
        <f t="shared" si="344"/>
        <v>42005.700636574074</v>
      </c>
      <c r="R3658" s="15">
        <f t="shared" si="345"/>
        <v>2014</v>
      </c>
      <c r="S3658" s="21">
        <f t="shared" si="342"/>
        <v>0</v>
      </c>
      <c r="T3658" s="15">
        <f t="shared" si="347"/>
        <v>7.0000000000000007E-2</v>
      </c>
      <c r="U3658">
        <f t="shared" si="346"/>
        <v>2014</v>
      </c>
    </row>
    <row r="3659" spans="1:21" ht="43.5" x14ac:dyDescent="0.35">
      <c r="A3659">
        <v>3641</v>
      </c>
      <c r="B3659" s="3" t="s">
        <v>3639</v>
      </c>
      <c r="C3659" s="3" t="s">
        <v>7751</v>
      </c>
      <c r="D3659" s="6">
        <v>3000</v>
      </c>
      <c r="E3659" s="8">
        <v>1</v>
      </c>
      <c r="F3659" t="s">
        <v>8220</v>
      </c>
      <c r="G3659" t="s">
        <v>8223</v>
      </c>
      <c r="H3659" t="s">
        <v>8245</v>
      </c>
      <c r="I3659">
        <v>1412485200</v>
      </c>
      <c r="J3659">
        <v>1410966179</v>
      </c>
      <c r="K3659" t="b">
        <v>0</v>
      </c>
      <c r="L3659">
        <v>0</v>
      </c>
      <c r="M3659" t="b">
        <v>0</v>
      </c>
      <c r="N3659" s="10" t="s">
        <v>8271</v>
      </c>
      <c r="O3659" t="s">
        <v>8313</v>
      </c>
      <c r="P3659" s="12">
        <f t="shared" si="343"/>
        <v>41899.627071759263</v>
      </c>
      <c r="Q3659" s="12">
        <f t="shared" si="344"/>
        <v>41917.208333333336</v>
      </c>
      <c r="R3659" s="15">
        <f t="shared" si="345"/>
        <v>2014</v>
      </c>
      <c r="S3659" s="21">
        <f t="shared" si="342"/>
        <v>0</v>
      </c>
      <c r="T3659" s="15">
        <f t="shared" si="347"/>
        <v>0</v>
      </c>
      <c r="U3659">
        <f t="shared" si="346"/>
        <v>2014</v>
      </c>
    </row>
    <row r="3660" spans="1:21" ht="43.5" x14ac:dyDescent="0.35">
      <c r="A3660">
        <v>3659</v>
      </c>
      <c r="B3660" s="3" t="s">
        <v>3656</v>
      </c>
      <c r="C3660" s="3" t="s">
        <v>7769</v>
      </c>
      <c r="D3660" s="6">
        <v>3000</v>
      </c>
      <c r="E3660" s="8">
        <v>1</v>
      </c>
      <c r="F3660" t="s">
        <v>8218</v>
      </c>
      <c r="G3660" t="s">
        <v>8223</v>
      </c>
      <c r="H3660" t="s">
        <v>8245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s="10" t="s">
        <v>8271</v>
      </c>
      <c r="O3660" t="s">
        <v>8272</v>
      </c>
      <c r="P3660" s="12">
        <f t="shared" si="343"/>
        <v>42055.277199074073</v>
      </c>
      <c r="Q3660" s="12">
        <f t="shared" si="344"/>
        <v>42082.610416666663</v>
      </c>
      <c r="R3660" s="15">
        <f t="shared" si="345"/>
        <v>2015</v>
      </c>
      <c r="S3660" s="21">
        <f t="shared" si="342"/>
        <v>0</v>
      </c>
      <c r="T3660" s="15">
        <f t="shared" si="347"/>
        <v>0.08</v>
      </c>
      <c r="U3660">
        <f t="shared" si="346"/>
        <v>2015</v>
      </c>
    </row>
    <row r="3661" spans="1:21" ht="43.5" x14ac:dyDescent="0.35">
      <c r="A3661">
        <v>3661</v>
      </c>
      <c r="B3661" s="3" t="s">
        <v>3658</v>
      </c>
      <c r="C3661" s="3" t="s">
        <v>7771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1460260800</v>
      </c>
      <c r="J3661">
        <v>1458336672</v>
      </c>
      <c r="K3661" t="b">
        <v>0</v>
      </c>
      <c r="L3661">
        <v>36</v>
      </c>
      <c r="M3661" t="b">
        <v>1</v>
      </c>
      <c r="N3661" s="10" t="s">
        <v>8271</v>
      </c>
      <c r="O3661" t="s">
        <v>8272</v>
      </c>
      <c r="P3661" s="12">
        <f t="shared" si="343"/>
        <v>42447.896666666667</v>
      </c>
      <c r="Q3661" s="12">
        <f t="shared" si="344"/>
        <v>42470.166666666672</v>
      </c>
      <c r="R3661" s="15">
        <f t="shared" si="345"/>
        <v>2016</v>
      </c>
      <c r="S3661" s="21">
        <f t="shared" si="342"/>
        <v>0</v>
      </c>
      <c r="T3661" s="15">
        <f t="shared" si="347"/>
        <v>0.03</v>
      </c>
      <c r="U3661">
        <f t="shared" si="346"/>
        <v>2016</v>
      </c>
    </row>
    <row r="3662" spans="1:21" ht="43.5" x14ac:dyDescent="0.35">
      <c r="A3662">
        <v>3667</v>
      </c>
      <c r="B3662" s="3" t="s">
        <v>3664</v>
      </c>
      <c r="C3662" s="3" t="s">
        <v>7777</v>
      </c>
      <c r="D3662" s="6">
        <v>3000</v>
      </c>
      <c r="E3662" s="8">
        <v>1</v>
      </c>
      <c r="F3662" t="s">
        <v>8218</v>
      </c>
      <c r="G3662" t="s">
        <v>8224</v>
      </c>
      <c r="H3662" t="s">
        <v>8246</v>
      </c>
      <c r="I3662">
        <v>1437261419</v>
      </c>
      <c r="J3662">
        <v>1434669419</v>
      </c>
      <c r="K3662" t="b">
        <v>0</v>
      </c>
      <c r="L3662">
        <v>58</v>
      </c>
      <c r="M3662" t="b">
        <v>1</v>
      </c>
      <c r="N3662" s="10" t="s">
        <v>8271</v>
      </c>
      <c r="O3662" t="s">
        <v>8272</v>
      </c>
      <c r="P3662" s="12">
        <f t="shared" si="343"/>
        <v>42173.970127314817</v>
      </c>
      <c r="Q3662" s="12">
        <f t="shared" si="344"/>
        <v>42203.970127314817</v>
      </c>
      <c r="R3662" s="15">
        <f t="shared" si="345"/>
        <v>2015</v>
      </c>
      <c r="S3662" s="21">
        <f t="shared" si="342"/>
        <v>0</v>
      </c>
      <c r="T3662" s="15">
        <f t="shared" si="347"/>
        <v>0.02</v>
      </c>
      <c r="U3662">
        <f t="shared" si="346"/>
        <v>2015</v>
      </c>
    </row>
    <row r="3663" spans="1:21" ht="58" x14ac:dyDescent="0.35">
      <c r="A3663">
        <v>3672</v>
      </c>
      <c r="B3663" s="3" t="s">
        <v>3669</v>
      </c>
      <c r="C3663" s="3" t="s">
        <v>7782</v>
      </c>
      <c r="D3663" s="6">
        <v>3000</v>
      </c>
      <c r="E3663" s="8">
        <v>1</v>
      </c>
      <c r="F3663" t="s">
        <v>8218</v>
      </c>
      <c r="G3663" t="s">
        <v>8224</v>
      </c>
      <c r="H3663" t="s">
        <v>8246</v>
      </c>
      <c r="I3663">
        <v>1411771384</v>
      </c>
      <c r="J3663">
        <v>1409179384</v>
      </c>
      <c r="K3663" t="b">
        <v>0</v>
      </c>
      <c r="L3663">
        <v>57</v>
      </c>
      <c r="M3663" t="b">
        <v>1</v>
      </c>
      <c r="N3663" s="10" t="s">
        <v>8271</v>
      </c>
      <c r="O3663" t="s">
        <v>8272</v>
      </c>
      <c r="P3663" s="12">
        <f t="shared" si="343"/>
        <v>41878.946574074071</v>
      </c>
      <c r="Q3663" s="12">
        <f t="shared" si="344"/>
        <v>41908.946574074071</v>
      </c>
      <c r="R3663" s="15">
        <f t="shared" si="345"/>
        <v>2014</v>
      </c>
      <c r="S3663" s="21">
        <f t="shared" si="342"/>
        <v>0</v>
      </c>
      <c r="T3663" s="15">
        <f t="shared" si="347"/>
        <v>0.02</v>
      </c>
      <c r="U3663">
        <f t="shared" si="346"/>
        <v>2014</v>
      </c>
    </row>
    <row r="3664" spans="1:21" ht="43.5" x14ac:dyDescent="0.35">
      <c r="A3664">
        <v>3680</v>
      </c>
      <c r="B3664" s="3" t="s">
        <v>3677</v>
      </c>
      <c r="C3664" s="3" t="s">
        <v>7790</v>
      </c>
      <c r="D3664" s="6">
        <v>3000</v>
      </c>
      <c r="E3664" s="8">
        <v>1</v>
      </c>
      <c r="F3664" t="s">
        <v>8218</v>
      </c>
      <c r="G3664" t="s">
        <v>8223</v>
      </c>
      <c r="H3664" t="s">
        <v>8245</v>
      </c>
      <c r="I3664">
        <v>1475664834</v>
      </c>
      <c r="J3664">
        <v>1473850434</v>
      </c>
      <c r="K3664" t="b">
        <v>0</v>
      </c>
      <c r="L3664">
        <v>34</v>
      </c>
      <c r="M3664" t="b">
        <v>1</v>
      </c>
      <c r="N3664" s="10" t="s">
        <v>8271</v>
      </c>
      <c r="O3664" t="s">
        <v>8272</v>
      </c>
      <c r="P3664" s="12">
        <f t="shared" si="343"/>
        <v>42627.454097222217</v>
      </c>
      <c r="Q3664" s="12">
        <f t="shared" si="344"/>
        <v>42648.454097222217</v>
      </c>
      <c r="R3664" s="15">
        <f t="shared" si="345"/>
        <v>2016</v>
      </c>
      <c r="S3664" s="21">
        <f t="shared" si="342"/>
        <v>0</v>
      </c>
      <c r="T3664" s="15">
        <f t="shared" si="347"/>
        <v>0.03</v>
      </c>
      <c r="U3664">
        <f t="shared" si="346"/>
        <v>2016</v>
      </c>
    </row>
    <row r="3665" spans="1:21" ht="43.5" x14ac:dyDescent="0.35">
      <c r="A3665">
        <v>3682</v>
      </c>
      <c r="B3665" s="3" t="s">
        <v>3679</v>
      </c>
      <c r="C3665" s="3" t="s">
        <v>7792</v>
      </c>
      <c r="D3665" s="6">
        <v>3000</v>
      </c>
      <c r="E3665" s="8">
        <v>1</v>
      </c>
      <c r="F3665" t="s">
        <v>8218</v>
      </c>
      <c r="G3665" t="s">
        <v>8223</v>
      </c>
      <c r="H3665" t="s">
        <v>8245</v>
      </c>
      <c r="I3665">
        <v>1402901940</v>
      </c>
      <c r="J3665">
        <v>1399998418</v>
      </c>
      <c r="K3665" t="b">
        <v>0</v>
      </c>
      <c r="L3665">
        <v>67</v>
      </c>
      <c r="M3665" t="b">
        <v>1</v>
      </c>
      <c r="N3665" s="10" t="s">
        <v>8271</v>
      </c>
      <c r="O3665" t="s">
        <v>8272</v>
      </c>
      <c r="P3665" s="12">
        <f t="shared" si="343"/>
        <v>41772.685393518521</v>
      </c>
      <c r="Q3665" s="12">
        <f t="shared" si="344"/>
        <v>41806.290972222225</v>
      </c>
      <c r="R3665" s="15">
        <f t="shared" si="345"/>
        <v>2014</v>
      </c>
      <c r="S3665" s="21">
        <f t="shared" si="342"/>
        <v>0</v>
      </c>
      <c r="T3665" s="15">
        <f t="shared" si="347"/>
        <v>0.01</v>
      </c>
      <c r="U3665">
        <f t="shared" si="346"/>
        <v>2014</v>
      </c>
    </row>
    <row r="3666" spans="1:21" ht="43.5" x14ac:dyDescent="0.35">
      <c r="A3666">
        <v>3688</v>
      </c>
      <c r="B3666" s="3" t="s">
        <v>3685</v>
      </c>
      <c r="C3666" s="3" t="s">
        <v>7798</v>
      </c>
      <c r="D3666" s="6">
        <v>3000</v>
      </c>
      <c r="E3666" s="8">
        <v>1</v>
      </c>
      <c r="F3666" t="s">
        <v>8218</v>
      </c>
      <c r="G3666" t="s">
        <v>8224</v>
      </c>
      <c r="H3666" t="s">
        <v>8246</v>
      </c>
      <c r="I3666">
        <v>1407524004</v>
      </c>
      <c r="J3666">
        <v>1404932004</v>
      </c>
      <c r="K3666" t="b">
        <v>0</v>
      </c>
      <c r="L3666">
        <v>39</v>
      </c>
      <c r="M3666" t="b">
        <v>1</v>
      </c>
      <c r="N3666" s="10" t="s">
        <v>8271</v>
      </c>
      <c r="O3666" t="s">
        <v>8272</v>
      </c>
      <c r="P3666" s="12">
        <f t="shared" si="343"/>
        <v>41829.787083333329</v>
      </c>
      <c r="Q3666" s="12">
        <f t="shared" si="344"/>
        <v>41859.787083333329</v>
      </c>
      <c r="R3666" s="15">
        <f t="shared" si="345"/>
        <v>2014</v>
      </c>
      <c r="S3666" s="21">
        <f t="shared" si="342"/>
        <v>0</v>
      </c>
      <c r="T3666" s="15">
        <f t="shared" si="347"/>
        <v>0.03</v>
      </c>
      <c r="U3666">
        <f t="shared" si="346"/>
        <v>2014</v>
      </c>
    </row>
    <row r="3667" spans="1:21" ht="43.5" x14ac:dyDescent="0.35">
      <c r="A3667">
        <v>3689</v>
      </c>
      <c r="B3667" s="3" t="s">
        <v>3686</v>
      </c>
      <c r="C3667" s="3" t="s">
        <v>7799</v>
      </c>
      <c r="D3667" s="6">
        <v>3000</v>
      </c>
      <c r="E3667" s="8">
        <v>1</v>
      </c>
      <c r="F3667" t="s">
        <v>8218</v>
      </c>
      <c r="G3667" t="s">
        <v>8223</v>
      </c>
      <c r="H3667" t="s">
        <v>8245</v>
      </c>
      <c r="I3667">
        <v>1434925500</v>
      </c>
      <c r="J3667">
        <v>1432410639</v>
      </c>
      <c r="K3667" t="b">
        <v>0</v>
      </c>
      <c r="L3667">
        <v>62</v>
      </c>
      <c r="M3667" t="b">
        <v>1</v>
      </c>
      <c r="N3667" s="10" t="s">
        <v>8271</v>
      </c>
      <c r="O3667" t="s">
        <v>8272</v>
      </c>
      <c r="P3667" s="12">
        <f t="shared" si="343"/>
        <v>42147.826840277776</v>
      </c>
      <c r="Q3667" s="12">
        <f t="shared" si="344"/>
        <v>42176.934027777781</v>
      </c>
      <c r="R3667" s="15">
        <f t="shared" si="345"/>
        <v>2015</v>
      </c>
      <c r="S3667" s="21">
        <f t="shared" si="342"/>
        <v>0</v>
      </c>
      <c r="T3667" s="15">
        <f t="shared" si="347"/>
        <v>0.02</v>
      </c>
      <c r="U3667">
        <f t="shared" si="346"/>
        <v>2015</v>
      </c>
    </row>
    <row r="3668" spans="1:21" ht="58" x14ac:dyDescent="0.35">
      <c r="A3668">
        <v>3702</v>
      </c>
      <c r="B3668" s="3" t="s">
        <v>3699</v>
      </c>
      <c r="C3668" s="3" t="s">
        <v>7812</v>
      </c>
      <c r="D3668" s="6">
        <v>3000</v>
      </c>
      <c r="E3668" s="8">
        <v>1</v>
      </c>
      <c r="F3668" t="s">
        <v>8218</v>
      </c>
      <c r="G3668" t="s">
        <v>8224</v>
      </c>
      <c r="H3668" t="s">
        <v>8246</v>
      </c>
      <c r="I3668">
        <v>1468191540</v>
      </c>
      <c r="J3668">
        <v>1464958484</v>
      </c>
      <c r="K3668" t="b">
        <v>0</v>
      </c>
      <c r="L3668">
        <v>21</v>
      </c>
      <c r="M3668" t="b">
        <v>1</v>
      </c>
      <c r="N3668" s="10" t="s">
        <v>8271</v>
      </c>
      <c r="O3668" t="s">
        <v>8272</v>
      </c>
      <c r="P3668" s="12">
        <f t="shared" si="343"/>
        <v>42524.53800925926</v>
      </c>
      <c r="Q3668" s="12">
        <f t="shared" si="344"/>
        <v>42561.957638888889</v>
      </c>
      <c r="R3668" s="15">
        <f t="shared" si="345"/>
        <v>2016</v>
      </c>
      <c r="S3668" s="21">
        <f t="shared" si="342"/>
        <v>0</v>
      </c>
      <c r="T3668" s="15">
        <f t="shared" si="347"/>
        <v>0.05</v>
      </c>
      <c r="U3668">
        <f t="shared" si="346"/>
        <v>2016</v>
      </c>
    </row>
    <row r="3669" spans="1:21" ht="58" x14ac:dyDescent="0.35">
      <c r="A3669">
        <v>3699</v>
      </c>
      <c r="B3669" s="3" t="s">
        <v>3696</v>
      </c>
      <c r="C3669" s="3" t="s">
        <v>7809</v>
      </c>
      <c r="D3669" s="6">
        <v>2500</v>
      </c>
      <c r="E3669" s="8">
        <v>1</v>
      </c>
      <c r="F3669" t="s">
        <v>8218</v>
      </c>
      <c r="G3669" t="s">
        <v>8223</v>
      </c>
      <c r="H3669" t="s">
        <v>8245</v>
      </c>
      <c r="I3669">
        <v>1413383216</v>
      </c>
      <c r="J3669">
        <v>1410791216</v>
      </c>
      <c r="K3669" t="b">
        <v>0</v>
      </c>
      <c r="L3669">
        <v>40</v>
      </c>
      <c r="M3669" t="b">
        <v>1</v>
      </c>
      <c r="N3669" s="10" t="s">
        <v>8271</v>
      </c>
      <c r="O3669" t="s">
        <v>8272</v>
      </c>
      <c r="P3669" s="12">
        <f t="shared" si="343"/>
        <v>41897.602037037039</v>
      </c>
      <c r="Q3669" s="12">
        <f t="shared" si="344"/>
        <v>41927.602037037039</v>
      </c>
      <c r="R3669" s="15">
        <f t="shared" si="345"/>
        <v>2014</v>
      </c>
      <c r="S3669" s="21">
        <f t="shared" si="342"/>
        <v>0</v>
      </c>
      <c r="T3669" s="15">
        <f t="shared" si="347"/>
        <v>0.03</v>
      </c>
      <c r="U3669">
        <f t="shared" si="346"/>
        <v>2014</v>
      </c>
    </row>
    <row r="3670" spans="1:21" ht="58" x14ac:dyDescent="0.35">
      <c r="A3670">
        <v>3653</v>
      </c>
      <c r="B3670" s="3" t="s">
        <v>3650</v>
      </c>
      <c r="C3670" s="3" t="s">
        <v>7763</v>
      </c>
      <c r="D3670" s="6">
        <v>2000</v>
      </c>
      <c r="E3670" s="8">
        <v>1</v>
      </c>
      <c r="F3670" t="s">
        <v>8218</v>
      </c>
      <c r="G3670" t="s">
        <v>8224</v>
      </c>
      <c r="H3670" t="s">
        <v>8246</v>
      </c>
      <c r="I3670">
        <v>1438764207</v>
      </c>
      <c r="J3670">
        <v>1436172207</v>
      </c>
      <c r="K3670" t="b">
        <v>0</v>
      </c>
      <c r="L3670">
        <v>33</v>
      </c>
      <c r="M3670" t="b">
        <v>1</v>
      </c>
      <c r="N3670" s="10" t="s">
        <v>8271</v>
      </c>
      <c r="O3670" t="s">
        <v>8272</v>
      </c>
      <c r="P3670" s="12">
        <f t="shared" si="343"/>
        <v>42191.363506944443</v>
      </c>
      <c r="Q3670" s="12">
        <f t="shared" si="344"/>
        <v>42221.363506944443</v>
      </c>
      <c r="R3670" s="15">
        <f t="shared" si="345"/>
        <v>2015</v>
      </c>
      <c r="S3670" s="21">
        <f t="shared" si="342"/>
        <v>0</v>
      </c>
      <c r="T3670" s="15">
        <f t="shared" si="347"/>
        <v>0.03</v>
      </c>
      <c r="U3670">
        <f t="shared" si="346"/>
        <v>2015</v>
      </c>
    </row>
    <row r="3671" spans="1:21" ht="58" x14ac:dyDescent="0.35">
      <c r="A3671">
        <v>3657</v>
      </c>
      <c r="B3671" s="3" t="s">
        <v>3654</v>
      </c>
      <c r="C3671" s="3" t="s">
        <v>7767</v>
      </c>
      <c r="D3671" s="6">
        <v>2000</v>
      </c>
      <c r="E3671" s="8">
        <v>1</v>
      </c>
      <c r="F3671" t="s">
        <v>8218</v>
      </c>
      <c r="G3671" t="s">
        <v>8231</v>
      </c>
      <c r="H3671" t="s">
        <v>8252</v>
      </c>
      <c r="I3671">
        <v>1464817320</v>
      </c>
      <c r="J3671">
        <v>1462806419</v>
      </c>
      <c r="K3671" t="b">
        <v>0</v>
      </c>
      <c r="L3671">
        <v>20</v>
      </c>
      <c r="M3671" t="b">
        <v>1</v>
      </c>
      <c r="N3671" s="10" t="s">
        <v>8271</v>
      </c>
      <c r="O3671" t="s">
        <v>8272</v>
      </c>
      <c r="P3671" s="12">
        <f t="shared" si="343"/>
        <v>42499.629849537043</v>
      </c>
      <c r="Q3671" s="12">
        <f t="shared" si="344"/>
        <v>42522.904166666667</v>
      </c>
      <c r="R3671" s="15">
        <f t="shared" si="345"/>
        <v>2016</v>
      </c>
      <c r="S3671" s="21">
        <f t="shared" si="342"/>
        <v>0</v>
      </c>
      <c r="T3671" s="15">
        <f t="shared" si="347"/>
        <v>0.05</v>
      </c>
      <c r="U3671">
        <f t="shared" si="346"/>
        <v>2016</v>
      </c>
    </row>
    <row r="3672" spans="1:21" ht="43.5" x14ac:dyDescent="0.35">
      <c r="A3672">
        <v>3678</v>
      </c>
      <c r="B3672" s="3" t="s">
        <v>3675</v>
      </c>
      <c r="C3672" s="3" t="s">
        <v>7788</v>
      </c>
      <c r="D3672" s="6">
        <v>2000</v>
      </c>
      <c r="E3672" s="8">
        <v>1</v>
      </c>
      <c r="F3672" t="s">
        <v>8218</v>
      </c>
      <c r="G3672" t="s">
        <v>8224</v>
      </c>
      <c r="H3672" t="s">
        <v>8246</v>
      </c>
      <c r="I3672">
        <v>1433076298</v>
      </c>
      <c r="J3672">
        <v>1430052298</v>
      </c>
      <c r="K3672" t="b">
        <v>0</v>
      </c>
      <c r="L3672">
        <v>31</v>
      </c>
      <c r="M3672" t="b">
        <v>1</v>
      </c>
      <c r="N3672" s="10" t="s">
        <v>8271</v>
      </c>
      <c r="O3672" t="s">
        <v>8272</v>
      </c>
      <c r="P3672" s="12">
        <f t="shared" si="343"/>
        <v>42120.531226851846</v>
      </c>
      <c r="Q3672" s="12">
        <f t="shared" si="344"/>
        <v>42155.531226851846</v>
      </c>
      <c r="R3672" s="15">
        <f t="shared" si="345"/>
        <v>2015</v>
      </c>
      <c r="S3672" s="21">
        <f t="shared" si="342"/>
        <v>0</v>
      </c>
      <c r="T3672" s="15">
        <f t="shared" si="347"/>
        <v>0.03</v>
      </c>
      <c r="U3672">
        <f t="shared" si="346"/>
        <v>2015</v>
      </c>
    </row>
    <row r="3673" spans="1:21" ht="43.5" x14ac:dyDescent="0.35">
      <c r="A3673">
        <v>3679</v>
      </c>
      <c r="B3673" s="3" t="s">
        <v>3676</v>
      </c>
      <c r="C3673" s="3" t="s">
        <v>7789</v>
      </c>
      <c r="D3673" s="6">
        <v>2000</v>
      </c>
      <c r="E3673" s="8">
        <v>1</v>
      </c>
      <c r="F3673" t="s">
        <v>8218</v>
      </c>
      <c r="G3673" t="s">
        <v>8223</v>
      </c>
      <c r="H3673" t="s">
        <v>8245</v>
      </c>
      <c r="I3673">
        <v>1404190740</v>
      </c>
      <c r="J3673">
        <v>1401214581</v>
      </c>
      <c r="K3673" t="b">
        <v>0</v>
      </c>
      <c r="L3673">
        <v>30</v>
      </c>
      <c r="M3673" t="b">
        <v>1</v>
      </c>
      <c r="N3673" s="10" t="s">
        <v>8271</v>
      </c>
      <c r="O3673" t="s">
        <v>8272</v>
      </c>
      <c r="P3673" s="12">
        <f t="shared" si="343"/>
        <v>41786.761354166665</v>
      </c>
      <c r="Q3673" s="12">
        <f t="shared" si="344"/>
        <v>41821.207638888889</v>
      </c>
      <c r="R3673" s="15">
        <f t="shared" si="345"/>
        <v>2014</v>
      </c>
      <c r="S3673" s="21">
        <f t="shared" si="342"/>
        <v>0</v>
      </c>
      <c r="T3673" s="15">
        <f t="shared" si="347"/>
        <v>0.03</v>
      </c>
      <c r="U3673">
        <f t="shared" si="346"/>
        <v>2014</v>
      </c>
    </row>
    <row r="3674" spans="1:21" ht="43.5" x14ac:dyDescent="0.35">
      <c r="A3674">
        <v>3696</v>
      </c>
      <c r="B3674" s="3" t="s">
        <v>3693</v>
      </c>
      <c r="C3674" s="3" t="s">
        <v>7806</v>
      </c>
      <c r="D3674" s="6">
        <v>2000</v>
      </c>
      <c r="E3674" s="8">
        <v>1</v>
      </c>
      <c r="F3674" t="s">
        <v>8218</v>
      </c>
      <c r="G3674" t="s">
        <v>8224</v>
      </c>
      <c r="H3674" t="s">
        <v>8246</v>
      </c>
      <c r="I3674">
        <v>1423838916</v>
      </c>
      <c r="J3674">
        <v>1418654916</v>
      </c>
      <c r="K3674" t="b">
        <v>0</v>
      </c>
      <c r="L3674">
        <v>78</v>
      </c>
      <c r="M3674" t="b">
        <v>1</v>
      </c>
      <c r="N3674" s="10" t="s">
        <v>8271</v>
      </c>
      <c r="O3674" t="s">
        <v>8272</v>
      </c>
      <c r="P3674" s="12">
        <f t="shared" si="343"/>
        <v>41988.617083333331</v>
      </c>
      <c r="Q3674" s="12">
        <f t="shared" si="344"/>
        <v>42048.617083333331</v>
      </c>
      <c r="R3674" s="15">
        <f t="shared" si="345"/>
        <v>2014</v>
      </c>
      <c r="S3674" s="21">
        <f t="shared" ref="S3674:S3737" si="348">ROUND(E3674/D3674,0)</f>
        <v>0</v>
      </c>
      <c r="T3674" s="15">
        <f t="shared" si="347"/>
        <v>0.01</v>
      </c>
      <c r="U3674">
        <f t="shared" si="346"/>
        <v>2014</v>
      </c>
    </row>
    <row r="3675" spans="1:21" ht="43.5" x14ac:dyDescent="0.35">
      <c r="A3675">
        <v>3697</v>
      </c>
      <c r="B3675" s="3" t="s">
        <v>3694</v>
      </c>
      <c r="C3675" s="3" t="s">
        <v>7807</v>
      </c>
      <c r="D3675" s="6">
        <v>2000</v>
      </c>
      <c r="E3675" s="8">
        <v>1</v>
      </c>
      <c r="F3675" t="s">
        <v>8218</v>
      </c>
      <c r="G3675" t="s">
        <v>8224</v>
      </c>
      <c r="H3675" t="s">
        <v>8246</v>
      </c>
      <c r="I3675">
        <v>1462878648</v>
      </c>
      <c r="J3675">
        <v>1461064248</v>
      </c>
      <c r="K3675" t="b">
        <v>0</v>
      </c>
      <c r="L3675">
        <v>30</v>
      </c>
      <c r="M3675" t="b">
        <v>1</v>
      </c>
      <c r="N3675" s="10" t="s">
        <v>8271</v>
      </c>
      <c r="O3675" t="s">
        <v>8272</v>
      </c>
      <c r="P3675" s="12">
        <f t="shared" si="343"/>
        <v>42479.465833333335</v>
      </c>
      <c r="Q3675" s="12">
        <f t="shared" si="344"/>
        <v>42500.465833333335</v>
      </c>
      <c r="R3675" s="15">
        <f t="shared" si="345"/>
        <v>2016</v>
      </c>
      <c r="S3675" s="21">
        <f t="shared" si="348"/>
        <v>0</v>
      </c>
      <c r="T3675" s="15">
        <f t="shared" si="347"/>
        <v>0.03</v>
      </c>
      <c r="U3675">
        <f t="shared" si="346"/>
        <v>2016</v>
      </c>
    </row>
    <row r="3676" spans="1:21" ht="58" x14ac:dyDescent="0.35">
      <c r="A3676">
        <v>3654</v>
      </c>
      <c r="B3676" s="3" t="s">
        <v>3651</v>
      </c>
      <c r="C3676" s="3" t="s">
        <v>7764</v>
      </c>
      <c r="D3676" s="6">
        <v>1500</v>
      </c>
      <c r="E3676" s="8">
        <v>1</v>
      </c>
      <c r="F3676" t="s">
        <v>8218</v>
      </c>
      <c r="G3676" t="s">
        <v>8224</v>
      </c>
      <c r="H3676" t="s">
        <v>8246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s="10" t="s">
        <v>8271</v>
      </c>
      <c r="O3676" t="s">
        <v>8272</v>
      </c>
      <c r="P3676" s="12">
        <f t="shared" si="343"/>
        <v>42440.416504629626</v>
      </c>
      <c r="Q3676" s="12">
        <f t="shared" si="344"/>
        <v>42463.708333333328</v>
      </c>
      <c r="R3676" s="15">
        <f t="shared" si="345"/>
        <v>2016</v>
      </c>
      <c r="S3676" s="21">
        <f t="shared" si="348"/>
        <v>0</v>
      </c>
      <c r="T3676" s="15">
        <f t="shared" si="347"/>
        <v>0.03</v>
      </c>
      <c r="U3676">
        <f t="shared" si="346"/>
        <v>2016</v>
      </c>
    </row>
    <row r="3677" spans="1:21" ht="29" x14ac:dyDescent="0.35">
      <c r="A3677">
        <v>3658</v>
      </c>
      <c r="B3677" s="3" t="s">
        <v>3655</v>
      </c>
      <c r="C3677" s="3" t="s">
        <v>7768</v>
      </c>
      <c r="D3677" s="6">
        <v>1500</v>
      </c>
      <c r="E3677" s="8">
        <v>1</v>
      </c>
      <c r="F3677" t="s">
        <v>8218</v>
      </c>
      <c r="G3677" t="s">
        <v>8223</v>
      </c>
      <c r="H3677" t="s">
        <v>8245</v>
      </c>
      <c r="I3677">
        <v>1404273540</v>
      </c>
      <c r="J3677">
        <v>1400272580</v>
      </c>
      <c r="K3677" t="b">
        <v>0</v>
      </c>
      <c r="L3677">
        <v>20</v>
      </c>
      <c r="M3677" t="b">
        <v>1</v>
      </c>
      <c r="N3677" s="10" t="s">
        <v>8271</v>
      </c>
      <c r="O3677" t="s">
        <v>8272</v>
      </c>
      <c r="P3677" s="12">
        <f t="shared" si="343"/>
        <v>41775.858564814815</v>
      </c>
      <c r="Q3677" s="12">
        <f t="shared" si="344"/>
        <v>41822.165972222225</v>
      </c>
      <c r="R3677" s="15">
        <f t="shared" si="345"/>
        <v>2014</v>
      </c>
      <c r="S3677" s="21">
        <f t="shared" si="348"/>
        <v>0</v>
      </c>
      <c r="T3677" s="15">
        <f t="shared" si="347"/>
        <v>0.05</v>
      </c>
      <c r="U3677">
        <f t="shared" si="346"/>
        <v>2014</v>
      </c>
    </row>
    <row r="3678" spans="1:21" ht="43.5" x14ac:dyDescent="0.35">
      <c r="A3678">
        <v>3690</v>
      </c>
      <c r="B3678" s="3" t="s">
        <v>3687</v>
      </c>
      <c r="C3678" s="3" t="s">
        <v>7800</v>
      </c>
      <c r="D3678" s="6">
        <v>1500</v>
      </c>
      <c r="E3678" s="8">
        <v>1</v>
      </c>
      <c r="F3678" t="s">
        <v>8218</v>
      </c>
      <c r="G3678" t="s">
        <v>8223</v>
      </c>
      <c r="H3678" t="s">
        <v>8245</v>
      </c>
      <c r="I3678">
        <v>1417101683</v>
      </c>
      <c r="J3678">
        <v>1414506083</v>
      </c>
      <c r="K3678" t="b">
        <v>0</v>
      </c>
      <c r="L3678">
        <v>31</v>
      </c>
      <c r="M3678" t="b">
        <v>1</v>
      </c>
      <c r="N3678" s="10" t="s">
        <v>8271</v>
      </c>
      <c r="O3678" t="s">
        <v>8272</v>
      </c>
      <c r="P3678" s="12">
        <f t="shared" si="343"/>
        <v>41940.598182870373</v>
      </c>
      <c r="Q3678" s="12">
        <f t="shared" si="344"/>
        <v>41970.639849537038</v>
      </c>
      <c r="R3678" s="15">
        <f t="shared" si="345"/>
        <v>2014</v>
      </c>
      <c r="S3678" s="21">
        <f t="shared" si="348"/>
        <v>0</v>
      </c>
      <c r="T3678" s="15">
        <f t="shared" si="347"/>
        <v>0.03</v>
      </c>
      <c r="U3678">
        <f t="shared" si="346"/>
        <v>2014</v>
      </c>
    </row>
    <row r="3679" spans="1:21" ht="43.5" x14ac:dyDescent="0.35">
      <c r="A3679">
        <v>3701</v>
      </c>
      <c r="B3679" s="3" t="s">
        <v>3698</v>
      </c>
      <c r="C3679" s="3" t="s">
        <v>7811</v>
      </c>
      <c r="D3679" s="6">
        <v>1500</v>
      </c>
      <c r="E3679" s="8">
        <v>1</v>
      </c>
      <c r="F3679" t="s">
        <v>8218</v>
      </c>
      <c r="G3679" t="s">
        <v>8224</v>
      </c>
      <c r="H3679" t="s">
        <v>8246</v>
      </c>
      <c r="I3679">
        <v>1433422793</v>
      </c>
      <c r="J3679">
        <v>1430830793</v>
      </c>
      <c r="K3679" t="b">
        <v>0</v>
      </c>
      <c r="L3679">
        <v>39</v>
      </c>
      <c r="M3679" t="b">
        <v>1</v>
      </c>
      <c r="N3679" s="10" t="s">
        <v>8271</v>
      </c>
      <c r="O3679" t="s">
        <v>8272</v>
      </c>
      <c r="P3679" s="12">
        <f t="shared" si="343"/>
        <v>42129.541585648149</v>
      </c>
      <c r="Q3679" s="12">
        <f t="shared" si="344"/>
        <v>42159.541585648149</v>
      </c>
      <c r="R3679" s="15">
        <f t="shared" si="345"/>
        <v>2015</v>
      </c>
      <c r="S3679" s="21">
        <f t="shared" si="348"/>
        <v>0</v>
      </c>
      <c r="T3679" s="15">
        <f t="shared" si="347"/>
        <v>0.03</v>
      </c>
      <c r="U3679">
        <f t="shared" si="346"/>
        <v>2015</v>
      </c>
    </row>
    <row r="3680" spans="1:21" ht="29" x14ac:dyDescent="0.35">
      <c r="A3680">
        <v>3666</v>
      </c>
      <c r="B3680" s="3" t="s">
        <v>3663</v>
      </c>
      <c r="C3680" s="3" t="s">
        <v>7776</v>
      </c>
      <c r="D3680" s="6">
        <v>1200</v>
      </c>
      <c r="E3680" s="8">
        <v>1</v>
      </c>
      <c r="F3680" t="s">
        <v>8218</v>
      </c>
      <c r="G3680" t="s">
        <v>8223</v>
      </c>
      <c r="H3680" t="s">
        <v>8245</v>
      </c>
      <c r="I3680">
        <v>1406185200</v>
      </c>
      <c r="J3680">
        <v>1404337382</v>
      </c>
      <c r="K3680" t="b">
        <v>0</v>
      </c>
      <c r="L3680">
        <v>38</v>
      </c>
      <c r="M3680" t="b">
        <v>1</v>
      </c>
      <c r="N3680" s="10" t="s">
        <v>8271</v>
      </c>
      <c r="O3680" t="s">
        <v>8272</v>
      </c>
      <c r="P3680" s="12">
        <f t="shared" si="343"/>
        <v>41822.90488425926</v>
      </c>
      <c r="Q3680" s="12">
        <f t="shared" si="344"/>
        <v>41844.291666666664</v>
      </c>
      <c r="R3680" s="15">
        <f t="shared" si="345"/>
        <v>2014</v>
      </c>
      <c r="S3680" s="21">
        <f t="shared" si="348"/>
        <v>0</v>
      </c>
      <c r="T3680" s="15">
        <f t="shared" si="347"/>
        <v>0.03</v>
      </c>
      <c r="U3680">
        <f t="shared" si="346"/>
        <v>2014</v>
      </c>
    </row>
    <row r="3681" spans="1:21" ht="43.5" x14ac:dyDescent="0.35">
      <c r="A3681">
        <v>3703</v>
      </c>
      <c r="B3681" s="3" t="s">
        <v>3700</v>
      </c>
      <c r="C3681" s="3" t="s">
        <v>7813</v>
      </c>
      <c r="D3681" s="6">
        <v>1050</v>
      </c>
      <c r="E3681" s="8">
        <v>1</v>
      </c>
      <c r="F3681" t="s">
        <v>8218</v>
      </c>
      <c r="G3681" t="s">
        <v>8223</v>
      </c>
      <c r="H3681" t="s">
        <v>8245</v>
      </c>
      <c r="I3681">
        <v>1471071540</v>
      </c>
      <c r="J3681">
        <v>1467720388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 s="12">
        <f t="shared" si="343"/>
        <v>42556.504490740743</v>
      </c>
      <c r="Q3681" s="12">
        <f t="shared" si="344"/>
        <v>42595.290972222225</v>
      </c>
      <c r="R3681" s="15">
        <f t="shared" si="345"/>
        <v>2016</v>
      </c>
      <c r="S3681" s="21">
        <f t="shared" si="348"/>
        <v>0</v>
      </c>
      <c r="T3681" s="15">
        <f t="shared" si="347"/>
        <v>0.03</v>
      </c>
      <c r="U3681">
        <f t="shared" si="346"/>
        <v>2016</v>
      </c>
    </row>
    <row r="3682" spans="1:21" ht="72.5" x14ac:dyDescent="0.35">
      <c r="A3682">
        <v>3640</v>
      </c>
      <c r="B3682" s="3" t="s">
        <v>3638</v>
      </c>
      <c r="C3682" s="3" t="s">
        <v>7750</v>
      </c>
      <c r="D3682" s="6">
        <v>1000</v>
      </c>
      <c r="E3682" s="8">
        <v>1</v>
      </c>
      <c r="F3682" t="s">
        <v>8220</v>
      </c>
      <c r="G3682" t="s">
        <v>8223</v>
      </c>
      <c r="H3682" t="s">
        <v>8245</v>
      </c>
      <c r="I3682">
        <v>1431283530</v>
      </c>
      <c r="J3682">
        <v>1428691530</v>
      </c>
      <c r="K3682" t="b">
        <v>0</v>
      </c>
      <c r="L3682">
        <v>3</v>
      </c>
      <c r="M3682" t="b">
        <v>0</v>
      </c>
      <c r="N3682" s="10" t="s">
        <v>8271</v>
      </c>
      <c r="O3682" t="s">
        <v>8313</v>
      </c>
      <c r="P3682" s="12">
        <f t="shared" si="343"/>
        <v>42104.781597222223</v>
      </c>
      <c r="Q3682" s="12">
        <f t="shared" si="344"/>
        <v>42134.781597222223</v>
      </c>
      <c r="R3682" s="15">
        <f t="shared" si="345"/>
        <v>2015</v>
      </c>
      <c r="S3682" s="21">
        <f t="shared" si="348"/>
        <v>0</v>
      </c>
      <c r="T3682" s="15">
        <f t="shared" si="347"/>
        <v>0.33</v>
      </c>
      <c r="U3682">
        <f t="shared" si="346"/>
        <v>2015</v>
      </c>
    </row>
    <row r="3683" spans="1:21" ht="43.5" x14ac:dyDescent="0.35">
      <c r="A3683">
        <v>3645</v>
      </c>
      <c r="B3683" s="3" t="s">
        <v>3643</v>
      </c>
      <c r="C3683" s="3" t="s">
        <v>7755</v>
      </c>
      <c r="D3683" s="6">
        <v>1000</v>
      </c>
      <c r="E3683" s="8">
        <v>1</v>
      </c>
      <c r="F3683" t="s">
        <v>8220</v>
      </c>
      <c r="G3683" t="s">
        <v>8228</v>
      </c>
      <c r="H3683" t="s">
        <v>8250</v>
      </c>
      <c r="I3683">
        <v>1479773838</v>
      </c>
      <c r="J3683">
        <v>1477178238</v>
      </c>
      <c r="K3683" t="b">
        <v>0</v>
      </c>
      <c r="L3683">
        <v>1</v>
      </c>
      <c r="M3683" t="b">
        <v>0</v>
      </c>
      <c r="N3683" s="10" t="s">
        <v>8271</v>
      </c>
      <c r="O3683" t="s">
        <v>8313</v>
      </c>
      <c r="P3683" s="12">
        <f t="shared" si="343"/>
        <v>42665.970347222217</v>
      </c>
      <c r="Q3683" s="12">
        <f t="shared" si="344"/>
        <v>42696.012013888889</v>
      </c>
      <c r="R3683" s="15">
        <f t="shared" si="345"/>
        <v>2016</v>
      </c>
      <c r="S3683" s="21">
        <f t="shared" si="348"/>
        <v>0</v>
      </c>
      <c r="T3683" s="15">
        <f t="shared" si="347"/>
        <v>1</v>
      </c>
      <c r="U3683">
        <f t="shared" si="346"/>
        <v>2016</v>
      </c>
    </row>
    <row r="3684" spans="1:21" ht="43.5" x14ac:dyDescent="0.35">
      <c r="A3684">
        <v>3668</v>
      </c>
      <c r="B3684" s="3" t="s">
        <v>3665</v>
      </c>
      <c r="C3684" s="3" t="s">
        <v>7778</v>
      </c>
      <c r="D3684" s="6">
        <v>1000</v>
      </c>
      <c r="E3684" s="8">
        <v>1</v>
      </c>
      <c r="F3684" t="s">
        <v>8218</v>
      </c>
      <c r="G3684" t="s">
        <v>8223</v>
      </c>
      <c r="H3684" t="s">
        <v>8245</v>
      </c>
      <c r="I3684">
        <v>1437676380</v>
      </c>
      <c r="J3684">
        <v>1435670452</v>
      </c>
      <c r="K3684" t="b">
        <v>0</v>
      </c>
      <c r="L3684">
        <v>28</v>
      </c>
      <c r="M3684" t="b">
        <v>1</v>
      </c>
      <c r="N3684" s="10" t="s">
        <v>8271</v>
      </c>
      <c r="O3684" t="s">
        <v>8272</v>
      </c>
      <c r="P3684" s="12">
        <f t="shared" si="343"/>
        <v>42185.556157407409</v>
      </c>
      <c r="Q3684" s="12">
        <f t="shared" si="344"/>
        <v>42208.772916666669</v>
      </c>
      <c r="R3684" s="15">
        <f t="shared" si="345"/>
        <v>2015</v>
      </c>
      <c r="S3684" s="21">
        <f t="shared" si="348"/>
        <v>0</v>
      </c>
      <c r="T3684" s="15">
        <f t="shared" si="347"/>
        <v>0.04</v>
      </c>
      <c r="U3684">
        <f t="shared" si="346"/>
        <v>2015</v>
      </c>
    </row>
    <row r="3685" spans="1:21" ht="43.5" x14ac:dyDescent="0.35">
      <c r="A3685">
        <v>3669</v>
      </c>
      <c r="B3685" s="3" t="s">
        <v>3666</v>
      </c>
      <c r="C3685" s="3" t="s">
        <v>7779</v>
      </c>
      <c r="D3685" s="6">
        <v>1000</v>
      </c>
      <c r="E3685" s="8">
        <v>1</v>
      </c>
      <c r="F3685" t="s">
        <v>8218</v>
      </c>
      <c r="G3685" t="s">
        <v>8224</v>
      </c>
      <c r="H3685" t="s">
        <v>8246</v>
      </c>
      <c r="I3685">
        <v>1434039137</v>
      </c>
      <c r="J3685">
        <v>1431447137</v>
      </c>
      <c r="K3685" t="b">
        <v>0</v>
      </c>
      <c r="L3685">
        <v>17</v>
      </c>
      <c r="M3685" t="b">
        <v>1</v>
      </c>
      <c r="N3685" s="10" t="s">
        <v>8271</v>
      </c>
      <c r="O3685" t="s">
        <v>8272</v>
      </c>
      <c r="P3685" s="12">
        <f t="shared" si="343"/>
        <v>42136.675196759257</v>
      </c>
      <c r="Q3685" s="12">
        <f t="shared" si="344"/>
        <v>42166.675196759257</v>
      </c>
      <c r="R3685" s="15">
        <f t="shared" si="345"/>
        <v>2015</v>
      </c>
      <c r="S3685" s="21">
        <f t="shared" si="348"/>
        <v>0</v>
      </c>
      <c r="T3685" s="15">
        <f t="shared" si="347"/>
        <v>0.06</v>
      </c>
      <c r="U3685">
        <f t="shared" si="346"/>
        <v>2015</v>
      </c>
    </row>
    <row r="3686" spans="1:21" ht="58" x14ac:dyDescent="0.35">
      <c r="A3686">
        <v>3681</v>
      </c>
      <c r="B3686" s="3" t="s">
        <v>3678</v>
      </c>
      <c r="C3686" s="3" t="s">
        <v>7791</v>
      </c>
      <c r="D3686" s="6">
        <v>1000</v>
      </c>
      <c r="E3686" s="8">
        <v>1</v>
      </c>
      <c r="F3686" t="s">
        <v>8218</v>
      </c>
      <c r="G3686" t="s">
        <v>8223</v>
      </c>
      <c r="H3686" t="s">
        <v>8245</v>
      </c>
      <c r="I3686">
        <v>1452872290</v>
      </c>
      <c r="J3686">
        <v>1452008290</v>
      </c>
      <c r="K3686" t="b">
        <v>0</v>
      </c>
      <c r="L3686">
        <v>18</v>
      </c>
      <c r="M3686" t="b">
        <v>1</v>
      </c>
      <c r="N3686" s="10" t="s">
        <v>8271</v>
      </c>
      <c r="O3686" t="s">
        <v>8272</v>
      </c>
      <c r="P3686" s="12">
        <f t="shared" si="343"/>
        <v>42374.651504629626</v>
      </c>
      <c r="Q3686" s="12">
        <f t="shared" si="344"/>
        <v>42384.651504629626</v>
      </c>
      <c r="R3686" s="15">
        <f t="shared" si="345"/>
        <v>2016</v>
      </c>
      <c r="S3686" s="21">
        <f t="shared" si="348"/>
        <v>0</v>
      </c>
      <c r="T3686" s="15">
        <f t="shared" si="347"/>
        <v>0.06</v>
      </c>
      <c r="U3686">
        <f t="shared" si="346"/>
        <v>2016</v>
      </c>
    </row>
    <row r="3687" spans="1:21" ht="29" x14ac:dyDescent="0.35">
      <c r="A3687">
        <v>3692</v>
      </c>
      <c r="B3687" s="3" t="s">
        <v>3689</v>
      </c>
      <c r="C3687" s="3" t="s">
        <v>7802</v>
      </c>
      <c r="D3687" s="6">
        <v>1000</v>
      </c>
      <c r="E3687" s="8">
        <v>1</v>
      </c>
      <c r="F3687" t="s">
        <v>8218</v>
      </c>
      <c r="G3687" t="s">
        <v>8223</v>
      </c>
      <c r="H3687" t="s">
        <v>8245</v>
      </c>
      <c r="I3687">
        <v>1411084800</v>
      </c>
      <c r="J3687">
        <v>1410304179</v>
      </c>
      <c r="K3687" t="b">
        <v>0</v>
      </c>
      <c r="L3687">
        <v>17</v>
      </c>
      <c r="M3687" t="b">
        <v>1</v>
      </c>
      <c r="N3687" s="10" t="s">
        <v>8271</v>
      </c>
      <c r="O3687" t="s">
        <v>8272</v>
      </c>
      <c r="P3687" s="12">
        <f t="shared" si="343"/>
        <v>41891.96503472222</v>
      </c>
      <c r="Q3687" s="12">
        <f t="shared" si="344"/>
        <v>41901</v>
      </c>
      <c r="R3687" s="15">
        <f t="shared" si="345"/>
        <v>2014</v>
      </c>
      <c r="S3687" s="21">
        <f t="shared" si="348"/>
        <v>0</v>
      </c>
      <c r="T3687" s="15">
        <f t="shared" si="347"/>
        <v>0.06</v>
      </c>
      <c r="U3687">
        <f t="shared" si="346"/>
        <v>2014</v>
      </c>
    </row>
    <row r="3688" spans="1:21" ht="43.5" x14ac:dyDescent="0.35">
      <c r="A3688">
        <v>3664</v>
      </c>
      <c r="B3688" s="3" t="s">
        <v>3661</v>
      </c>
      <c r="C3688" s="3" t="s">
        <v>7774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1466056689</v>
      </c>
      <c r="J3688">
        <v>1464847089</v>
      </c>
      <c r="K3688" t="b">
        <v>0</v>
      </c>
      <c r="L3688">
        <v>19</v>
      </c>
      <c r="M3688" t="b">
        <v>1</v>
      </c>
      <c r="N3688" s="10" t="s">
        <v>8271</v>
      </c>
      <c r="O3688" t="s">
        <v>8272</v>
      </c>
      <c r="P3688" s="12">
        <f t="shared" si="343"/>
        <v>42523.248715277776</v>
      </c>
      <c r="Q3688" s="12">
        <f t="shared" si="344"/>
        <v>42537.248715277776</v>
      </c>
      <c r="R3688" s="15">
        <f t="shared" si="345"/>
        <v>2016</v>
      </c>
      <c r="S3688" s="21">
        <f t="shared" si="348"/>
        <v>0</v>
      </c>
      <c r="T3688" s="15">
        <f t="shared" si="347"/>
        <v>0.05</v>
      </c>
      <c r="U3688">
        <f t="shared" si="346"/>
        <v>2016</v>
      </c>
    </row>
    <row r="3689" spans="1:21" ht="43.5" x14ac:dyDescent="0.35">
      <c r="A3689">
        <v>3676</v>
      </c>
      <c r="B3689" s="3" t="s">
        <v>3673</v>
      </c>
      <c r="C3689" s="3" t="s">
        <v>7786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1410550484</v>
      </c>
      <c r="J3689">
        <v>1408995284</v>
      </c>
      <c r="K3689" t="b">
        <v>0</v>
      </c>
      <c r="L3689">
        <v>16</v>
      </c>
      <c r="M3689" t="b">
        <v>1</v>
      </c>
      <c r="N3689" s="10" t="s">
        <v>8271</v>
      </c>
      <c r="O3689" t="s">
        <v>8272</v>
      </c>
      <c r="P3689" s="12">
        <f t="shared" si="343"/>
        <v>41876.815787037034</v>
      </c>
      <c r="Q3689" s="12">
        <f t="shared" si="344"/>
        <v>41894.815787037034</v>
      </c>
      <c r="R3689" s="15">
        <f t="shared" si="345"/>
        <v>2014</v>
      </c>
      <c r="S3689" s="21">
        <f t="shared" si="348"/>
        <v>0</v>
      </c>
      <c r="T3689" s="15">
        <f t="shared" si="347"/>
        <v>0.06</v>
      </c>
      <c r="U3689">
        <f t="shared" si="346"/>
        <v>2014</v>
      </c>
    </row>
    <row r="3690" spans="1:21" ht="43.5" x14ac:dyDescent="0.35">
      <c r="A3690">
        <v>3649</v>
      </c>
      <c r="B3690" s="3" t="s">
        <v>3647</v>
      </c>
      <c r="C3690" s="3" t="s">
        <v>7759</v>
      </c>
      <c r="D3690" s="6">
        <v>750</v>
      </c>
      <c r="E3690" s="8">
        <v>1</v>
      </c>
      <c r="F3690" t="s">
        <v>8218</v>
      </c>
      <c r="G3690" t="s">
        <v>8228</v>
      </c>
      <c r="H3690" t="s">
        <v>8250</v>
      </c>
      <c r="I3690">
        <v>1402938394</v>
      </c>
      <c r="J3690">
        <v>1400691994</v>
      </c>
      <c r="K3690" t="b">
        <v>0</v>
      </c>
      <c r="L3690">
        <v>8</v>
      </c>
      <c r="M3690" t="b">
        <v>1</v>
      </c>
      <c r="N3690" s="10" t="s">
        <v>8271</v>
      </c>
      <c r="O3690" t="s">
        <v>8272</v>
      </c>
      <c r="P3690" s="12">
        <f t="shared" si="343"/>
        <v>41780.712893518517</v>
      </c>
      <c r="Q3690" s="12">
        <f t="shared" si="344"/>
        <v>41806.712893518517</v>
      </c>
      <c r="R3690" s="15">
        <f t="shared" si="345"/>
        <v>2014</v>
      </c>
      <c r="S3690" s="21">
        <f t="shared" si="348"/>
        <v>0</v>
      </c>
      <c r="T3690" s="15">
        <f t="shared" si="347"/>
        <v>0.13</v>
      </c>
      <c r="U3690">
        <f t="shared" si="346"/>
        <v>2014</v>
      </c>
    </row>
    <row r="3691" spans="1:21" ht="43.5" x14ac:dyDescent="0.35">
      <c r="A3691">
        <v>3684</v>
      </c>
      <c r="B3691" s="3" t="s">
        <v>3681</v>
      </c>
      <c r="C3691" s="3" t="s">
        <v>7794</v>
      </c>
      <c r="D3691" s="6">
        <v>750</v>
      </c>
      <c r="E3691" s="8">
        <v>1</v>
      </c>
      <c r="F3691" t="s">
        <v>8218</v>
      </c>
      <c r="G3691" t="s">
        <v>8223</v>
      </c>
      <c r="H3691" t="s">
        <v>8245</v>
      </c>
      <c r="I3691">
        <v>1441167586</v>
      </c>
      <c r="J3691">
        <v>1438575586</v>
      </c>
      <c r="K3691" t="b">
        <v>0</v>
      </c>
      <c r="L3691">
        <v>23</v>
      </c>
      <c r="M3691" t="b">
        <v>1</v>
      </c>
      <c r="N3691" s="10" t="s">
        <v>8271</v>
      </c>
      <c r="O3691" t="s">
        <v>8272</v>
      </c>
      <c r="P3691" s="12">
        <f t="shared" si="343"/>
        <v>42219.180393518516</v>
      </c>
      <c r="Q3691" s="12">
        <f t="shared" si="344"/>
        <v>42249.180393518516</v>
      </c>
      <c r="R3691" s="15">
        <f t="shared" si="345"/>
        <v>2015</v>
      </c>
      <c r="S3691" s="21">
        <f t="shared" si="348"/>
        <v>0</v>
      </c>
      <c r="T3691" s="15">
        <f t="shared" si="347"/>
        <v>0.04</v>
      </c>
      <c r="U3691">
        <f t="shared" si="346"/>
        <v>2015</v>
      </c>
    </row>
    <row r="3692" spans="1:21" ht="58" x14ac:dyDescent="0.35">
      <c r="A3692">
        <v>3642</v>
      </c>
      <c r="B3692" s="3" t="s">
        <v>3640</v>
      </c>
      <c r="C3692" s="3" t="s">
        <v>7752</v>
      </c>
      <c r="D3692" s="6">
        <v>700</v>
      </c>
      <c r="E3692" s="8">
        <v>1</v>
      </c>
      <c r="F3692" t="s">
        <v>8220</v>
      </c>
      <c r="G3692" t="s">
        <v>8235</v>
      </c>
      <c r="H3692" t="s">
        <v>8248</v>
      </c>
      <c r="I3692">
        <v>1448902800</v>
      </c>
      <c r="J3692">
        <v>1445369727</v>
      </c>
      <c r="K3692" t="b">
        <v>0</v>
      </c>
      <c r="L3692">
        <v>2</v>
      </c>
      <c r="M3692" t="b">
        <v>0</v>
      </c>
      <c r="N3692" s="10" t="s">
        <v>8271</v>
      </c>
      <c r="O3692" t="s">
        <v>8313</v>
      </c>
      <c r="P3692" s="12">
        <f t="shared" si="343"/>
        <v>42297.816284722227</v>
      </c>
      <c r="Q3692" s="12">
        <f t="shared" si="344"/>
        <v>42338.708333333328</v>
      </c>
      <c r="R3692" s="15">
        <f t="shared" si="345"/>
        <v>2015</v>
      </c>
      <c r="S3692" s="21">
        <f t="shared" si="348"/>
        <v>0</v>
      </c>
      <c r="T3692" s="15">
        <f t="shared" si="347"/>
        <v>0.5</v>
      </c>
      <c r="U3692">
        <f t="shared" si="346"/>
        <v>2015</v>
      </c>
    </row>
    <row r="3693" spans="1:21" ht="43.5" x14ac:dyDescent="0.35">
      <c r="A3693">
        <v>3665</v>
      </c>
      <c r="B3693" s="3" t="s">
        <v>3662</v>
      </c>
      <c r="C3693" s="3" t="s">
        <v>7775</v>
      </c>
      <c r="D3693" s="6">
        <v>620</v>
      </c>
      <c r="E3693" s="8">
        <v>1</v>
      </c>
      <c r="F3693" t="s">
        <v>8218</v>
      </c>
      <c r="G3693" t="s">
        <v>8229</v>
      </c>
      <c r="H3693" t="s">
        <v>8248</v>
      </c>
      <c r="I3693">
        <v>1446062040</v>
      </c>
      <c r="J3693">
        <v>1445109822</v>
      </c>
      <c r="K3693" t="b">
        <v>0</v>
      </c>
      <c r="L3693">
        <v>14</v>
      </c>
      <c r="M3693" t="b">
        <v>1</v>
      </c>
      <c r="N3693" s="10" t="s">
        <v>8271</v>
      </c>
      <c r="O3693" t="s">
        <v>8272</v>
      </c>
      <c r="P3693" s="12">
        <f t="shared" si="343"/>
        <v>42294.808124999996</v>
      </c>
      <c r="Q3693" s="12">
        <f t="shared" si="344"/>
        <v>42305.829166666663</v>
      </c>
      <c r="R3693" s="15">
        <f t="shared" si="345"/>
        <v>2015</v>
      </c>
      <c r="S3693" s="21">
        <f t="shared" si="348"/>
        <v>0</v>
      </c>
      <c r="T3693" s="15">
        <f t="shared" si="347"/>
        <v>7.0000000000000007E-2</v>
      </c>
      <c r="U3693">
        <f t="shared" si="346"/>
        <v>2015</v>
      </c>
    </row>
    <row r="3694" spans="1:21" ht="43.5" x14ac:dyDescent="0.35">
      <c r="A3694">
        <v>3632</v>
      </c>
      <c r="B3694" s="3" t="s">
        <v>3630</v>
      </c>
      <c r="C3694" s="3" t="s">
        <v>7742</v>
      </c>
      <c r="D3694" s="6">
        <v>500</v>
      </c>
      <c r="E3694" s="8">
        <v>1</v>
      </c>
      <c r="F3694" t="s">
        <v>8220</v>
      </c>
      <c r="G3694" t="s">
        <v>8224</v>
      </c>
      <c r="H3694" t="s">
        <v>8246</v>
      </c>
      <c r="I3694">
        <v>1416781749</v>
      </c>
      <c r="J3694">
        <v>1415053749</v>
      </c>
      <c r="K3694" t="b">
        <v>0</v>
      </c>
      <c r="L3694">
        <v>1</v>
      </c>
      <c r="M3694" t="b">
        <v>0</v>
      </c>
      <c r="N3694" s="10" t="s">
        <v>8271</v>
      </c>
      <c r="O3694" t="s">
        <v>8313</v>
      </c>
      <c r="P3694" s="12">
        <f t="shared" si="343"/>
        <v>41946.936909722222</v>
      </c>
      <c r="Q3694" s="12">
        <f t="shared" si="344"/>
        <v>41966.936909722222</v>
      </c>
      <c r="R3694" s="15">
        <f t="shared" si="345"/>
        <v>2014</v>
      </c>
      <c r="S3694" s="21">
        <f t="shared" si="348"/>
        <v>0</v>
      </c>
      <c r="T3694" s="15">
        <f t="shared" si="347"/>
        <v>1</v>
      </c>
      <c r="U3694">
        <f t="shared" si="346"/>
        <v>2014</v>
      </c>
    </row>
    <row r="3695" spans="1:21" ht="43.5" x14ac:dyDescent="0.35">
      <c r="A3695">
        <v>3647</v>
      </c>
      <c r="B3695" s="3" t="s">
        <v>3645</v>
      </c>
      <c r="C3695" s="3" t="s">
        <v>7757</v>
      </c>
      <c r="D3695" s="6">
        <v>500</v>
      </c>
      <c r="E3695" s="8">
        <v>1</v>
      </c>
      <c r="F3695" t="s">
        <v>8220</v>
      </c>
      <c r="G3695" t="s">
        <v>8224</v>
      </c>
      <c r="H3695" t="s">
        <v>8246</v>
      </c>
      <c r="I3695">
        <v>1475258327</v>
      </c>
      <c r="J3695">
        <v>1471370327</v>
      </c>
      <c r="K3695" t="b">
        <v>0</v>
      </c>
      <c r="L3695">
        <v>2</v>
      </c>
      <c r="M3695" t="b">
        <v>0</v>
      </c>
      <c r="N3695" s="10" t="s">
        <v>8271</v>
      </c>
      <c r="O3695" t="s">
        <v>8313</v>
      </c>
      <c r="P3695" s="12">
        <f t="shared" si="343"/>
        <v>42598.749155092592</v>
      </c>
      <c r="Q3695" s="12">
        <f t="shared" si="344"/>
        <v>42643.749155092592</v>
      </c>
      <c r="R3695" s="15">
        <f t="shared" si="345"/>
        <v>2016</v>
      </c>
      <c r="S3695" s="21">
        <f t="shared" si="348"/>
        <v>0</v>
      </c>
      <c r="T3695" s="15">
        <f t="shared" si="347"/>
        <v>0.5</v>
      </c>
      <c r="U3695">
        <f t="shared" si="346"/>
        <v>2016</v>
      </c>
    </row>
    <row r="3696" spans="1:21" ht="43.5" x14ac:dyDescent="0.35">
      <c r="A3696">
        <v>3650</v>
      </c>
      <c r="B3696" s="3" t="s">
        <v>3648</v>
      </c>
      <c r="C3696" s="3" t="s">
        <v>7760</v>
      </c>
      <c r="D3696" s="6">
        <v>500</v>
      </c>
      <c r="E3696" s="8">
        <v>1</v>
      </c>
      <c r="F3696" t="s">
        <v>8218</v>
      </c>
      <c r="G3696" t="s">
        <v>8224</v>
      </c>
      <c r="H3696" t="s">
        <v>8246</v>
      </c>
      <c r="I3696">
        <v>1454412584</v>
      </c>
      <c r="J3696">
        <v>1452598184</v>
      </c>
      <c r="K3696" t="b">
        <v>0</v>
      </c>
      <c r="L3696">
        <v>17</v>
      </c>
      <c r="M3696" t="b">
        <v>1</v>
      </c>
      <c r="N3696" s="10" t="s">
        <v>8271</v>
      </c>
      <c r="O3696" t="s">
        <v>8272</v>
      </c>
      <c r="P3696" s="12">
        <f t="shared" si="343"/>
        <v>42381.478981481487</v>
      </c>
      <c r="Q3696" s="12">
        <f t="shared" si="344"/>
        <v>42402.478981481487</v>
      </c>
      <c r="R3696" s="15">
        <f t="shared" si="345"/>
        <v>2016</v>
      </c>
      <c r="S3696" s="21">
        <f t="shared" si="348"/>
        <v>0</v>
      </c>
      <c r="T3696" s="15">
        <f t="shared" si="347"/>
        <v>0.06</v>
      </c>
      <c r="U3696">
        <f t="shared" si="346"/>
        <v>2016</v>
      </c>
    </row>
    <row r="3697" spans="1:21" ht="43.5" x14ac:dyDescent="0.35">
      <c r="A3697">
        <v>3651</v>
      </c>
      <c r="B3697" s="3" t="s">
        <v>3649</v>
      </c>
      <c r="C3697" s="3" t="s">
        <v>7761</v>
      </c>
      <c r="D3697" s="6">
        <v>500</v>
      </c>
      <c r="E3697" s="8">
        <v>1</v>
      </c>
      <c r="F3697" t="s">
        <v>8218</v>
      </c>
      <c r="G3697" t="s">
        <v>8223</v>
      </c>
      <c r="H3697" t="s">
        <v>8245</v>
      </c>
      <c r="I3697">
        <v>1407686340</v>
      </c>
      <c r="J3697">
        <v>1404833442</v>
      </c>
      <c r="K3697" t="b">
        <v>0</v>
      </c>
      <c r="L3697">
        <v>9</v>
      </c>
      <c r="M3697" t="b">
        <v>1</v>
      </c>
      <c r="N3697" s="10" t="s">
        <v>8271</v>
      </c>
      <c r="O3697" t="s">
        <v>8272</v>
      </c>
      <c r="P3697" s="12">
        <f t="shared" si="343"/>
        <v>41828.646319444444</v>
      </c>
      <c r="Q3697" s="12">
        <f t="shared" si="344"/>
        <v>41861.665972222225</v>
      </c>
      <c r="R3697" s="15">
        <f t="shared" si="345"/>
        <v>2014</v>
      </c>
      <c r="S3697" s="21">
        <f t="shared" si="348"/>
        <v>0</v>
      </c>
      <c r="T3697" s="15">
        <f t="shared" si="347"/>
        <v>0.11</v>
      </c>
      <c r="U3697">
        <f t="shared" si="346"/>
        <v>2014</v>
      </c>
    </row>
    <row r="3698" spans="1:21" ht="29" x14ac:dyDescent="0.35">
      <c r="A3698">
        <v>3700</v>
      </c>
      <c r="B3698" s="3" t="s">
        <v>3697</v>
      </c>
      <c r="C3698" s="3" t="s">
        <v>7810</v>
      </c>
      <c r="D3698" s="6">
        <v>500</v>
      </c>
      <c r="E3698" s="8">
        <v>1</v>
      </c>
      <c r="F3698" t="s">
        <v>8218</v>
      </c>
      <c r="G3698" t="s">
        <v>8223</v>
      </c>
      <c r="H3698" t="s">
        <v>8245</v>
      </c>
      <c r="I3698">
        <v>1412092800</v>
      </c>
      <c r="J3698">
        <v>1409493800</v>
      </c>
      <c r="K3698" t="b">
        <v>0</v>
      </c>
      <c r="L3698">
        <v>18</v>
      </c>
      <c r="M3698" t="b">
        <v>1</v>
      </c>
      <c r="N3698" s="10" t="s">
        <v>8271</v>
      </c>
      <c r="O3698" t="s">
        <v>8272</v>
      </c>
      <c r="P3698" s="12">
        <f t="shared" si="343"/>
        <v>41882.585648148146</v>
      </c>
      <c r="Q3698" s="12">
        <f t="shared" si="344"/>
        <v>41912.666666666664</v>
      </c>
      <c r="R3698" s="15">
        <f t="shared" si="345"/>
        <v>2014</v>
      </c>
      <c r="S3698" s="21">
        <f t="shared" si="348"/>
        <v>0</v>
      </c>
      <c r="T3698" s="15">
        <f t="shared" si="347"/>
        <v>0.06</v>
      </c>
      <c r="U3698">
        <f t="shared" si="346"/>
        <v>2014</v>
      </c>
    </row>
    <row r="3699" spans="1:21" ht="43.5" x14ac:dyDescent="0.35">
      <c r="A3699">
        <v>3686</v>
      </c>
      <c r="B3699" s="3" t="s">
        <v>3683</v>
      </c>
      <c r="C3699" s="3" t="s">
        <v>7796</v>
      </c>
      <c r="D3699" s="6">
        <v>350</v>
      </c>
      <c r="E3699" s="8">
        <v>1</v>
      </c>
      <c r="F3699" t="s">
        <v>8218</v>
      </c>
      <c r="G3699" t="s">
        <v>8223</v>
      </c>
      <c r="H3699" t="s">
        <v>8245</v>
      </c>
      <c r="I3699">
        <v>1440820740</v>
      </c>
      <c r="J3699">
        <v>1439567660</v>
      </c>
      <c r="K3699" t="b">
        <v>0</v>
      </c>
      <c r="L3699">
        <v>6</v>
      </c>
      <c r="M3699" t="b">
        <v>1</v>
      </c>
      <c r="N3699" s="10" t="s">
        <v>8271</v>
      </c>
      <c r="O3699" t="s">
        <v>8272</v>
      </c>
      <c r="P3699" s="12">
        <f t="shared" si="343"/>
        <v>42230.662731481483</v>
      </c>
      <c r="Q3699" s="12">
        <f t="shared" si="344"/>
        <v>42245.165972222225</v>
      </c>
      <c r="R3699" s="15">
        <f t="shared" si="345"/>
        <v>2015</v>
      </c>
      <c r="S3699" s="21">
        <f t="shared" si="348"/>
        <v>0</v>
      </c>
      <c r="T3699" s="15">
        <f t="shared" si="347"/>
        <v>0.17</v>
      </c>
      <c r="U3699">
        <f t="shared" si="346"/>
        <v>2015</v>
      </c>
    </row>
    <row r="3700" spans="1:21" ht="43.5" x14ac:dyDescent="0.35">
      <c r="A3700">
        <v>3693</v>
      </c>
      <c r="B3700" s="3" t="s">
        <v>3690</v>
      </c>
      <c r="C3700" s="3" t="s">
        <v>7803</v>
      </c>
      <c r="D3700" s="6">
        <v>333</v>
      </c>
      <c r="E3700" s="8">
        <v>1</v>
      </c>
      <c r="F3700" t="s">
        <v>8218</v>
      </c>
      <c r="G3700" t="s">
        <v>8224</v>
      </c>
      <c r="H3700" t="s">
        <v>8246</v>
      </c>
      <c r="I3700">
        <v>1448922600</v>
      </c>
      <c r="J3700">
        <v>1446352529</v>
      </c>
      <c r="K3700" t="b">
        <v>0</v>
      </c>
      <c r="L3700">
        <v>14</v>
      </c>
      <c r="M3700" t="b">
        <v>1</v>
      </c>
      <c r="N3700" s="10" t="s">
        <v>8271</v>
      </c>
      <c r="O3700" t="s">
        <v>8272</v>
      </c>
      <c r="P3700" s="12">
        <f t="shared" si="343"/>
        <v>42309.191307870366</v>
      </c>
      <c r="Q3700" s="12">
        <f t="shared" si="344"/>
        <v>42338.9375</v>
      </c>
      <c r="R3700" s="15">
        <f t="shared" si="345"/>
        <v>2015</v>
      </c>
      <c r="S3700" s="21">
        <f t="shared" si="348"/>
        <v>0</v>
      </c>
      <c r="T3700" s="15">
        <f t="shared" si="347"/>
        <v>7.0000000000000007E-2</v>
      </c>
      <c r="U3700">
        <f t="shared" si="346"/>
        <v>2015</v>
      </c>
    </row>
    <row r="3701" spans="1:21" ht="43.5" x14ac:dyDescent="0.35">
      <c r="A3701">
        <v>3652</v>
      </c>
      <c r="B3701" s="3" t="s">
        <v>2867</v>
      </c>
      <c r="C3701" s="3" t="s">
        <v>7762</v>
      </c>
      <c r="D3701" s="6">
        <v>300</v>
      </c>
      <c r="E3701" s="8">
        <v>1</v>
      </c>
      <c r="F3701" t="s">
        <v>8218</v>
      </c>
      <c r="G3701" t="s">
        <v>8228</v>
      </c>
      <c r="H3701" t="s">
        <v>8250</v>
      </c>
      <c r="I3701">
        <v>1472097540</v>
      </c>
      <c r="J3701">
        <v>1471188502</v>
      </c>
      <c r="K3701" t="b">
        <v>0</v>
      </c>
      <c r="L3701">
        <v>17</v>
      </c>
      <c r="M3701" t="b">
        <v>1</v>
      </c>
      <c r="N3701" s="10" t="s">
        <v>8271</v>
      </c>
      <c r="O3701" t="s">
        <v>8272</v>
      </c>
      <c r="P3701" s="12">
        <f t="shared" si="343"/>
        <v>42596.644699074073</v>
      </c>
      <c r="Q3701" s="12">
        <f t="shared" si="344"/>
        <v>42607.165972222225</v>
      </c>
      <c r="R3701" s="15">
        <f t="shared" si="345"/>
        <v>2016</v>
      </c>
      <c r="S3701" s="21">
        <f t="shared" si="348"/>
        <v>0</v>
      </c>
      <c r="T3701" s="15">
        <f t="shared" si="347"/>
        <v>0.06</v>
      </c>
      <c r="U3701">
        <f t="shared" si="346"/>
        <v>2016</v>
      </c>
    </row>
    <row r="3702" spans="1:21" ht="58" x14ac:dyDescent="0.35">
      <c r="A3702">
        <v>3660</v>
      </c>
      <c r="B3702" s="3" t="s">
        <v>3657</v>
      </c>
      <c r="C3702" s="3" t="s">
        <v>7770</v>
      </c>
      <c r="D3702" s="6">
        <v>250</v>
      </c>
      <c r="E3702" s="8">
        <v>1</v>
      </c>
      <c r="F3702" t="s">
        <v>8218</v>
      </c>
      <c r="G3702" t="s">
        <v>8224</v>
      </c>
      <c r="H3702" t="s">
        <v>8246</v>
      </c>
      <c r="I3702">
        <v>1419368925</v>
      </c>
      <c r="J3702">
        <v>1417208925</v>
      </c>
      <c r="K3702" t="b">
        <v>0</v>
      </c>
      <c r="L3702">
        <v>22</v>
      </c>
      <c r="M3702" t="b">
        <v>1</v>
      </c>
      <c r="N3702" s="10" t="s">
        <v>8271</v>
      </c>
      <c r="O3702" t="s">
        <v>8272</v>
      </c>
      <c r="P3702" s="12">
        <f t="shared" si="343"/>
        <v>41971.881076388891</v>
      </c>
      <c r="Q3702" s="12">
        <f t="shared" si="344"/>
        <v>41996.881076388891</v>
      </c>
      <c r="R3702" s="15">
        <f t="shared" si="345"/>
        <v>2014</v>
      </c>
      <c r="S3702" s="21">
        <f t="shared" si="348"/>
        <v>0</v>
      </c>
      <c r="T3702" s="15">
        <f t="shared" si="347"/>
        <v>0.05</v>
      </c>
      <c r="U3702">
        <f t="shared" si="346"/>
        <v>2014</v>
      </c>
    </row>
    <row r="3703" spans="1:21" ht="43.5" x14ac:dyDescent="0.35">
      <c r="A3703">
        <v>3663</v>
      </c>
      <c r="B3703" s="3" t="s">
        <v>3660</v>
      </c>
      <c r="C3703" s="3" t="s">
        <v>7773</v>
      </c>
      <c r="D3703" s="6">
        <v>225</v>
      </c>
      <c r="E3703" s="8">
        <v>1</v>
      </c>
      <c r="F3703" t="s">
        <v>8218</v>
      </c>
      <c r="G3703" t="s">
        <v>8224</v>
      </c>
      <c r="H3703" t="s">
        <v>8246</v>
      </c>
      <c r="I3703">
        <v>1482321030</v>
      </c>
      <c r="J3703">
        <v>1477133430</v>
      </c>
      <c r="K3703" t="b">
        <v>0</v>
      </c>
      <c r="L3703">
        <v>9</v>
      </c>
      <c r="M3703" t="b">
        <v>1</v>
      </c>
      <c r="N3703" s="10" t="s">
        <v>8271</v>
      </c>
      <c r="O3703" t="s">
        <v>8272</v>
      </c>
      <c r="P3703" s="12">
        <f t="shared" si="343"/>
        <v>42665.451736111107</v>
      </c>
      <c r="Q3703" s="12">
        <f t="shared" si="344"/>
        <v>42725.493402777778</v>
      </c>
      <c r="R3703" s="15">
        <f t="shared" si="345"/>
        <v>2016</v>
      </c>
      <c r="S3703" s="21">
        <f t="shared" si="348"/>
        <v>0</v>
      </c>
      <c r="T3703" s="15">
        <f t="shared" si="347"/>
        <v>0.11</v>
      </c>
      <c r="U3703">
        <f t="shared" si="346"/>
        <v>2016</v>
      </c>
    </row>
    <row r="3704" spans="1:21" ht="43.5" x14ac:dyDescent="0.35">
      <c r="A3704">
        <v>3670</v>
      </c>
      <c r="B3704" s="3" t="s">
        <v>3667</v>
      </c>
      <c r="C3704" s="3" t="s">
        <v>7780</v>
      </c>
      <c r="D3704" s="6">
        <v>220</v>
      </c>
      <c r="E3704" s="8">
        <v>1</v>
      </c>
      <c r="F3704" t="s">
        <v>8218</v>
      </c>
      <c r="G3704" t="s">
        <v>8224</v>
      </c>
      <c r="H3704" t="s">
        <v>8246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s="10" t="s">
        <v>8271</v>
      </c>
      <c r="O3704" t="s">
        <v>8272</v>
      </c>
      <c r="P3704" s="12">
        <f t="shared" si="343"/>
        <v>42142.514016203699</v>
      </c>
      <c r="Q3704" s="12">
        <f t="shared" si="344"/>
        <v>42155.958333333328</v>
      </c>
      <c r="R3704" s="15">
        <f t="shared" si="345"/>
        <v>2015</v>
      </c>
      <c r="S3704" s="21">
        <f t="shared" si="348"/>
        <v>0</v>
      </c>
      <c r="T3704" s="15">
        <f t="shared" si="347"/>
        <v>0.08</v>
      </c>
      <c r="U3704">
        <f t="shared" si="346"/>
        <v>2015</v>
      </c>
    </row>
    <row r="3705" spans="1:21" ht="43.5" x14ac:dyDescent="0.35">
      <c r="A3705">
        <v>3675</v>
      </c>
      <c r="B3705" s="3" t="s">
        <v>3672</v>
      </c>
      <c r="C3705" s="3" t="s">
        <v>7785</v>
      </c>
      <c r="D3705" s="6">
        <v>50</v>
      </c>
      <c r="E3705" s="8">
        <v>1</v>
      </c>
      <c r="F3705" t="s">
        <v>8218</v>
      </c>
      <c r="G3705" t="s">
        <v>8224</v>
      </c>
      <c r="H3705" t="s">
        <v>8246</v>
      </c>
      <c r="I3705">
        <v>1463353200</v>
      </c>
      <c r="J3705">
        <v>1462285182</v>
      </c>
      <c r="K3705" t="b">
        <v>0</v>
      </c>
      <c r="L3705">
        <v>3</v>
      </c>
      <c r="M3705" t="b">
        <v>1</v>
      </c>
      <c r="N3705" s="10" t="s">
        <v>8271</v>
      </c>
      <c r="O3705" t="s">
        <v>8272</v>
      </c>
      <c r="P3705" s="12">
        <f t="shared" si="343"/>
        <v>42493.597013888888</v>
      </c>
      <c r="Q3705" s="12">
        <f t="shared" si="344"/>
        <v>42505.958333333328</v>
      </c>
      <c r="R3705" s="15">
        <f t="shared" si="345"/>
        <v>2016</v>
      </c>
      <c r="S3705" s="21">
        <f t="shared" si="348"/>
        <v>0</v>
      </c>
      <c r="T3705" s="15">
        <f t="shared" si="347"/>
        <v>0.33</v>
      </c>
      <c r="U3705">
        <f t="shared" si="346"/>
        <v>2016</v>
      </c>
    </row>
    <row r="3706" spans="1:21" ht="43.5" x14ac:dyDescent="0.35">
      <c r="A3706">
        <v>3885</v>
      </c>
      <c r="B3706" s="3" t="s">
        <v>3882</v>
      </c>
      <c r="C3706" s="3" t="s">
        <v>7994</v>
      </c>
      <c r="D3706" s="6">
        <v>375000</v>
      </c>
      <c r="E3706" s="8">
        <v>0</v>
      </c>
      <c r="F3706" t="s">
        <v>8219</v>
      </c>
      <c r="G3706" t="s">
        <v>8223</v>
      </c>
      <c r="H3706" t="s">
        <v>8245</v>
      </c>
      <c r="I3706">
        <v>1462834191</v>
      </c>
      <c r="J3706">
        <v>1460242191</v>
      </c>
      <c r="K3706" t="b">
        <v>0</v>
      </c>
      <c r="L3706">
        <v>0</v>
      </c>
      <c r="M3706" t="b">
        <v>0</v>
      </c>
      <c r="N3706" s="10" t="s">
        <v>8271</v>
      </c>
      <c r="O3706" t="s">
        <v>8313</v>
      </c>
      <c r="P3706" s="12">
        <f t="shared" si="343"/>
        <v>42469.951284722221</v>
      </c>
      <c r="Q3706" s="12">
        <f t="shared" si="344"/>
        <v>42499.951284722221</v>
      </c>
      <c r="R3706" s="15">
        <f t="shared" si="345"/>
        <v>2016</v>
      </c>
      <c r="S3706" s="21">
        <f t="shared" si="348"/>
        <v>0</v>
      </c>
      <c r="T3706" s="15">
        <f t="shared" si="347"/>
        <v>0</v>
      </c>
      <c r="U3706">
        <f t="shared" si="346"/>
        <v>2016</v>
      </c>
    </row>
    <row r="3707" spans="1:21" ht="43.5" x14ac:dyDescent="0.35">
      <c r="A3707">
        <v>3951</v>
      </c>
      <c r="B3707" s="3" t="s">
        <v>3948</v>
      </c>
      <c r="C3707" s="3" t="s">
        <v>6961</v>
      </c>
      <c r="D3707" s="6">
        <v>200000</v>
      </c>
      <c r="E3707" s="8">
        <v>0</v>
      </c>
      <c r="F3707" t="s">
        <v>8220</v>
      </c>
      <c r="G3707" t="s">
        <v>8240</v>
      </c>
      <c r="H3707" t="s">
        <v>8248</v>
      </c>
      <c r="I3707">
        <v>1462301342</v>
      </c>
      <c r="J3707">
        <v>1457120942</v>
      </c>
      <c r="K3707" t="b">
        <v>0</v>
      </c>
      <c r="L3707">
        <v>1</v>
      </c>
      <c r="M3707" t="b">
        <v>0</v>
      </c>
      <c r="N3707" s="10" t="s">
        <v>8271</v>
      </c>
      <c r="O3707" t="s">
        <v>8272</v>
      </c>
      <c r="P3707" s="12">
        <f t="shared" si="343"/>
        <v>42433.825717592597</v>
      </c>
      <c r="Q3707" s="12">
        <f t="shared" si="344"/>
        <v>42493.784050925926</v>
      </c>
      <c r="R3707" s="15">
        <f t="shared" si="345"/>
        <v>2016</v>
      </c>
      <c r="S3707" s="21">
        <f t="shared" si="348"/>
        <v>0</v>
      </c>
      <c r="T3707" s="15">
        <f t="shared" si="347"/>
        <v>0</v>
      </c>
      <c r="U3707">
        <f t="shared" si="346"/>
        <v>2016</v>
      </c>
    </row>
    <row r="3708" spans="1:21" ht="43.5" x14ac:dyDescent="0.35">
      <c r="A3708">
        <v>3805</v>
      </c>
      <c r="B3708" s="3" t="s">
        <v>3802</v>
      </c>
      <c r="C3708" s="3" t="s">
        <v>7915</v>
      </c>
      <c r="D3708" s="6">
        <v>150000</v>
      </c>
      <c r="E3708" s="8">
        <v>0</v>
      </c>
      <c r="F3708" t="s">
        <v>8220</v>
      </c>
      <c r="G3708" t="s">
        <v>8223</v>
      </c>
      <c r="H3708" t="s">
        <v>8245</v>
      </c>
      <c r="I3708">
        <v>1411852640</v>
      </c>
      <c r="J3708">
        <v>1406668640</v>
      </c>
      <c r="K3708" t="b">
        <v>0</v>
      </c>
      <c r="L3708">
        <v>2</v>
      </c>
      <c r="M3708" t="b">
        <v>0</v>
      </c>
      <c r="N3708" s="10" t="s">
        <v>8271</v>
      </c>
      <c r="O3708" t="s">
        <v>8313</v>
      </c>
      <c r="P3708" s="12">
        <f t="shared" si="343"/>
        <v>41849.887037037035</v>
      </c>
      <c r="Q3708" s="12">
        <f t="shared" si="344"/>
        <v>41909.887037037035</v>
      </c>
      <c r="R3708" s="15">
        <f t="shared" si="345"/>
        <v>2014</v>
      </c>
      <c r="S3708" s="21">
        <f t="shared" si="348"/>
        <v>0</v>
      </c>
      <c r="T3708" s="15">
        <f t="shared" si="347"/>
        <v>0</v>
      </c>
      <c r="U3708">
        <f t="shared" si="346"/>
        <v>2014</v>
      </c>
    </row>
    <row r="3709" spans="1:21" ht="43.5" x14ac:dyDescent="0.35">
      <c r="A3709">
        <v>4092</v>
      </c>
      <c r="B3709" s="3" t="s">
        <v>4088</v>
      </c>
      <c r="C3709" s="3" t="s">
        <v>8195</v>
      </c>
      <c r="D3709" s="6">
        <v>110000</v>
      </c>
      <c r="E3709" s="8">
        <v>0</v>
      </c>
      <c r="F3709" t="s">
        <v>8220</v>
      </c>
      <c r="G3709" t="s">
        <v>8223</v>
      </c>
      <c r="H3709" t="s">
        <v>8245</v>
      </c>
      <c r="I3709">
        <v>1428205247</v>
      </c>
      <c r="J3709">
        <v>1423024847</v>
      </c>
      <c r="K3709" t="b">
        <v>0</v>
      </c>
      <c r="L3709">
        <v>1</v>
      </c>
      <c r="M3709" t="b">
        <v>0</v>
      </c>
      <c r="N3709" s="10" t="s">
        <v>8271</v>
      </c>
      <c r="O3709" t="s">
        <v>8272</v>
      </c>
      <c r="P3709" s="12">
        <f t="shared" si="343"/>
        <v>42039.194988425923</v>
      </c>
      <c r="Q3709" s="12">
        <f t="shared" si="344"/>
        <v>42099.153321759266</v>
      </c>
      <c r="R3709" s="15">
        <f t="shared" si="345"/>
        <v>2015</v>
      </c>
      <c r="S3709" s="21">
        <f t="shared" si="348"/>
        <v>0</v>
      </c>
      <c r="T3709" s="15">
        <f t="shared" si="347"/>
        <v>0</v>
      </c>
      <c r="U3709">
        <f t="shared" si="346"/>
        <v>2015</v>
      </c>
    </row>
    <row r="3710" spans="1:21" ht="58" x14ac:dyDescent="0.35">
      <c r="A3710">
        <v>3838</v>
      </c>
      <c r="B3710" s="3" t="s">
        <v>3835</v>
      </c>
      <c r="C3710" s="3" t="s">
        <v>7947</v>
      </c>
      <c r="D3710" s="6">
        <v>100000</v>
      </c>
      <c r="E3710" s="8">
        <v>0</v>
      </c>
      <c r="F3710" t="s">
        <v>8218</v>
      </c>
      <c r="G3710" t="s">
        <v>8234</v>
      </c>
      <c r="H3710" t="s">
        <v>8254</v>
      </c>
      <c r="I3710">
        <v>1432314209</v>
      </c>
      <c r="J3710">
        <v>1429722209</v>
      </c>
      <c r="K3710" t="b">
        <v>0</v>
      </c>
      <c r="L3710">
        <v>100</v>
      </c>
      <c r="M3710" t="b">
        <v>1</v>
      </c>
      <c r="N3710" s="10" t="s">
        <v>8271</v>
      </c>
      <c r="O3710" t="s">
        <v>8272</v>
      </c>
      <c r="P3710" s="12">
        <f t="shared" si="343"/>
        <v>42116.710752314815</v>
      </c>
      <c r="Q3710" s="12">
        <f t="shared" si="344"/>
        <v>42146.710752314815</v>
      </c>
      <c r="R3710" s="15">
        <f t="shared" si="345"/>
        <v>2015</v>
      </c>
      <c r="S3710" s="21">
        <f t="shared" si="348"/>
        <v>0</v>
      </c>
      <c r="T3710" s="15">
        <f t="shared" si="347"/>
        <v>0</v>
      </c>
      <c r="U3710">
        <f t="shared" si="346"/>
        <v>2015</v>
      </c>
    </row>
    <row r="3711" spans="1:21" ht="43.5" x14ac:dyDescent="0.35">
      <c r="A3711">
        <v>3853</v>
      </c>
      <c r="B3711" s="3" t="s">
        <v>3850</v>
      </c>
      <c r="C3711" s="3" t="s">
        <v>7962</v>
      </c>
      <c r="D3711" s="6">
        <v>100000</v>
      </c>
      <c r="E3711" s="8">
        <v>0</v>
      </c>
      <c r="F3711" t="s">
        <v>8220</v>
      </c>
      <c r="G3711" t="s">
        <v>8223</v>
      </c>
      <c r="H3711" t="s">
        <v>8245</v>
      </c>
      <c r="I3711">
        <v>1409602178</v>
      </c>
      <c r="J3711">
        <v>1406578178</v>
      </c>
      <c r="K3711" t="b">
        <v>0</v>
      </c>
      <c r="L3711">
        <v>2</v>
      </c>
      <c r="M3711" t="b">
        <v>0</v>
      </c>
      <c r="N3711" s="10" t="s">
        <v>8271</v>
      </c>
      <c r="O3711" t="s">
        <v>8272</v>
      </c>
      <c r="P3711" s="12">
        <f t="shared" si="343"/>
        <v>41848.84002314815</v>
      </c>
      <c r="Q3711" s="12">
        <f t="shared" si="344"/>
        <v>41883.84002314815</v>
      </c>
      <c r="R3711" s="15">
        <f t="shared" si="345"/>
        <v>2014</v>
      </c>
      <c r="S3711" s="21">
        <f t="shared" si="348"/>
        <v>0</v>
      </c>
      <c r="T3711" s="15">
        <f t="shared" si="347"/>
        <v>0</v>
      </c>
      <c r="U3711">
        <f t="shared" si="346"/>
        <v>2014</v>
      </c>
    </row>
    <row r="3712" spans="1:21" ht="43.5" x14ac:dyDescent="0.35">
      <c r="A3712">
        <v>3977</v>
      </c>
      <c r="B3712" s="3" t="s">
        <v>3974</v>
      </c>
      <c r="C3712" s="3" t="s">
        <v>8084</v>
      </c>
      <c r="D3712" s="6">
        <v>90000</v>
      </c>
      <c r="E3712" s="8">
        <v>0</v>
      </c>
      <c r="F3712" t="s">
        <v>8220</v>
      </c>
      <c r="G3712" t="s">
        <v>8223</v>
      </c>
      <c r="H3712" t="s">
        <v>8245</v>
      </c>
      <c r="I3712">
        <v>1469213732</v>
      </c>
      <c r="J3712">
        <v>1466621732</v>
      </c>
      <c r="K3712" t="b">
        <v>0</v>
      </c>
      <c r="L3712">
        <v>6</v>
      </c>
      <c r="M3712" t="b">
        <v>0</v>
      </c>
      <c r="N3712" s="10" t="s">
        <v>8271</v>
      </c>
      <c r="O3712" t="s">
        <v>8272</v>
      </c>
      <c r="P3712" s="12">
        <f t="shared" si="343"/>
        <v>42543.788564814815</v>
      </c>
      <c r="Q3712" s="12">
        <f t="shared" si="344"/>
        <v>42573.788564814815</v>
      </c>
      <c r="R3712" s="15">
        <f t="shared" si="345"/>
        <v>2016</v>
      </c>
      <c r="S3712" s="21">
        <f t="shared" si="348"/>
        <v>0</v>
      </c>
      <c r="T3712" s="15">
        <f t="shared" si="347"/>
        <v>0</v>
      </c>
      <c r="U3712">
        <f t="shared" si="346"/>
        <v>2016</v>
      </c>
    </row>
    <row r="3713" spans="1:21" ht="72.5" x14ac:dyDescent="0.35">
      <c r="A3713">
        <v>3788</v>
      </c>
      <c r="B3713" s="3" t="s">
        <v>3785</v>
      </c>
      <c r="C3713" s="3" t="s">
        <v>7898</v>
      </c>
      <c r="D3713" s="6">
        <v>75000</v>
      </c>
      <c r="E3713" s="8">
        <v>0</v>
      </c>
      <c r="F3713" t="s">
        <v>8220</v>
      </c>
      <c r="G3713" t="s">
        <v>8223</v>
      </c>
      <c r="H3713" t="s">
        <v>8245</v>
      </c>
      <c r="I3713">
        <v>1450887480</v>
      </c>
      <c r="J3713">
        <v>1448469719</v>
      </c>
      <c r="K3713" t="b">
        <v>0</v>
      </c>
      <c r="L3713">
        <v>1</v>
      </c>
      <c r="M3713" t="b">
        <v>0</v>
      </c>
      <c r="N3713" s="10" t="s">
        <v>8271</v>
      </c>
      <c r="O3713" t="s">
        <v>8313</v>
      </c>
      <c r="P3713" s="12">
        <f t="shared" si="343"/>
        <v>42333.695821759262</v>
      </c>
      <c r="Q3713" s="12">
        <f t="shared" si="344"/>
        <v>42361.679166666669</v>
      </c>
      <c r="R3713" s="15">
        <f t="shared" si="345"/>
        <v>2015</v>
      </c>
      <c r="S3713" s="21">
        <f t="shared" si="348"/>
        <v>0</v>
      </c>
      <c r="T3713" s="15">
        <f t="shared" si="347"/>
        <v>0</v>
      </c>
      <c r="U3713">
        <f t="shared" si="346"/>
        <v>2015</v>
      </c>
    </row>
    <row r="3714" spans="1:21" ht="43.5" x14ac:dyDescent="0.35">
      <c r="A3714">
        <v>4098</v>
      </c>
      <c r="B3714" s="3" t="s">
        <v>4094</v>
      </c>
      <c r="C3714" s="3" t="s">
        <v>8201</v>
      </c>
      <c r="D3714" s="6">
        <v>75000</v>
      </c>
      <c r="E3714" s="8">
        <v>0</v>
      </c>
      <c r="F3714" t="s">
        <v>8220</v>
      </c>
      <c r="G3714" t="s">
        <v>8223</v>
      </c>
      <c r="H3714" t="s">
        <v>8245</v>
      </c>
      <c r="I3714">
        <v>1465060797</v>
      </c>
      <c r="J3714">
        <v>1462468797</v>
      </c>
      <c r="K3714" t="b">
        <v>0</v>
      </c>
      <c r="L3714">
        <v>0</v>
      </c>
      <c r="M3714" t="b">
        <v>0</v>
      </c>
      <c r="N3714" s="10" t="s">
        <v>8271</v>
      </c>
      <c r="O3714" t="s">
        <v>8272</v>
      </c>
      <c r="P3714" s="12">
        <f t="shared" ref="P3714:P3777" si="349">(((J3714/60)/60)/24)+DATE(1970,1,1)</f>
        <v>42495.722187499996</v>
      </c>
      <c r="Q3714" s="12">
        <f t="shared" ref="Q3714:Q3777" si="350">(((I3714/60)/60)/24)+DATE(1970,1,1)</f>
        <v>42525.722187499996</v>
      </c>
      <c r="R3714" s="15">
        <f t="shared" ref="R3714:R3777" si="351">YEAR(P3714)</f>
        <v>2016</v>
      </c>
      <c r="S3714" s="21">
        <f t="shared" si="348"/>
        <v>0</v>
      </c>
      <c r="T3714" s="15">
        <f t="shared" si="347"/>
        <v>0</v>
      </c>
      <c r="U3714">
        <f t="shared" si="346"/>
        <v>2016</v>
      </c>
    </row>
    <row r="3715" spans="1:21" ht="43.5" x14ac:dyDescent="0.35">
      <c r="A3715">
        <v>3798</v>
      </c>
      <c r="B3715" s="3" t="s">
        <v>3795</v>
      </c>
      <c r="C3715" s="3" t="s">
        <v>7908</v>
      </c>
      <c r="D3715" s="6">
        <v>70000</v>
      </c>
      <c r="E3715" s="8">
        <v>0</v>
      </c>
      <c r="F3715" t="s">
        <v>8220</v>
      </c>
      <c r="G3715" t="s">
        <v>8223</v>
      </c>
      <c r="H3715" t="s">
        <v>8245</v>
      </c>
      <c r="I3715">
        <v>1407691248</v>
      </c>
      <c r="J3715">
        <v>1405099248</v>
      </c>
      <c r="K3715" t="b">
        <v>0</v>
      </c>
      <c r="L3715">
        <v>5</v>
      </c>
      <c r="M3715" t="b">
        <v>0</v>
      </c>
      <c r="N3715" s="10" t="s">
        <v>8271</v>
      </c>
      <c r="O3715" t="s">
        <v>8313</v>
      </c>
      <c r="P3715" s="12">
        <f t="shared" si="349"/>
        <v>41831.722777777781</v>
      </c>
      <c r="Q3715" s="12">
        <f t="shared" si="350"/>
        <v>41861.722777777781</v>
      </c>
      <c r="R3715" s="15">
        <f t="shared" si="351"/>
        <v>2014</v>
      </c>
      <c r="S3715" s="21">
        <f t="shared" si="348"/>
        <v>0</v>
      </c>
      <c r="T3715" s="15">
        <f t="shared" si="347"/>
        <v>0</v>
      </c>
      <c r="U3715">
        <f t="shared" ref="U3715:U3778" si="352">YEAR(P3715)</f>
        <v>2014</v>
      </c>
    </row>
    <row r="3716" spans="1:21" ht="43.5" x14ac:dyDescent="0.35">
      <c r="A3716">
        <v>3909</v>
      </c>
      <c r="B3716" s="3" t="s">
        <v>3906</v>
      </c>
      <c r="C3716" s="3" t="s">
        <v>8017</v>
      </c>
      <c r="D3716" s="6">
        <v>60000</v>
      </c>
      <c r="E3716" s="8">
        <v>0</v>
      </c>
      <c r="F3716" t="s">
        <v>8220</v>
      </c>
      <c r="G3716" t="s">
        <v>8223</v>
      </c>
      <c r="H3716" t="s">
        <v>8245</v>
      </c>
      <c r="I3716">
        <v>1410424642</v>
      </c>
      <c r="J3716">
        <v>1407832642</v>
      </c>
      <c r="K3716" t="b">
        <v>0</v>
      </c>
      <c r="L3716">
        <v>4</v>
      </c>
      <c r="M3716" t="b">
        <v>0</v>
      </c>
      <c r="N3716" s="10" t="s">
        <v>8271</v>
      </c>
      <c r="O3716" t="s">
        <v>8272</v>
      </c>
      <c r="P3716" s="12">
        <f t="shared" si="349"/>
        <v>41863.359282407408</v>
      </c>
      <c r="Q3716" s="12">
        <f t="shared" si="350"/>
        <v>41893.359282407408</v>
      </c>
      <c r="R3716" s="15">
        <f t="shared" si="351"/>
        <v>2014</v>
      </c>
      <c r="S3716" s="21">
        <f t="shared" si="348"/>
        <v>0</v>
      </c>
      <c r="T3716" s="15">
        <f t="shared" ref="T3716:T3779" si="353">IFERROR(ROUND(E3716/L3716,2),0)</f>
        <v>0</v>
      </c>
      <c r="U3716">
        <f t="shared" si="352"/>
        <v>2014</v>
      </c>
    </row>
    <row r="3717" spans="1:21" ht="58" x14ac:dyDescent="0.35">
      <c r="A3717">
        <v>3918</v>
      </c>
      <c r="B3717" s="3" t="s">
        <v>3915</v>
      </c>
      <c r="C3717" s="3" t="s">
        <v>8026</v>
      </c>
      <c r="D3717" s="6">
        <v>60000</v>
      </c>
      <c r="E3717" s="8">
        <v>0</v>
      </c>
      <c r="F3717" t="s">
        <v>8220</v>
      </c>
      <c r="G3717" t="s">
        <v>8224</v>
      </c>
      <c r="H3717" t="s">
        <v>8246</v>
      </c>
      <c r="I3717">
        <v>1407168000</v>
      </c>
      <c r="J3717">
        <v>1406131023</v>
      </c>
      <c r="K3717" t="b">
        <v>0</v>
      </c>
      <c r="L3717">
        <v>3</v>
      </c>
      <c r="M3717" t="b">
        <v>0</v>
      </c>
      <c r="N3717" s="10" t="s">
        <v>8271</v>
      </c>
      <c r="O3717" t="s">
        <v>8272</v>
      </c>
      <c r="P3717" s="12">
        <f t="shared" si="349"/>
        <v>41843.664618055554</v>
      </c>
      <c r="Q3717" s="12">
        <f t="shared" si="350"/>
        <v>41855.666666666664</v>
      </c>
      <c r="R3717" s="15">
        <f t="shared" si="351"/>
        <v>2014</v>
      </c>
      <c r="S3717" s="21">
        <f t="shared" si="348"/>
        <v>0</v>
      </c>
      <c r="T3717" s="15">
        <f t="shared" si="353"/>
        <v>0</v>
      </c>
      <c r="U3717">
        <f t="shared" si="352"/>
        <v>2014</v>
      </c>
    </row>
    <row r="3718" spans="1:21" ht="58" x14ac:dyDescent="0.35">
      <c r="A3718">
        <v>3893</v>
      </c>
      <c r="B3718" s="3" t="s">
        <v>3890</v>
      </c>
      <c r="C3718" s="3" t="s">
        <v>8001</v>
      </c>
      <c r="D3718" s="6">
        <v>50000</v>
      </c>
      <c r="E3718" s="8">
        <v>0</v>
      </c>
      <c r="F3718" t="s">
        <v>8220</v>
      </c>
      <c r="G3718" t="s">
        <v>8223</v>
      </c>
      <c r="H3718" t="s">
        <v>8245</v>
      </c>
      <c r="I3718">
        <v>1404194400</v>
      </c>
      <c r="J3718">
        <v>1400600840</v>
      </c>
      <c r="K3718" t="b">
        <v>0</v>
      </c>
      <c r="L3718">
        <v>84</v>
      </c>
      <c r="M3718" t="b">
        <v>0</v>
      </c>
      <c r="N3718" s="10" t="s">
        <v>8271</v>
      </c>
      <c r="O3718" t="s">
        <v>8272</v>
      </c>
      <c r="P3718" s="12">
        <f t="shared" si="349"/>
        <v>41779.657870370371</v>
      </c>
      <c r="Q3718" s="12">
        <f t="shared" si="350"/>
        <v>41821.25</v>
      </c>
      <c r="R3718" s="15">
        <f t="shared" si="351"/>
        <v>2014</v>
      </c>
      <c r="S3718" s="21">
        <f t="shared" si="348"/>
        <v>0</v>
      </c>
      <c r="T3718" s="15">
        <f t="shared" si="353"/>
        <v>0</v>
      </c>
      <c r="U3718">
        <f t="shared" si="352"/>
        <v>2014</v>
      </c>
    </row>
    <row r="3719" spans="1:21" ht="43.5" x14ac:dyDescent="0.35">
      <c r="A3719">
        <v>3993</v>
      </c>
      <c r="B3719" s="3" t="s">
        <v>3989</v>
      </c>
      <c r="C3719" s="3" t="s">
        <v>8099</v>
      </c>
      <c r="D3719" s="6">
        <v>50000</v>
      </c>
      <c r="E3719" s="8">
        <v>0</v>
      </c>
      <c r="F3719" t="s">
        <v>8220</v>
      </c>
      <c r="G3719" t="s">
        <v>8223</v>
      </c>
      <c r="H3719" t="s">
        <v>8245</v>
      </c>
      <c r="I3719">
        <v>1431549912</v>
      </c>
      <c r="J3719">
        <v>1428957912</v>
      </c>
      <c r="K3719" t="b">
        <v>0</v>
      </c>
      <c r="L3719">
        <v>1</v>
      </c>
      <c r="M3719" t="b">
        <v>0</v>
      </c>
      <c r="N3719" s="10" t="s">
        <v>8271</v>
      </c>
      <c r="O3719" t="s">
        <v>8272</v>
      </c>
      <c r="P3719" s="12">
        <f t="shared" si="349"/>
        <v>42107.864722222221</v>
      </c>
      <c r="Q3719" s="12">
        <f t="shared" si="350"/>
        <v>42137.864722222221</v>
      </c>
      <c r="R3719" s="15">
        <f t="shared" si="351"/>
        <v>2015</v>
      </c>
      <c r="S3719" s="21">
        <f t="shared" si="348"/>
        <v>0</v>
      </c>
      <c r="T3719" s="15">
        <f t="shared" si="353"/>
        <v>0</v>
      </c>
      <c r="U3719">
        <f t="shared" si="352"/>
        <v>2015</v>
      </c>
    </row>
    <row r="3720" spans="1:21" ht="58" x14ac:dyDescent="0.35">
      <c r="A3720">
        <v>3845</v>
      </c>
      <c r="B3720" s="3" t="s">
        <v>3842</v>
      </c>
      <c r="C3720" s="3" t="s">
        <v>7954</v>
      </c>
      <c r="D3720" s="6">
        <v>40000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1443711774</v>
      </c>
      <c r="J3720">
        <v>1441119774</v>
      </c>
      <c r="K3720" t="b">
        <v>1</v>
      </c>
      <c r="L3720">
        <v>12</v>
      </c>
      <c r="M3720" t="b">
        <v>0</v>
      </c>
      <c r="N3720" s="10" t="s">
        <v>8271</v>
      </c>
      <c r="O3720" t="s">
        <v>8272</v>
      </c>
      <c r="P3720" s="12">
        <f t="shared" si="349"/>
        <v>42248.627013888887</v>
      </c>
      <c r="Q3720" s="12">
        <f t="shared" si="350"/>
        <v>42278.627013888887</v>
      </c>
      <c r="R3720" s="15">
        <f t="shared" si="351"/>
        <v>2015</v>
      </c>
      <c r="S3720" s="21">
        <f t="shared" si="348"/>
        <v>0</v>
      </c>
      <c r="T3720" s="15">
        <f t="shared" si="353"/>
        <v>0</v>
      </c>
      <c r="U3720">
        <f t="shared" si="352"/>
        <v>2015</v>
      </c>
    </row>
    <row r="3721" spans="1:21" ht="58" x14ac:dyDescent="0.35">
      <c r="A3721">
        <v>4105</v>
      </c>
      <c r="B3721" s="3" t="s">
        <v>4101</v>
      </c>
      <c r="C3721" s="3" t="s">
        <v>8208</v>
      </c>
      <c r="D3721" s="6">
        <v>33000</v>
      </c>
      <c r="E3721" s="8">
        <v>0</v>
      </c>
      <c r="F3721" t="s">
        <v>8220</v>
      </c>
      <c r="G3721" t="s">
        <v>8237</v>
      </c>
      <c r="H3721" t="s">
        <v>8255</v>
      </c>
      <c r="I3721">
        <v>1482711309</v>
      </c>
      <c r="J3721">
        <v>1479860109</v>
      </c>
      <c r="K3721" t="b">
        <v>0</v>
      </c>
      <c r="L3721">
        <v>6</v>
      </c>
      <c r="M3721" t="b">
        <v>0</v>
      </c>
      <c r="N3721" s="10" t="s">
        <v>8271</v>
      </c>
      <c r="O3721" t="s">
        <v>8272</v>
      </c>
      <c r="P3721" s="12">
        <f t="shared" si="349"/>
        <v>42697.010520833333</v>
      </c>
      <c r="Q3721" s="12">
        <f t="shared" si="350"/>
        <v>42730.010520833333</v>
      </c>
      <c r="R3721" s="15">
        <f t="shared" si="351"/>
        <v>2016</v>
      </c>
      <c r="S3721" s="21">
        <f t="shared" si="348"/>
        <v>0</v>
      </c>
      <c r="T3721" s="15">
        <f t="shared" si="353"/>
        <v>0</v>
      </c>
      <c r="U3721">
        <f t="shared" si="352"/>
        <v>2016</v>
      </c>
    </row>
    <row r="3722" spans="1:21" ht="58" x14ac:dyDescent="0.35">
      <c r="A3722">
        <v>3849</v>
      </c>
      <c r="B3722" s="3" t="s">
        <v>3846</v>
      </c>
      <c r="C3722" s="3" t="s">
        <v>7958</v>
      </c>
      <c r="D3722" s="6">
        <v>30000</v>
      </c>
      <c r="E3722" s="8">
        <v>0</v>
      </c>
      <c r="F3722" t="s">
        <v>8220</v>
      </c>
      <c r="G3722" t="s">
        <v>8235</v>
      </c>
      <c r="H3722" t="s">
        <v>8248</v>
      </c>
      <c r="I3722">
        <v>1434047084</v>
      </c>
      <c r="J3722">
        <v>1431455084</v>
      </c>
      <c r="K3722" t="b">
        <v>1</v>
      </c>
      <c r="L3722">
        <v>28</v>
      </c>
      <c r="M3722" t="b">
        <v>0</v>
      </c>
      <c r="N3722" s="10" t="s">
        <v>8271</v>
      </c>
      <c r="O3722" t="s">
        <v>8272</v>
      </c>
      <c r="P3722" s="12">
        <f t="shared" si="349"/>
        <v>42136.767175925925</v>
      </c>
      <c r="Q3722" s="12">
        <f t="shared" si="350"/>
        <v>42166.767175925925</v>
      </c>
      <c r="R3722" s="15">
        <f t="shared" si="351"/>
        <v>2015</v>
      </c>
      <c r="S3722" s="21">
        <f t="shared" si="348"/>
        <v>0</v>
      </c>
      <c r="T3722" s="15">
        <f t="shared" si="353"/>
        <v>0</v>
      </c>
      <c r="U3722">
        <f t="shared" si="352"/>
        <v>2015</v>
      </c>
    </row>
    <row r="3723" spans="1:21" ht="43.5" x14ac:dyDescent="0.35">
      <c r="A3723">
        <v>3875</v>
      </c>
      <c r="B3723" s="3" t="s">
        <v>3872</v>
      </c>
      <c r="C3723" s="3" t="s">
        <v>7984</v>
      </c>
      <c r="D3723" s="6">
        <v>30000</v>
      </c>
      <c r="E3723" s="8">
        <v>0</v>
      </c>
      <c r="F3723" t="s">
        <v>8219</v>
      </c>
      <c r="G3723" t="s">
        <v>8231</v>
      </c>
      <c r="H3723" t="s">
        <v>8252</v>
      </c>
      <c r="I3723">
        <v>1472896800</v>
      </c>
      <c r="J3723">
        <v>1472804365</v>
      </c>
      <c r="K3723" t="b">
        <v>0</v>
      </c>
      <c r="L3723">
        <v>0</v>
      </c>
      <c r="M3723" t="b">
        <v>0</v>
      </c>
      <c r="N3723" s="10" t="s">
        <v>8271</v>
      </c>
      <c r="O3723" t="s">
        <v>8313</v>
      </c>
      <c r="P3723" s="12">
        <f t="shared" si="349"/>
        <v>42615.346817129626</v>
      </c>
      <c r="Q3723" s="12">
        <f t="shared" si="350"/>
        <v>42616.416666666672</v>
      </c>
      <c r="R3723" s="15">
        <f t="shared" si="351"/>
        <v>2016</v>
      </c>
      <c r="S3723" s="21">
        <f t="shared" si="348"/>
        <v>0</v>
      </c>
      <c r="T3723" s="15">
        <f t="shared" si="353"/>
        <v>0</v>
      </c>
      <c r="U3723">
        <f t="shared" si="352"/>
        <v>2016</v>
      </c>
    </row>
    <row r="3724" spans="1:21" ht="43.5" x14ac:dyDescent="0.35">
      <c r="A3724">
        <v>3882</v>
      </c>
      <c r="B3724" s="3" t="s">
        <v>3879</v>
      </c>
      <c r="C3724" s="3" t="s">
        <v>7991</v>
      </c>
      <c r="D3724" s="6">
        <v>30000</v>
      </c>
      <c r="E3724" s="8">
        <v>0</v>
      </c>
      <c r="F3724" t="s">
        <v>8219</v>
      </c>
      <c r="G3724" t="s">
        <v>8225</v>
      </c>
      <c r="H3724" t="s">
        <v>8247</v>
      </c>
      <c r="I3724">
        <v>1454281380</v>
      </c>
      <c r="J3724">
        <v>1451950570</v>
      </c>
      <c r="K3724" t="b">
        <v>0</v>
      </c>
      <c r="L3724">
        <v>0</v>
      </c>
      <c r="M3724" t="b">
        <v>0</v>
      </c>
      <c r="N3724" s="10" t="s">
        <v>8271</v>
      </c>
      <c r="O3724" t="s">
        <v>8313</v>
      </c>
      <c r="P3724" s="12">
        <f t="shared" si="349"/>
        <v>42373.983449074076</v>
      </c>
      <c r="Q3724" s="12">
        <f t="shared" si="350"/>
        <v>42400.960416666669</v>
      </c>
      <c r="R3724" s="15">
        <f t="shared" si="351"/>
        <v>2016</v>
      </c>
      <c r="S3724" s="21">
        <f t="shared" si="348"/>
        <v>0</v>
      </c>
      <c r="T3724" s="15">
        <f t="shared" si="353"/>
        <v>0</v>
      </c>
      <c r="U3724">
        <f t="shared" si="352"/>
        <v>2016</v>
      </c>
    </row>
    <row r="3725" spans="1:21" ht="43.5" x14ac:dyDescent="0.35">
      <c r="A3725">
        <v>3948</v>
      </c>
      <c r="B3725" s="3" t="s">
        <v>3945</v>
      </c>
      <c r="C3725" s="3" t="s">
        <v>8056</v>
      </c>
      <c r="D3725" s="6">
        <v>30000</v>
      </c>
      <c r="E3725" s="8">
        <v>0</v>
      </c>
      <c r="F3725" t="s">
        <v>8220</v>
      </c>
      <c r="G3725" t="s">
        <v>8225</v>
      </c>
      <c r="H3725" t="s">
        <v>8247</v>
      </c>
      <c r="I3725">
        <v>1410076123</v>
      </c>
      <c r="J3725">
        <v>1404892123</v>
      </c>
      <c r="K3725" t="b">
        <v>0</v>
      </c>
      <c r="L3725">
        <v>0</v>
      </c>
      <c r="M3725" t="b">
        <v>0</v>
      </c>
      <c r="N3725" s="10" t="s">
        <v>8271</v>
      </c>
      <c r="O3725" t="s">
        <v>8272</v>
      </c>
      <c r="P3725" s="12">
        <f t="shared" si="349"/>
        <v>41829.325497685182</v>
      </c>
      <c r="Q3725" s="12">
        <f t="shared" si="350"/>
        <v>41889.325497685182</v>
      </c>
      <c r="R3725" s="15">
        <f t="shared" si="351"/>
        <v>2014</v>
      </c>
      <c r="S3725" s="21">
        <f t="shared" si="348"/>
        <v>0</v>
      </c>
      <c r="T3725" s="15">
        <f t="shared" si="353"/>
        <v>0</v>
      </c>
      <c r="U3725">
        <f t="shared" si="352"/>
        <v>2014</v>
      </c>
    </row>
    <row r="3726" spans="1:21" ht="43.5" x14ac:dyDescent="0.35">
      <c r="A3726">
        <v>3981</v>
      </c>
      <c r="B3726" s="3" t="s">
        <v>3358</v>
      </c>
      <c r="C3726" s="3" t="s">
        <v>7469</v>
      </c>
      <c r="D3726" s="6">
        <v>30000</v>
      </c>
      <c r="E3726" s="8">
        <v>0</v>
      </c>
      <c r="F3726" t="s">
        <v>8220</v>
      </c>
      <c r="G3726" t="s">
        <v>8223</v>
      </c>
      <c r="H3726" t="s">
        <v>8245</v>
      </c>
      <c r="I3726">
        <v>1468729149</v>
      </c>
      <c r="J3726">
        <v>1463545149</v>
      </c>
      <c r="K3726" t="b">
        <v>0</v>
      </c>
      <c r="L3726">
        <v>7</v>
      </c>
      <c r="M3726" t="b">
        <v>0</v>
      </c>
      <c r="N3726" s="10" t="s">
        <v>8271</v>
      </c>
      <c r="O3726" t="s">
        <v>8272</v>
      </c>
      <c r="P3726" s="12">
        <f t="shared" si="349"/>
        <v>42508.179965277777</v>
      </c>
      <c r="Q3726" s="12">
        <f t="shared" si="350"/>
        <v>42568.179965277777</v>
      </c>
      <c r="R3726" s="15">
        <f t="shared" si="351"/>
        <v>2016</v>
      </c>
      <c r="S3726" s="21">
        <f t="shared" si="348"/>
        <v>0</v>
      </c>
      <c r="T3726" s="15">
        <f t="shared" si="353"/>
        <v>0</v>
      </c>
      <c r="U3726">
        <f t="shared" si="352"/>
        <v>2016</v>
      </c>
    </row>
    <row r="3727" spans="1:21" ht="43.5" x14ac:dyDescent="0.35">
      <c r="A3727">
        <v>4006</v>
      </c>
      <c r="B3727" s="3" t="s">
        <v>4002</v>
      </c>
      <c r="C3727" s="3" t="s">
        <v>8111</v>
      </c>
      <c r="D3727" s="6">
        <v>30000</v>
      </c>
      <c r="E3727" s="8">
        <v>0</v>
      </c>
      <c r="F3727" t="s">
        <v>8220</v>
      </c>
      <c r="G3727" t="s">
        <v>8223</v>
      </c>
      <c r="H3727" t="s">
        <v>8245</v>
      </c>
      <c r="I3727">
        <v>1455647587</v>
      </c>
      <c r="J3727">
        <v>1453487587</v>
      </c>
      <c r="K3727" t="b">
        <v>0</v>
      </c>
      <c r="L3727">
        <v>1</v>
      </c>
      <c r="M3727" t="b">
        <v>0</v>
      </c>
      <c r="N3727" s="10" t="s">
        <v>8271</v>
      </c>
      <c r="O3727" t="s">
        <v>8272</v>
      </c>
      <c r="P3727" s="12">
        <f t="shared" si="349"/>
        <v>42391.772997685184</v>
      </c>
      <c r="Q3727" s="12">
        <f t="shared" si="350"/>
        <v>42416.772997685184</v>
      </c>
      <c r="R3727" s="15">
        <f t="shared" si="351"/>
        <v>2016</v>
      </c>
      <c r="S3727" s="21">
        <f t="shared" si="348"/>
        <v>0</v>
      </c>
      <c r="T3727" s="15">
        <f t="shared" si="353"/>
        <v>0</v>
      </c>
      <c r="U3727">
        <f t="shared" si="352"/>
        <v>2016</v>
      </c>
    </row>
    <row r="3728" spans="1:21" ht="43.5" x14ac:dyDescent="0.35">
      <c r="A3728">
        <v>4095</v>
      </c>
      <c r="B3728" s="3" t="s">
        <v>4091</v>
      </c>
      <c r="C3728" s="3" t="s">
        <v>8198</v>
      </c>
      <c r="D3728" s="6">
        <v>30000</v>
      </c>
      <c r="E3728" s="8">
        <v>0</v>
      </c>
      <c r="F3728" t="s">
        <v>8220</v>
      </c>
      <c r="G3728" t="s">
        <v>8237</v>
      </c>
      <c r="H3728" t="s">
        <v>8255</v>
      </c>
      <c r="I3728">
        <v>1482108350</v>
      </c>
      <c r="J3728">
        <v>1479516350</v>
      </c>
      <c r="K3728" t="b">
        <v>0</v>
      </c>
      <c r="L3728">
        <v>1</v>
      </c>
      <c r="M3728" t="b">
        <v>0</v>
      </c>
      <c r="N3728" s="10" t="s">
        <v>8271</v>
      </c>
      <c r="O3728" t="s">
        <v>8272</v>
      </c>
      <c r="P3728" s="12">
        <f t="shared" si="349"/>
        <v>42693.031828703708</v>
      </c>
      <c r="Q3728" s="12">
        <f t="shared" si="350"/>
        <v>42723.031828703708</v>
      </c>
      <c r="R3728" s="15">
        <f t="shared" si="351"/>
        <v>2016</v>
      </c>
      <c r="S3728" s="21">
        <f t="shared" si="348"/>
        <v>0</v>
      </c>
      <c r="T3728" s="15">
        <f t="shared" si="353"/>
        <v>0</v>
      </c>
      <c r="U3728">
        <f t="shared" si="352"/>
        <v>2016</v>
      </c>
    </row>
    <row r="3729" spans="1:21" ht="43.5" x14ac:dyDescent="0.35">
      <c r="A3729">
        <v>3957</v>
      </c>
      <c r="B3729" s="3" t="s">
        <v>3954</v>
      </c>
      <c r="C3729" s="3" t="s">
        <v>8064</v>
      </c>
      <c r="D3729" s="6">
        <v>28000</v>
      </c>
      <c r="E3729" s="8">
        <v>0</v>
      </c>
      <c r="F3729" t="s">
        <v>8220</v>
      </c>
      <c r="G3729" t="s">
        <v>8223</v>
      </c>
      <c r="H3729" t="s">
        <v>8245</v>
      </c>
      <c r="I3729">
        <v>1468020354</v>
      </c>
      <c r="J3729">
        <v>1464045954</v>
      </c>
      <c r="K3729" t="b">
        <v>0</v>
      </c>
      <c r="L3729">
        <v>1</v>
      </c>
      <c r="M3729" t="b">
        <v>0</v>
      </c>
      <c r="N3729" s="10" t="s">
        <v>8271</v>
      </c>
      <c r="O3729" t="s">
        <v>8272</v>
      </c>
      <c r="P3729" s="12">
        <f t="shared" si="349"/>
        <v>42513.976319444439</v>
      </c>
      <c r="Q3729" s="12">
        <f t="shared" si="350"/>
        <v>42559.976319444439</v>
      </c>
      <c r="R3729" s="15">
        <f t="shared" si="351"/>
        <v>2016</v>
      </c>
      <c r="S3729" s="21">
        <f t="shared" si="348"/>
        <v>0</v>
      </c>
      <c r="T3729" s="15">
        <f t="shared" si="353"/>
        <v>0</v>
      </c>
      <c r="U3729">
        <f t="shared" si="352"/>
        <v>2016</v>
      </c>
    </row>
    <row r="3730" spans="1:21" ht="43.5" x14ac:dyDescent="0.35">
      <c r="A3730">
        <v>3952</v>
      </c>
      <c r="B3730" s="3" t="s">
        <v>3949</v>
      </c>
      <c r="C3730" s="3" t="s">
        <v>8059</v>
      </c>
      <c r="D3730" s="6">
        <v>26000</v>
      </c>
      <c r="E3730" s="8">
        <v>0</v>
      </c>
      <c r="F3730" t="s">
        <v>8220</v>
      </c>
      <c r="G3730" t="s">
        <v>8223</v>
      </c>
      <c r="H3730" t="s">
        <v>8245</v>
      </c>
      <c r="I3730">
        <v>1445885890</v>
      </c>
      <c r="J3730">
        <v>1440701890</v>
      </c>
      <c r="K3730" t="b">
        <v>0</v>
      </c>
      <c r="L3730">
        <v>1</v>
      </c>
      <c r="M3730" t="b">
        <v>0</v>
      </c>
      <c r="N3730" s="10" t="s">
        <v>8271</v>
      </c>
      <c r="O3730" t="s">
        <v>8272</v>
      </c>
      <c r="P3730" s="12">
        <f t="shared" si="349"/>
        <v>42243.790393518517</v>
      </c>
      <c r="Q3730" s="12">
        <f t="shared" si="350"/>
        <v>42303.790393518517</v>
      </c>
      <c r="R3730" s="15">
        <f t="shared" si="351"/>
        <v>2015</v>
      </c>
      <c r="S3730" s="21">
        <f t="shared" si="348"/>
        <v>0</v>
      </c>
      <c r="T3730" s="15">
        <f t="shared" si="353"/>
        <v>0</v>
      </c>
      <c r="U3730">
        <f t="shared" si="352"/>
        <v>2015</v>
      </c>
    </row>
    <row r="3731" spans="1:21" ht="43.5" x14ac:dyDescent="0.35">
      <c r="A3731">
        <v>3877</v>
      </c>
      <c r="B3731" s="3" t="s">
        <v>3874</v>
      </c>
      <c r="C3731" s="3" t="s">
        <v>7986</v>
      </c>
      <c r="D3731" s="6">
        <v>25000</v>
      </c>
      <c r="E3731" s="8">
        <v>0</v>
      </c>
      <c r="F3731" t="s">
        <v>8219</v>
      </c>
      <c r="G3731" t="s">
        <v>8223</v>
      </c>
      <c r="H3731" t="s">
        <v>8245</v>
      </c>
      <c r="I3731">
        <v>1481213752</v>
      </c>
      <c r="J3731">
        <v>1478621752</v>
      </c>
      <c r="K3731" t="b">
        <v>0</v>
      </c>
      <c r="L3731">
        <v>14</v>
      </c>
      <c r="M3731" t="b">
        <v>0</v>
      </c>
      <c r="N3731" s="10" t="s">
        <v>8271</v>
      </c>
      <c r="O3731" t="s">
        <v>8313</v>
      </c>
      <c r="P3731" s="12">
        <f t="shared" si="349"/>
        <v>42682.67768518519</v>
      </c>
      <c r="Q3731" s="12">
        <f t="shared" si="350"/>
        <v>42712.67768518519</v>
      </c>
      <c r="R3731" s="15">
        <f t="shared" si="351"/>
        <v>2016</v>
      </c>
      <c r="S3731" s="21">
        <f t="shared" si="348"/>
        <v>0</v>
      </c>
      <c r="T3731" s="15">
        <f t="shared" si="353"/>
        <v>0</v>
      </c>
      <c r="U3731">
        <f t="shared" si="352"/>
        <v>2016</v>
      </c>
    </row>
    <row r="3732" spans="1:21" ht="58" x14ac:dyDescent="0.35">
      <c r="A3732">
        <v>3954</v>
      </c>
      <c r="B3732" s="3" t="s">
        <v>3951</v>
      </c>
      <c r="C3732" s="3" t="s">
        <v>8061</v>
      </c>
      <c r="D3732" s="6">
        <v>25000</v>
      </c>
      <c r="E3732" s="8">
        <v>0</v>
      </c>
      <c r="F3732" t="s">
        <v>8220</v>
      </c>
      <c r="G3732" t="s">
        <v>8228</v>
      </c>
      <c r="H3732" t="s">
        <v>8250</v>
      </c>
      <c r="I3732">
        <v>1405352264</v>
      </c>
      <c r="J3732">
        <v>1400168264</v>
      </c>
      <c r="K3732" t="b">
        <v>0</v>
      </c>
      <c r="L3732">
        <v>0</v>
      </c>
      <c r="M3732" t="b">
        <v>0</v>
      </c>
      <c r="N3732" s="10" t="s">
        <v>8271</v>
      </c>
      <c r="O3732" t="s">
        <v>8272</v>
      </c>
      <c r="P3732" s="12">
        <f t="shared" si="349"/>
        <v>41774.651203703703</v>
      </c>
      <c r="Q3732" s="12">
        <f t="shared" si="350"/>
        <v>41834.651203703703</v>
      </c>
      <c r="R3732" s="15">
        <f t="shared" si="351"/>
        <v>2014</v>
      </c>
      <c r="S3732" s="21">
        <f t="shared" si="348"/>
        <v>0</v>
      </c>
      <c r="T3732" s="15">
        <f t="shared" si="353"/>
        <v>0</v>
      </c>
      <c r="U3732">
        <f t="shared" si="352"/>
        <v>2014</v>
      </c>
    </row>
    <row r="3733" spans="1:21" ht="43.5" x14ac:dyDescent="0.35">
      <c r="A3733">
        <v>4033</v>
      </c>
      <c r="B3733" s="3" t="s">
        <v>4029</v>
      </c>
      <c r="C3733" s="3" t="s">
        <v>8138</v>
      </c>
      <c r="D3733" s="6">
        <v>23900</v>
      </c>
      <c r="E3733" s="8">
        <v>0</v>
      </c>
      <c r="F3733" t="s">
        <v>8220</v>
      </c>
      <c r="G3733" t="s">
        <v>8224</v>
      </c>
      <c r="H3733" t="s">
        <v>8246</v>
      </c>
      <c r="I3733">
        <v>1475398800</v>
      </c>
      <c r="J3733">
        <v>1472711224</v>
      </c>
      <c r="K3733" t="b">
        <v>0</v>
      </c>
      <c r="L3733">
        <v>94</v>
      </c>
      <c r="M3733" t="b">
        <v>0</v>
      </c>
      <c r="N3733" s="10" t="s">
        <v>8271</v>
      </c>
      <c r="O3733" t="s">
        <v>8272</v>
      </c>
      <c r="P3733" s="12">
        <f t="shared" si="349"/>
        <v>42614.268796296295</v>
      </c>
      <c r="Q3733" s="12">
        <f t="shared" si="350"/>
        <v>42645.375</v>
      </c>
      <c r="R3733" s="15">
        <f t="shared" si="351"/>
        <v>2016</v>
      </c>
      <c r="S3733" s="21">
        <f t="shared" si="348"/>
        <v>0</v>
      </c>
      <c r="T3733" s="15">
        <f t="shared" si="353"/>
        <v>0</v>
      </c>
      <c r="U3733">
        <f t="shared" si="352"/>
        <v>2016</v>
      </c>
    </row>
    <row r="3734" spans="1:21" ht="43.5" x14ac:dyDescent="0.35">
      <c r="A3734">
        <v>3796</v>
      </c>
      <c r="B3734" s="3" t="s">
        <v>3793</v>
      </c>
      <c r="C3734" s="3" t="s">
        <v>7906</v>
      </c>
      <c r="D3734" s="6">
        <v>22500</v>
      </c>
      <c r="E3734" s="8">
        <v>0</v>
      </c>
      <c r="F3734" t="s">
        <v>8220</v>
      </c>
      <c r="G3734" t="s">
        <v>8223</v>
      </c>
      <c r="H3734" t="s">
        <v>8245</v>
      </c>
      <c r="I3734">
        <v>1484354556</v>
      </c>
      <c r="J3734">
        <v>1479170556</v>
      </c>
      <c r="K3734" t="b">
        <v>0</v>
      </c>
      <c r="L3734">
        <v>1</v>
      </c>
      <c r="M3734" t="b">
        <v>0</v>
      </c>
      <c r="N3734" s="10" t="s">
        <v>8271</v>
      </c>
      <c r="O3734" t="s">
        <v>8313</v>
      </c>
      <c r="P3734" s="12">
        <f t="shared" si="349"/>
        <v>42689.029583333337</v>
      </c>
      <c r="Q3734" s="12">
        <f t="shared" si="350"/>
        <v>42749.029583333337</v>
      </c>
      <c r="R3734" s="15">
        <f t="shared" si="351"/>
        <v>2016</v>
      </c>
      <c r="S3734" s="21">
        <f t="shared" si="348"/>
        <v>0</v>
      </c>
      <c r="T3734" s="15">
        <f t="shared" si="353"/>
        <v>0</v>
      </c>
      <c r="U3734">
        <f t="shared" si="352"/>
        <v>2016</v>
      </c>
    </row>
    <row r="3735" spans="1:21" ht="43.5" x14ac:dyDescent="0.35">
      <c r="A3735">
        <v>3800</v>
      </c>
      <c r="B3735" s="3" t="s">
        <v>3797</v>
      </c>
      <c r="C3735" s="3" t="s">
        <v>7910</v>
      </c>
      <c r="D3735" s="6">
        <v>22000</v>
      </c>
      <c r="E3735" s="8">
        <v>0</v>
      </c>
      <c r="F3735" t="s">
        <v>8220</v>
      </c>
      <c r="G3735" t="s">
        <v>8223</v>
      </c>
      <c r="H3735" t="s">
        <v>8245</v>
      </c>
      <c r="I3735">
        <v>1420952340</v>
      </c>
      <c r="J3735">
        <v>1418146883</v>
      </c>
      <c r="K3735" t="b">
        <v>0</v>
      </c>
      <c r="L3735">
        <v>16</v>
      </c>
      <c r="M3735" t="b">
        <v>0</v>
      </c>
      <c r="N3735" s="10" t="s">
        <v>8271</v>
      </c>
      <c r="O3735" t="s">
        <v>8313</v>
      </c>
      <c r="P3735" s="12">
        <f t="shared" si="349"/>
        <v>41982.737071759257</v>
      </c>
      <c r="Q3735" s="12">
        <f t="shared" si="350"/>
        <v>42015.207638888889</v>
      </c>
      <c r="R3735" s="15">
        <f t="shared" si="351"/>
        <v>2014</v>
      </c>
      <c r="S3735" s="21">
        <f t="shared" si="348"/>
        <v>0</v>
      </c>
      <c r="T3735" s="15">
        <f t="shared" si="353"/>
        <v>0</v>
      </c>
      <c r="U3735">
        <f t="shared" si="352"/>
        <v>2014</v>
      </c>
    </row>
    <row r="3736" spans="1:21" ht="43.5" x14ac:dyDescent="0.35">
      <c r="A3736">
        <v>3728</v>
      </c>
      <c r="B3736" s="3" t="s">
        <v>3725</v>
      </c>
      <c r="C3736" s="3" t="s">
        <v>7838</v>
      </c>
      <c r="D3736" s="6">
        <v>20000</v>
      </c>
      <c r="E3736" s="8">
        <v>0</v>
      </c>
      <c r="F3736" t="s">
        <v>8220</v>
      </c>
      <c r="G3736" t="s">
        <v>8223</v>
      </c>
      <c r="H3736" t="s">
        <v>8245</v>
      </c>
      <c r="I3736">
        <v>1439957176</v>
      </c>
      <c r="J3736">
        <v>1437365176</v>
      </c>
      <c r="K3736" t="b">
        <v>0</v>
      </c>
      <c r="L3736">
        <v>31</v>
      </c>
      <c r="M3736" t="b">
        <v>0</v>
      </c>
      <c r="N3736" s="10" t="s">
        <v>8271</v>
      </c>
      <c r="O3736" t="s">
        <v>8272</v>
      </c>
      <c r="P3736" s="12">
        <f t="shared" si="349"/>
        <v>42205.171018518522</v>
      </c>
      <c r="Q3736" s="12">
        <f t="shared" si="350"/>
        <v>42235.171018518522</v>
      </c>
      <c r="R3736" s="15">
        <f t="shared" si="351"/>
        <v>2015</v>
      </c>
      <c r="S3736" s="21">
        <f t="shared" si="348"/>
        <v>0</v>
      </c>
      <c r="T3736" s="15">
        <f t="shared" si="353"/>
        <v>0</v>
      </c>
      <c r="U3736">
        <f t="shared" si="352"/>
        <v>2015</v>
      </c>
    </row>
    <row r="3737" spans="1:21" ht="43.5" x14ac:dyDescent="0.35">
      <c r="A3737">
        <v>3741</v>
      </c>
      <c r="B3737" s="3" t="s">
        <v>3738</v>
      </c>
      <c r="C3737" s="3" t="s">
        <v>7851</v>
      </c>
      <c r="D3737" s="6">
        <v>20000</v>
      </c>
      <c r="E3737" s="8">
        <v>0</v>
      </c>
      <c r="F3737" t="s">
        <v>8220</v>
      </c>
      <c r="G3737" t="s">
        <v>8223</v>
      </c>
      <c r="H3737" t="s">
        <v>8245</v>
      </c>
      <c r="I3737">
        <v>1450389950</v>
      </c>
      <c r="J3737">
        <v>1447797950</v>
      </c>
      <c r="K3737" t="b">
        <v>0</v>
      </c>
      <c r="L3737">
        <v>0</v>
      </c>
      <c r="M3737" t="b">
        <v>0</v>
      </c>
      <c r="N3737" s="10" t="s">
        <v>8271</v>
      </c>
      <c r="O3737" t="s">
        <v>8272</v>
      </c>
      <c r="P3737" s="12">
        <f t="shared" si="349"/>
        <v>42325.920717592591</v>
      </c>
      <c r="Q3737" s="12">
        <f t="shared" si="350"/>
        <v>42355.920717592591</v>
      </c>
      <c r="R3737" s="15">
        <f t="shared" si="351"/>
        <v>2015</v>
      </c>
      <c r="S3737" s="21">
        <f t="shared" si="348"/>
        <v>0</v>
      </c>
      <c r="T3737" s="15">
        <f t="shared" si="353"/>
        <v>0</v>
      </c>
      <c r="U3737">
        <f t="shared" si="352"/>
        <v>2015</v>
      </c>
    </row>
    <row r="3738" spans="1:21" ht="43.5" x14ac:dyDescent="0.35">
      <c r="A3738">
        <v>3929</v>
      </c>
      <c r="B3738" s="3" t="s">
        <v>3926</v>
      </c>
      <c r="C3738" s="3" t="s">
        <v>8037</v>
      </c>
      <c r="D3738" s="6">
        <v>20000</v>
      </c>
      <c r="E3738" s="8">
        <v>0</v>
      </c>
      <c r="F3738" t="s">
        <v>8220</v>
      </c>
      <c r="G3738" t="s">
        <v>8223</v>
      </c>
      <c r="H3738" t="s">
        <v>8245</v>
      </c>
      <c r="I3738">
        <v>1474228265</v>
      </c>
      <c r="J3738">
        <v>1471636265</v>
      </c>
      <c r="K3738" t="b">
        <v>0</v>
      </c>
      <c r="L3738">
        <v>14</v>
      </c>
      <c r="M3738" t="b">
        <v>0</v>
      </c>
      <c r="N3738" s="10" t="s">
        <v>8271</v>
      </c>
      <c r="O3738" t="s">
        <v>8272</v>
      </c>
      <c r="P3738" s="12">
        <f t="shared" si="349"/>
        <v>42601.827141203699</v>
      </c>
      <c r="Q3738" s="12">
        <f t="shared" si="350"/>
        <v>42631.827141203699</v>
      </c>
      <c r="R3738" s="15">
        <f t="shared" si="351"/>
        <v>2016</v>
      </c>
      <c r="S3738" s="21">
        <f t="shared" ref="S3738:S3801" si="354">ROUND(E3738/D3738,0)</f>
        <v>0</v>
      </c>
      <c r="T3738" s="15">
        <f t="shared" si="353"/>
        <v>0</v>
      </c>
      <c r="U3738">
        <f t="shared" si="352"/>
        <v>2016</v>
      </c>
    </row>
    <row r="3739" spans="1:21" ht="43.5" x14ac:dyDescent="0.35">
      <c r="A3739">
        <v>3936</v>
      </c>
      <c r="B3739" s="3" t="s">
        <v>3933</v>
      </c>
      <c r="C3739" s="3" t="s">
        <v>8044</v>
      </c>
      <c r="D3739" s="6">
        <v>20000</v>
      </c>
      <c r="E3739" s="8">
        <v>0</v>
      </c>
      <c r="F3739" t="s">
        <v>8220</v>
      </c>
      <c r="G3739" t="s">
        <v>8223</v>
      </c>
      <c r="H3739" t="s">
        <v>8245</v>
      </c>
      <c r="I3739">
        <v>1480576720</v>
      </c>
      <c r="J3739">
        <v>1477981120</v>
      </c>
      <c r="K3739" t="b">
        <v>0</v>
      </c>
      <c r="L3739">
        <v>0</v>
      </c>
      <c r="M3739" t="b">
        <v>0</v>
      </c>
      <c r="N3739" s="10" t="s">
        <v>8271</v>
      </c>
      <c r="O3739" t="s">
        <v>8272</v>
      </c>
      <c r="P3739" s="12">
        <f t="shared" si="349"/>
        <v>42675.262962962966</v>
      </c>
      <c r="Q3739" s="12">
        <f t="shared" si="350"/>
        <v>42705.304629629631</v>
      </c>
      <c r="R3739" s="15">
        <f t="shared" si="351"/>
        <v>2016</v>
      </c>
      <c r="S3739" s="21">
        <f t="shared" si="354"/>
        <v>0</v>
      </c>
      <c r="T3739" s="15">
        <f t="shared" si="353"/>
        <v>0</v>
      </c>
      <c r="U3739">
        <f t="shared" si="352"/>
        <v>2016</v>
      </c>
    </row>
    <row r="3740" spans="1:21" ht="43.5" x14ac:dyDescent="0.35">
      <c r="A3740">
        <v>4029</v>
      </c>
      <c r="B3740" s="3" t="s">
        <v>4025</v>
      </c>
      <c r="C3740" s="3" t="s">
        <v>8134</v>
      </c>
      <c r="D3740" s="6">
        <v>20000</v>
      </c>
      <c r="E3740" s="8">
        <v>0</v>
      </c>
      <c r="F3740" t="s">
        <v>8220</v>
      </c>
      <c r="G3740" t="s">
        <v>8223</v>
      </c>
      <c r="H3740" t="s">
        <v>8245</v>
      </c>
      <c r="I3740">
        <v>1450053370</v>
      </c>
      <c r="J3740">
        <v>1447461370</v>
      </c>
      <c r="K3740" t="b">
        <v>0</v>
      </c>
      <c r="L3740">
        <v>0</v>
      </c>
      <c r="M3740" t="b">
        <v>0</v>
      </c>
      <c r="N3740" s="10" t="s">
        <v>8271</v>
      </c>
      <c r="O3740" t="s">
        <v>8272</v>
      </c>
      <c r="P3740" s="12">
        <f t="shared" si="349"/>
        <v>42322.025115740747</v>
      </c>
      <c r="Q3740" s="12">
        <f t="shared" si="350"/>
        <v>42352.025115740747</v>
      </c>
      <c r="R3740" s="15">
        <f t="shared" si="351"/>
        <v>2015</v>
      </c>
      <c r="S3740" s="21">
        <f t="shared" si="354"/>
        <v>0</v>
      </c>
      <c r="T3740" s="15">
        <f t="shared" si="353"/>
        <v>0</v>
      </c>
      <c r="U3740">
        <f t="shared" si="352"/>
        <v>2015</v>
      </c>
    </row>
    <row r="3741" spans="1:21" ht="43.5" x14ac:dyDescent="0.35">
      <c r="A3741">
        <v>4049</v>
      </c>
      <c r="B3741" s="3" t="s">
        <v>4045</v>
      </c>
      <c r="C3741" s="3" t="s">
        <v>8153</v>
      </c>
      <c r="D3741" s="6">
        <v>20000</v>
      </c>
      <c r="E3741" s="8">
        <v>0</v>
      </c>
      <c r="F3741" t="s">
        <v>8220</v>
      </c>
      <c r="G3741" t="s">
        <v>8223</v>
      </c>
      <c r="H3741" t="s">
        <v>8245</v>
      </c>
      <c r="I3741">
        <v>1436914815</v>
      </c>
      <c r="J3741">
        <v>1434322815</v>
      </c>
      <c r="K3741" t="b">
        <v>0</v>
      </c>
      <c r="L3741">
        <v>1</v>
      </c>
      <c r="M3741" t="b">
        <v>0</v>
      </c>
      <c r="N3741" s="10" t="s">
        <v>8271</v>
      </c>
      <c r="O3741" t="s">
        <v>8272</v>
      </c>
      <c r="P3741" s="12">
        <f t="shared" si="349"/>
        <v>42169.958506944444</v>
      </c>
      <c r="Q3741" s="12">
        <f t="shared" si="350"/>
        <v>42199.958506944444</v>
      </c>
      <c r="R3741" s="15">
        <f t="shared" si="351"/>
        <v>2015</v>
      </c>
      <c r="S3741" s="21">
        <f t="shared" si="354"/>
        <v>0</v>
      </c>
      <c r="T3741" s="15">
        <f t="shared" si="353"/>
        <v>0</v>
      </c>
      <c r="U3741">
        <f t="shared" si="352"/>
        <v>2015</v>
      </c>
    </row>
    <row r="3742" spans="1:21" ht="43.5" x14ac:dyDescent="0.35">
      <c r="A3742">
        <v>4062</v>
      </c>
      <c r="B3742" s="3" t="s">
        <v>4058</v>
      </c>
      <c r="C3742" s="3" t="s">
        <v>8166</v>
      </c>
      <c r="D3742" s="6">
        <v>20000</v>
      </c>
      <c r="E3742" s="8">
        <v>0</v>
      </c>
      <c r="F3742" t="s">
        <v>8220</v>
      </c>
      <c r="G3742" t="s">
        <v>8223</v>
      </c>
      <c r="H3742" t="s">
        <v>8245</v>
      </c>
      <c r="I3742">
        <v>1467481468</v>
      </c>
      <c r="J3742">
        <v>1464889468</v>
      </c>
      <c r="K3742" t="b">
        <v>0</v>
      </c>
      <c r="L3742">
        <v>3</v>
      </c>
      <c r="M3742" t="b">
        <v>0</v>
      </c>
      <c r="N3742" s="10" t="s">
        <v>8271</v>
      </c>
      <c r="O3742" t="s">
        <v>8272</v>
      </c>
      <c r="P3742" s="12">
        <f t="shared" si="349"/>
        <v>42523.739212962959</v>
      </c>
      <c r="Q3742" s="12">
        <f t="shared" si="350"/>
        <v>42553.739212962959</v>
      </c>
      <c r="R3742" s="15">
        <f t="shared" si="351"/>
        <v>2016</v>
      </c>
      <c r="S3742" s="21">
        <f t="shared" si="354"/>
        <v>0</v>
      </c>
      <c r="T3742" s="15">
        <f t="shared" si="353"/>
        <v>0</v>
      </c>
      <c r="U3742">
        <f t="shared" si="352"/>
        <v>2016</v>
      </c>
    </row>
    <row r="3743" spans="1:21" ht="58" x14ac:dyDescent="0.35">
      <c r="A3743">
        <v>4071</v>
      </c>
      <c r="B3743" s="3" t="s">
        <v>4067</v>
      </c>
      <c r="C3743" s="3" t="s">
        <v>8174</v>
      </c>
      <c r="D3743" s="6">
        <v>20000</v>
      </c>
      <c r="E3743" s="8">
        <v>0</v>
      </c>
      <c r="F3743" t="s">
        <v>8220</v>
      </c>
      <c r="G3743" t="s">
        <v>8237</v>
      </c>
      <c r="H3743" t="s">
        <v>8255</v>
      </c>
      <c r="I3743">
        <v>1482779931</v>
      </c>
      <c r="J3743">
        <v>1480187931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 s="12">
        <f t="shared" si="349"/>
        <v>42700.804756944446</v>
      </c>
      <c r="Q3743" s="12">
        <f t="shared" si="350"/>
        <v>42730.804756944446</v>
      </c>
      <c r="R3743" s="15">
        <f t="shared" si="351"/>
        <v>2016</v>
      </c>
      <c r="S3743" s="21">
        <f t="shared" si="354"/>
        <v>0</v>
      </c>
      <c r="T3743" s="15">
        <f t="shared" si="353"/>
        <v>0</v>
      </c>
      <c r="U3743">
        <f t="shared" si="352"/>
        <v>2016</v>
      </c>
    </row>
    <row r="3744" spans="1:21" ht="43.5" x14ac:dyDescent="0.35">
      <c r="A3744">
        <v>3878</v>
      </c>
      <c r="B3744" s="3" t="s">
        <v>3875</v>
      </c>
      <c r="C3744" s="3" t="s">
        <v>7987</v>
      </c>
      <c r="D3744" s="6">
        <v>18000</v>
      </c>
      <c r="E3744" s="8">
        <v>0</v>
      </c>
      <c r="F3744" t="s">
        <v>8219</v>
      </c>
      <c r="G3744" t="s">
        <v>8223</v>
      </c>
      <c r="H3744" t="s">
        <v>8245</v>
      </c>
      <c r="I3744">
        <v>1435636740</v>
      </c>
      <c r="J3744">
        <v>1433014746</v>
      </c>
      <c r="K3744" t="b">
        <v>0</v>
      </c>
      <c r="L3744">
        <v>1</v>
      </c>
      <c r="M3744" t="b">
        <v>0</v>
      </c>
      <c r="N3744" s="10" t="s">
        <v>8271</v>
      </c>
      <c r="O3744" t="s">
        <v>8313</v>
      </c>
      <c r="P3744" s="12">
        <f t="shared" si="349"/>
        <v>42154.818819444445</v>
      </c>
      <c r="Q3744" s="12">
        <f t="shared" si="350"/>
        <v>42185.165972222225</v>
      </c>
      <c r="R3744" s="15">
        <f t="shared" si="351"/>
        <v>2015</v>
      </c>
      <c r="S3744" s="21">
        <f t="shared" si="354"/>
        <v>0</v>
      </c>
      <c r="T3744" s="15">
        <f t="shared" si="353"/>
        <v>0</v>
      </c>
      <c r="U3744">
        <f t="shared" si="352"/>
        <v>2015</v>
      </c>
    </row>
    <row r="3745" spans="1:21" ht="29" x14ac:dyDescent="0.35">
      <c r="A3745">
        <v>4022</v>
      </c>
      <c r="B3745" s="3" t="s">
        <v>4018</v>
      </c>
      <c r="C3745" s="3" t="s">
        <v>8127</v>
      </c>
      <c r="D3745" s="6">
        <v>18000</v>
      </c>
      <c r="E3745" s="8">
        <v>0</v>
      </c>
      <c r="F3745" t="s">
        <v>8220</v>
      </c>
      <c r="G3745" t="s">
        <v>8223</v>
      </c>
      <c r="H3745" t="s">
        <v>8245</v>
      </c>
      <c r="I3745">
        <v>1422759240</v>
      </c>
      <c r="J3745">
        <v>1418824867</v>
      </c>
      <c r="K3745" t="b">
        <v>0</v>
      </c>
      <c r="L3745">
        <v>197</v>
      </c>
      <c r="M3745" t="b">
        <v>0</v>
      </c>
      <c r="N3745" s="10" t="s">
        <v>8271</v>
      </c>
      <c r="O3745" t="s">
        <v>8272</v>
      </c>
      <c r="P3745" s="12">
        <f t="shared" si="349"/>
        <v>41990.584108796291</v>
      </c>
      <c r="Q3745" s="12">
        <f t="shared" si="350"/>
        <v>42036.120833333334</v>
      </c>
      <c r="R3745" s="15">
        <f t="shared" si="351"/>
        <v>2014</v>
      </c>
      <c r="S3745" s="21">
        <f t="shared" si="354"/>
        <v>0</v>
      </c>
      <c r="T3745" s="15">
        <f t="shared" si="353"/>
        <v>0</v>
      </c>
      <c r="U3745">
        <f t="shared" si="352"/>
        <v>2014</v>
      </c>
    </row>
    <row r="3746" spans="1:21" ht="43.5" x14ac:dyDescent="0.35">
      <c r="A3746">
        <v>3953</v>
      </c>
      <c r="B3746" s="3" t="s">
        <v>3950</v>
      </c>
      <c r="C3746" s="3" t="s">
        <v>8060</v>
      </c>
      <c r="D3746" s="6">
        <v>17600</v>
      </c>
      <c r="E3746" s="8">
        <v>0</v>
      </c>
      <c r="F3746" t="s">
        <v>8220</v>
      </c>
      <c r="G3746" t="s">
        <v>8223</v>
      </c>
      <c r="H3746" t="s">
        <v>8245</v>
      </c>
      <c r="I3746">
        <v>1469834940</v>
      </c>
      <c r="J3746">
        <v>1467162586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 s="12">
        <f t="shared" si="349"/>
        <v>42550.048449074078</v>
      </c>
      <c r="Q3746" s="12">
        <f t="shared" si="350"/>
        <v>42580.978472222225</v>
      </c>
      <c r="R3746" s="15">
        <f t="shared" si="351"/>
        <v>2016</v>
      </c>
      <c r="S3746" s="21">
        <f t="shared" si="354"/>
        <v>0</v>
      </c>
      <c r="T3746" s="15">
        <f t="shared" si="353"/>
        <v>0</v>
      </c>
      <c r="U3746">
        <f t="shared" si="352"/>
        <v>2016</v>
      </c>
    </row>
    <row r="3747" spans="1:21" ht="58" x14ac:dyDescent="0.35">
      <c r="A3747">
        <v>4048</v>
      </c>
      <c r="B3747" s="3" t="s">
        <v>4044</v>
      </c>
      <c r="C3747" s="3" t="s">
        <v>8152</v>
      </c>
      <c r="D3747" s="6">
        <v>17000</v>
      </c>
      <c r="E3747" s="8">
        <v>0</v>
      </c>
      <c r="F3747" t="s">
        <v>8220</v>
      </c>
      <c r="G3747" t="s">
        <v>8224</v>
      </c>
      <c r="H3747" t="s">
        <v>8246</v>
      </c>
      <c r="I3747">
        <v>1460373187</v>
      </c>
      <c r="J3747">
        <v>1457352787</v>
      </c>
      <c r="K3747" t="b">
        <v>0</v>
      </c>
      <c r="L3747">
        <v>91</v>
      </c>
      <c r="M3747" t="b">
        <v>0</v>
      </c>
      <c r="N3747" s="10" t="s">
        <v>8271</v>
      </c>
      <c r="O3747" t="s">
        <v>8272</v>
      </c>
      <c r="P3747" s="12">
        <f t="shared" si="349"/>
        <v>42436.509108796294</v>
      </c>
      <c r="Q3747" s="12">
        <f t="shared" si="350"/>
        <v>42471.467442129629</v>
      </c>
      <c r="R3747" s="15">
        <f t="shared" si="351"/>
        <v>2016</v>
      </c>
      <c r="S3747" s="21">
        <f t="shared" si="354"/>
        <v>0</v>
      </c>
      <c r="T3747" s="15">
        <f t="shared" si="353"/>
        <v>0</v>
      </c>
      <c r="U3747">
        <f t="shared" si="352"/>
        <v>2016</v>
      </c>
    </row>
    <row r="3748" spans="1:21" ht="29" x14ac:dyDescent="0.35">
      <c r="A3748">
        <v>3779</v>
      </c>
      <c r="B3748" s="3" t="s">
        <v>3776</v>
      </c>
      <c r="C3748" s="3" t="s">
        <v>7889</v>
      </c>
      <c r="D3748" s="6">
        <v>15000</v>
      </c>
      <c r="E3748" s="8">
        <v>0</v>
      </c>
      <c r="F3748" t="s">
        <v>8218</v>
      </c>
      <c r="G3748" t="s">
        <v>8223</v>
      </c>
      <c r="H3748" t="s">
        <v>8245</v>
      </c>
      <c r="I3748">
        <v>1459010340</v>
      </c>
      <c r="J3748">
        <v>1456421940</v>
      </c>
      <c r="K3748" t="b">
        <v>0</v>
      </c>
      <c r="L3748">
        <v>115</v>
      </c>
      <c r="M3748" t="b">
        <v>1</v>
      </c>
      <c r="N3748" s="10" t="s">
        <v>8271</v>
      </c>
      <c r="O3748" t="s">
        <v>8313</v>
      </c>
      <c r="P3748" s="12">
        <f t="shared" si="349"/>
        <v>42425.735416666663</v>
      </c>
      <c r="Q3748" s="12">
        <f t="shared" si="350"/>
        <v>42455.693750000006</v>
      </c>
      <c r="R3748" s="15">
        <f t="shared" si="351"/>
        <v>2016</v>
      </c>
      <c r="S3748" s="21">
        <f t="shared" si="354"/>
        <v>0</v>
      </c>
      <c r="T3748" s="15">
        <f t="shared" si="353"/>
        <v>0</v>
      </c>
      <c r="U3748">
        <f t="shared" si="352"/>
        <v>2016</v>
      </c>
    </row>
    <row r="3749" spans="1:21" ht="43.5" x14ac:dyDescent="0.35">
      <c r="A3749">
        <v>3790</v>
      </c>
      <c r="B3749" s="3" t="s">
        <v>3787</v>
      </c>
      <c r="C3749" s="3" t="s">
        <v>7900</v>
      </c>
      <c r="D3749" s="6">
        <v>15000</v>
      </c>
      <c r="E3749" s="8">
        <v>0</v>
      </c>
      <c r="F3749" t="s">
        <v>8220</v>
      </c>
      <c r="G3749" t="s">
        <v>8223</v>
      </c>
      <c r="H3749" t="s">
        <v>8245</v>
      </c>
      <c r="I3749">
        <v>1479834023</v>
      </c>
      <c r="J3749">
        <v>1477238423</v>
      </c>
      <c r="K3749" t="b">
        <v>0</v>
      </c>
      <c r="L3749">
        <v>0</v>
      </c>
      <c r="M3749" t="b">
        <v>0</v>
      </c>
      <c r="N3749" s="10" t="s">
        <v>8271</v>
      </c>
      <c r="O3749" t="s">
        <v>8313</v>
      </c>
      <c r="P3749" s="12">
        <f t="shared" si="349"/>
        <v>42666.666932870372</v>
      </c>
      <c r="Q3749" s="12">
        <f t="shared" si="350"/>
        <v>42696.708599537036</v>
      </c>
      <c r="R3749" s="15">
        <f t="shared" si="351"/>
        <v>2016</v>
      </c>
      <c r="S3749" s="21">
        <f t="shared" si="354"/>
        <v>0</v>
      </c>
      <c r="T3749" s="15">
        <f t="shared" si="353"/>
        <v>0</v>
      </c>
      <c r="U3749">
        <f t="shared" si="352"/>
        <v>2016</v>
      </c>
    </row>
    <row r="3750" spans="1:21" ht="43.5" x14ac:dyDescent="0.35">
      <c r="A3750">
        <v>3872</v>
      </c>
      <c r="B3750" s="3" t="s">
        <v>3869</v>
      </c>
      <c r="C3750" s="3" t="s">
        <v>7981</v>
      </c>
      <c r="D3750" s="6">
        <v>15000</v>
      </c>
      <c r="E3750" s="8">
        <v>0</v>
      </c>
      <c r="F3750" t="s">
        <v>8219</v>
      </c>
      <c r="G3750" t="s">
        <v>8223</v>
      </c>
      <c r="H3750" t="s">
        <v>8245</v>
      </c>
      <c r="I3750">
        <v>1439522996</v>
      </c>
      <c r="J3750">
        <v>1435202996</v>
      </c>
      <c r="K3750" t="b">
        <v>0</v>
      </c>
      <c r="L3750">
        <v>0</v>
      </c>
      <c r="M3750" t="b">
        <v>0</v>
      </c>
      <c r="N3750" s="10" t="s">
        <v>8271</v>
      </c>
      <c r="O3750" t="s">
        <v>8313</v>
      </c>
      <c r="P3750" s="12">
        <f t="shared" si="349"/>
        <v>42180.145787037036</v>
      </c>
      <c r="Q3750" s="12">
        <f t="shared" si="350"/>
        <v>42230.145787037036</v>
      </c>
      <c r="R3750" s="15">
        <f t="shared" si="351"/>
        <v>2015</v>
      </c>
      <c r="S3750" s="21">
        <f t="shared" si="354"/>
        <v>0</v>
      </c>
      <c r="T3750" s="15">
        <f t="shared" si="353"/>
        <v>0</v>
      </c>
      <c r="U3750">
        <f t="shared" si="352"/>
        <v>2015</v>
      </c>
    </row>
    <row r="3751" spans="1:21" ht="43.5" x14ac:dyDescent="0.35">
      <c r="A3751">
        <v>3879</v>
      </c>
      <c r="B3751" s="3" t="s">
        <v>3876</v>
      </c>
      <c r="C3751" s="3" t="s">
        <v>7988</v>
      </c>
      <c r="D3751" s="6">
        <v>15000</v>
      </c>
      <c r="E3751" s="8">
        <v>0</v>
      </c>
      <c r="F3751" t="s">
        <v>8219</v>
      </c>
      <c r="G3751" t="s">
        <v>8224</v>
      </c>
      <c r="H3751" t="s">
        <v>8246</v>
      </c>
      <c r="I3751">
        <v>1422218396</v>
      </c>
      <c r="J3751">
        <v>1419626396</v>
      </c>
      <c r="K3751" t="b">
        <v>0</v>
      </c>
      <c r="L3751">
        <v>0</v>
      </c>
      <c r="M3751" t="b">
        <v>0</v>
      </c>
      <c r="N3751" s="10" t="s">
        <v>8271</v>
      </c>
      <c r="O3751" t="s">
        <v>8313</v>
      </c>
      <c r="P3751" s="12">
        <f t="shared" si="349"/>
        <v>41999.861064814817</v>
      </c>
      <c r="Q3751" s="12">
        <f t="shared" si="350"/>
        <v>42029.861064814817</v>
      </c>
      <c r="R3751" s="15">
        <f t="shared" si="351"/>
        <v>2014</v>
      </c>
      <c r="S3751" s="21">
        <f t="shared" si="354"/>
        <v>0</v>
      </c>
      <c r="T3751" s="15">
        <f t="shared" si="353"/>
        <v>0</v>
      </c>
      <c r="U3751">
        <f t="shared" si="352"/>
        <v>2014</v>
      </c>
    </row>
    <row r="3752" spans="1:21" ht="58" x14ac:dyDescent="0.35">
      <c r="A3752">
        <v>3883</v>
      </c>
      <c r="B3752" s="3" t="s">
        <v>3880</v>
      </c>
      <c r="C3752" s="3" t="s">
        <v>7992</v>
      </c>
      <c r="D3752" s="6">
        <v>15000</v>
      </c>
      <c r="E3752" s="8">
        <v>0</v>
      </c>
      <c r="F3752" t="s">
        <v>8219</v>
      </c>
      <c r="G3752" t="s">
        <v>8224</v>
      </c>
      <c r="H3752" t="s">
        <v>8246</v>
      </c>
      <c r="I3752">
        <v>1409668069</v>
      </c>
      <c r="J3752">
        <v>1407076069</v>
      </c>
      <c r="K3752" t="b">
        <v>0</v>
      </c>
      <c r="L3752">
        <v>0</v>
      </c>
      <c r="M3752" t="b">
        <v>0</v>
      </c>
      <c r="N3752" s="10" t="s">
        <v>8271</v>
      </c>
      <c r="O3752" t="s">
        <v>8313</v>
      </c>
      <c r="P3752" s="12">
        <f t="shared" si="349"/>
        <v>41854.602650462963</v>
      </c>
      <c r="Q3752" s="12">
        <f t="shared" si="350"/>
        <v>41884.602650462963</v>
      </c>
      <c r="R3752" s="15">
        <f t="shared" si="351"/>
        <v>2014</v>
      </c>
      <c r="S3752" s="21">
        <f t="shared" si="354"/>
        <v>0</v>
      </c>
      <c r="T3752" s="15">
        <f t="shared" si="353"/>
        <v>0</v>
      </c>
      <c r="U3752">
        <f t="shared" si="352"/>
        <v>2014</v>
      </c>
    </row>
    <row r="3753" spans="1:21" ht="43.5" x14ac:dyDescent="0.35">
      <c r="A3753">
        <v>3890</v>
      </c>
      <c r="B3753" s="3" t="s">
        <v>3887</v>
      </c>
      <c r="C3753" s="3" t="s">
        <v>7998</v>
      </c>
      <c r="D3753" s="6">
        <v>15000</v>
      </c>
      <c r="E3753" s="8">
        <v>0</v>
      </c>
      <c r="F3753" t="s">
        <v>8220</v>
      </c>
      <c r="G3753" t="s">
        <v>8223</v>
      </c>
      <c r="H3753" t="s">
        <v>8245</v>
      </c>
      <c r="I3753">
        <v>1439662344</v>
      </c>
      <c r="J3753">
        <v>1434478344</v>
      </c>
      <c r="K3753" t="b">
        <v>0</v>
      </c>
      <c r="L3753">
        <v>8</v>
      </c>
      <c r="M3753" t="b">
        <v>0</v>
      </c>
      <c r="N3753" s="10" t="s">
        <v>8271</v>
      </c>
      <c r="O3753" t="s">
        <v>8272</v>
      </c>
      <c r="P3753" s="12">
        <f t="shared" si="349"/>
        <v>42171.758611111116</v>
      </c>
      <c r="Q3753" s="12">
        <f t="shared" si="350"/>
        <v>42231.758611111116</v>
      </c>
      <c r="R3753" s="15">
        <f t="shared" si="351"/>
        <v>2015</v>
      </c>
      <c r="S3753" s="21">
        <f t="shared" si="354"/>
        <v>0</v>
      </c>
      <c r="T3753" s="15">
        <f t="shared" si="353"/>
        <v>0</v>
      </c>
      <c r="U3753">
        <f t="shared" si="352"/>
        <v>2015</v>
      </c>
    </row>
    <row r="3754" spans="1:21" ht="58" x14ac:dyDescent="0.35">
      <c r="A3754">
        <v>3894</v>
      </c>
      <c r="B3754" s="3" t="s">
        <v>3891</v>
      </c>
      <c r="C3754" s="3" t="s">
        <v>8002</v>
      </c>
      <c r="D3754" s="6">
        <v>15000</v>
      </c>
      <c r="E3754" s="8">
        <v>0</v>
      </c>
      <c r="F3754" t="s">
        <v>8220</v>
      </c>
      <c r="G3754" t="s">
        <v>8223</v>
      </c>
      <c r="H3754" t="s">
        <v>8245</v>
      </c>
      <c r="I3754">
        <v>1481000340</v>
      </c>
      <c r="J3754">
        <v>1478386812</v>
      </c>
      <c r="K3754" t="b">
        <v>0</v>
      </c>
      <c r="L3754">
        <v>11</v>
      </c>
      <c r="M3754" t="b">
        <v>0</v>
      </c>
      <c r="N3754" s="10" t="s">
        <v>8271</v>
      </c>
      <c r="O3754" t="s">
        <v>8272</v>
      </c>
      <c r="P3754" s="12">
        <f t="shared" si="349"/>
        <v>42679.958472222221</v>
      </c>
      <c r="Q3754" s="12">
        <f t="shared" si="350"/>
        <v>42710.207638888889</v>
      </c>
      <c r="R3754" s="15">
        <f t="shared" si="351"/>
        <v>2016</v>
      </c>
      <c r="S3754" s="21">
        <f t="shared" si="354"/>
        <v>0</v>
      </c>
      <c r="T3754" s="15">
        <f t="shared" si="353"/>
        <v>0</v>
      </c>
      <c r="U3754">
        <f t="shared" si="352"/>
        <v>2016</v>
      </c>
    </row>
    <row r="3755" spans="1:21" ht="43.5" x14ac:dyDescent="0.35">
      <c r="A3755">
        <v>3912</v>
      </c>
      <c r="B3755" s="3" t="s">
        <v>3909</v>
      </c>
      <c r="C3755" s="3" t="s">
        <v>8020</v>
      </c>
      <c r="D3755" s="6">
        <v>15000</v>
      </c>
      <c r="E3755" s="8">
        <v>0</v>
      </c>
      <c r="F3755" t="s">
        <v>8220</v>
      </c>
      <c r="G3755" t="s">
        <v>8223</v>
      </c>
      <c r="H3755" t="s">
        <v>8245</v>
      </c>
      <c r="I3755">
        <v>1429936500</v>
      </c>
      <c r="J3755">
        <v>1424759330</v>
      </c>
      <c r="K3755" t="b">
        <v>0</v>
      </c>
      <c r="L3755">
        <v>1</v>
      </c>
      <c r="M3755" t="b">
        <v>0</v>
      </c>
      <c r="N3755" s="10" t="s">
        <v>8271</v>
      </c>
      <c r="O3755" t="s">
        <v>8272</v>
      </c>
      <c r="P3755" s="12">
        <f t="shared" si="349"/>
        <v>42059.270023148143</v>
      </c>
      <c r="Q3755" s="12">
        <f t="shared" si="350"/>
        <v>42119.190972222219</v>
      </c>
      <c r="R3755" s="15">
        <f t="shared" si="351"/>
        <v>2015</v>
      </c>
      <c r="S3755" s="21">
        <f t="shared" si="354"/>
        <v>0</v>
      </c>
      <c r="T3755" s="15">
        <f t="shared" si="353"/>
        <v>0</v>
      </c>
      <c r="U3755">
        <f t="shared" si="352"/>
        <v>2015</v>
      </c>
    </row>
    <row r="3756" spans="1:21" ht="43.5" x14ac:dyDescent="0.35">
      <c r="A3756">
        <v>3924</v>
      </c>
      <c r="B3756" s="3" t="s">
        <v>3921</v>
      </c>
      <c r="C3756" s="3" t="s">
        <v>8032</v>
      </c>
      <c r="D3756" s="6">
        <v>15000</v>
      </c>
      <c r="E3756" s="8">
        <v>0</v>
      </c>
      <c r="F3756" t="s">
        <v>8220</v>
      </c>
      <c r="G3756" t="s">
        <v>8223</v>
      </c>
      <c r="H3756" t="s">
        <v>8245</v>
      </c>
      <c r="I3756">
        <v>1403823722</v>
      </c>
      <c r="J3756">
        <v>1401231722</v>
      </c>
      <c r="K3756" t="b">
        <v>0</v>
      </c>
      <c r="L3756">
        <v>40</v>
      </c>
      <c r="M3756" t="b">
        <v>0</v>
      </c>
      <c r="N3756" s="10" t="s">
        <v>8271</v>
      </c>
      <c r="O3756" t="s">
        <v>8272</v>
      </c>
      <c r="P3756" s="12">
        <f t="shared" si="349"/>
        <v>41786.959745370368</v>
      </c>
      <c r="Q3756" s="12">
        <f t="shared" si="350"/>
        <v>41816.959745370368</v>
      </c>
      <c r="R3756" s="15">
        <f t="shared" si="351"/>
        <v>2014</v>
      </c>
      <c r="S3756" s="21">
        <f t="shared" si="354"/>
        <v>0</v>
      </c>
      <c r="T3756" s="15">
        <f t="shared" si="353"/>
        <v>0</v>
      </c>
      <c r="U3756">
        <f t="shared" si="352"/>
        <v>2014</v>
      </c>
    </row>
    <row r="3757" spans="1:21" ht="58" x14ac:dyDescent="0.35">
      <c r="A3757">
        <v>3970</v>
      </c>
      <c r="B3757" s="3" t="s">
        <v>3967</v>
      </c>
      <c r="C3757" s="3" t="s">
        <v>8077</v>
      </c>
      <c r="D3757" s="6">
        <v>15000</v>
      </c>
      <c r="E3757" s="8">
        <v>0</v>
      </c>
      <c r="F3757" t="s">
        <v>8220</v>
      </c>
      <c r="G3757" t="s">
        <v>8223</v>
      </c>
      <c r="H3757" t="s">
        <v>8245</v>
      </c>
      <c r="I3757">
        <v>1460925811</v>
      </c>
      <c r="J3757">
        <v>1458333811</v>
      </c>
      <c r="K3757" t="b">
        <v>0</v>
      </c>
      <c r="L3757">
        <v>2</v>
      </c>
      <c r="M3757" t="b">
        <v>0</v>
      </c>
      <c r="N3757" s="10" t="s">
        <v>8271</v>
      </c>
      <c r="O3757" t="s">
        <v>8272</v>
      </c>
      <c r="P3757" s="12">
        <f t="shared" si="349"/>
        <v>42447.863553240735</v>
      </c>
      <c r="Q3757" s="12">
        <f t="shared" si="350"/>
        <v>42477.863553240735</v>
      </c>
      <c r="R3757" s="15">
        <f t="shared" si="351"/>
        <v>2016</v>
      </c>
      <c r="S3757" s="21">
        <f t="shared" si="354"/>
        <v>0</v>
      </c>
      <c r="T3757" s="15">
        <f t="shared" si="353"/>
        <v>0</v>
      </c>
      <c r="U3757">
        <f t="shared" si="352"/>
        <v>2016</v>
      </c>
    </row>
    <row r="3758" spans="1:21" ht="43.5" x14ac:dyDescent="0.35">
      <c r="A3758">
        <v>4021</v>
      </c>
      <c r="B3758" s="3" t="s">
        <v>4017</v>
      </c>
      <c r="C3758" s="3" t="s">
        <v>8126</v>
      </c>
      <c r="D3758" s="6">
        <v>15000</v>
      </c>
      <c r="E3758" s="8">
        <v>0</v>
      </c>
      <c r="F3758" t="s">
        <v>8220</v>
      </c>
      <c r="G3758" t="s">
        <v>8223</v>
      </c>
      <c r="H3758" t="s">
        <v>8245</v>
      </c>
      <c r="I3758">
        <v>1414360358</v>
      </c>
      <c r="J3758">
        <v>1409176358</v>
      </c>
      <c r="K3758" t="b">
        <v>0</v>
      </c>
      <c r="L3758">
        <v>2</v>
      </c>
      <c r="M3758" t="b">
        <v>0</v>
      </c>
      <c r="N3758" s="10" t="s">
        <v>8271</v>
      </c>
      <c r="O3758" t="s">
        <v>8272</v>
      </c>
      <c r="P3758" s="12">
        <f t="shared" si="349"/>
        <v>41878.911550925928</v>
      </c>
      <c r="Q3758" s="12">
        <f t="shared" si="350"/>
        <v>41938.911550925928</v>
      </c>
      <c r="R3758" s="15">
        <f t="shared" si="351"/>
        <v>2014</v>
      </c>
      <c r="S3758" s="21">
        <f t="shared" si="354"/>
        <v>0</v>
      </c>
      <c r="T3758" s="15">
        <f t="shared" si="353"/>
        <v>0</v>
      </c>
      <c r="U3758">
        <f t="shared" si="352"/>
        <v>2014</v>
      </c>
    </row>
    <row r="3759" spans="1:21" ht="58" x14ac:dyDescent="0.35">
      <c r="A3759">
        <v>4066</v>
      </c>
      <c r="B3759" s="3" t="s">
        <v>4062</v>
      </c>
      <c r="C3759" s="3" t="s">
        <v>8170</v>
      </c>
      <c r="D3759" s="6">
        <v>15000</v>
      </c>
      <c r="E3759" s="8">
        <v>0</v>
      </c>
      <c r="F3759" t="s">
        <v>8220</v>
      </c>
      <c r="G3759" t="s">
        <v>8223</v>
      </c>
      <c r="H3759" t="s">
        <v>8245</v>
      </c>
      <c r="I3759">
        <v>1463619388</v>
      </c>
      <c r="J3759">
        <v>1461027388</v>
      </c>
      <c r="K3759" t="b">
        <v>0</v>
      </c>
      <c r="L3759">
        <v>1</v>
      </c>
      <c r="M3759" t="b">
        <v>0</v>
      </c>
      <c r="N3759" s="10" t="s">
        <v>8271</v>
      </c>
      <c r="O3759" t="s">
        <v>8272</v>
      </c>
      <c r="P3759" s="12">
        <f t="shared" si="349"/>
        <v>42479.039212962962</v>
      </c>
      <c r="Q3759" s="12">
        <f t="shared" si="350"/>
        <v>42509.039212962962</v>
      </c>
      <c r="R3759" s="15">
        <f t="shared" si="351"/>
        <v>2016</v>
      </c>
      <c r="S3759" s="21">
        <f t="shared" si="354"/>
        <v>0</v>
      </c>
      <c r="T3759" s="15">
        <f t="shared" si="353"/>
        <v>0</v>
      </c>
      <c r="U3759">
        <f t="shared" si="352"/>
        <v>2016</v>
      </c>
    </row>
    <row r="3760" spans="1:21" ht="43.5" x14ac:dyDescent="0.35">
      <c r="A3760">
        <v>4077</v>
      </c>
      <c r="B3760" s="3" t="s">
        <v>4073</v>
      </c>
      <c r="C3760" s="3" t="s">
        <v>8180</v>
      </c>
      <c r="D3760" s="6">
        <v>15000</v>
      </c>
      <c r="E3760" s="8">
        <v>0</v>
      </c>
      <c r="F3760" t="s">
        <v>8220</v>
      </c>
      <c r="G3760" t="s">
        <v>8223</v>
      </c>
      <c r="H3760" t="s">
        <v>8245</v>
      </c>
      <c r="I3760">
        <v>1482339794</v>
      </c>
      <c r="J3760">
        <v>1479747794</v>
      </c>
      <c r="K3760" t="b">
        <v>0</v>
      </c>
      <c r="L3760">
        <v>6</v>
      </c>
      <c r="M3760" t="b">
        <v>0</v>
      </c>
      <c r="N3760" s="10" t="s">
        <v>8271</v>
      </c>
      <c r="O3760" t="s">
        <v>8272</v>
      </c>
      <c r="P3760" s="12">
        <f t="shared" si="349"/>
        <v>42695.7105787037</v>
      </c>
      <c r="Q3760" s="12">
        <f t="shared" si="350"/>
        <v>42725.7105787037</v>
      </c>
      <c r="R3760" s="15">
        <f t="shared" si="351"/>
        <v>2016</v>
      </c>
      <c r="S3760" s="21">
        <f t="shared" si="354"/>
        <v>0</v>
      </c>
      <c r="T3760" s="15">
        <f t="shared" si="353"/>
        <v>0</v>
      </c>
      <c r="U3760">
        <f t="shared" si="352"/>
        <v>2016</v>
      </c>
    </row>
    <row r="3761" spans="1:21" ht="43.5" x14ac:dyDescent="0.35">
      <c r="A3761">
        <v>3971</v>
      </c>
      <c r="B3761" s="3" t="s">
        <v>3968</v>
      </c>
      <c r="C3761" s="3" t="s">
        <v>8078</v>
      </c>
      <c r="D3761" s="6">
        <v>14000</v>
      </c>
      <c r="E3761" s="8">
        <v>0</v>
      </c>
      <c r="F3761" t="s">
        <v>8220</v>
      </c>
      <c r="G3761" t="s">
        <v>8223</v>
      </c>
      <c r="H3761" t="s">
        <v>8245</v>
      </c>
      <c r="I3761">
        <v>1405947126</v>
      </c>
      <c r="J3761">
        <v>1403355126</v>
      </c>
      <c r="K3761" t="b">
        <v>0</v>
      </c>
      <c r="L3761">
        <v>6</v>
      </c>
      <c r="M3761" t="b">
        <v>0</v>
      </c>
      <c r="N3761" s="10" t="s">
        <v>8271</v>
      </c>
      <c r="O3761" t="s">
        <v>8272</v>
      </c>
      <c r="P3761" s="12">
        <f t="shared" si="349"/>
        <v>41811.536180555559</v>
      </c>
      <c r="Q3761" s="12">
        <f t="shared" si="350"/>
        <v>41841.536180555559</v>
      </c>
      <c r="R3761" s="15">
        <f t="shared" si="351"/>
        <v>2014</v>
      </c>
      <c r="S3761" s="21">
        <f t="shared" si="354"/>
        <v>0</v>
      </c>
      <c r="T3761" s="15">
        <f t="shared" si="353"/>
        <v>0</v>
      </c>
      <c r="U3761">
        <f t="shared" si="352"/>
        <v>2014</v>
      </c>
    </row>
    <row r="3762" spans="1:21" ht="43.5" x14ac:dyDescent="0.35">
      <c r="A3762">
        <v>4034</v>
      </c>
      <c r="B3762" s="3" t="s">
        <v>4030</v>
      </c>
      <c r="C3762" s="3" t="s">
        <v>8139</v>
      </c>
      <c r="D3762" s="6">
        <v>13500</v>
      </c>
      <c r="E3762" s="8">
        <v>0</v>
      </c>
      <c r="F3762" t="s">
        <v>8220</v>
      </c>
      <c r="G3762" t="s">
        <v>8223</v>
      </c>
      <c r="H3762" t="s">
        <v>8245</v>
      </c>
      <c r="I3762">
        <v>1428097450</v>
      </c>
      <c r="J3762">
        <v>1425509050</v>
      </c>
      <c r="K3762" t="b">
        <v>0</v>
      </c>
      <c r="L3762">
        <v>2</v>
      </c>
      <c r="M3762" t="b">
        <v>0</v>
      </c>
      <c r="N3762" s="10" t="s">
        <v>8271</v>
      </c>
      <c r="O3762" t="s">
        <v>8272</v>
      </c>
      <c r="P3762" s="12">
        <f t="shared" si="349"/>
        <v>42067.947337962964</v>
      </c>
      <c r="Q3762" s="12">
        <f t="shared" si="350"/>
        <v>42097.905671296292</v>
      </c>
      <c r="R3762" s="15">
        <f t="shared" si="351"/>
        <v>2015</v>
      </c>
      <c r="S3762" s="21">
        <f t="shared" si="354"/>
        <v>0</v>
      </c>
      <c r="T3762" s="15">
        <f t="shared" si="353"/>
        <v>0</v>
      </c>
      <c r="U3762">
        <f t="shared" si="352"/>
        <v>2015</v>
      </c>
    </row>
    <row r="3763" spans="1:21" ht="29" x14ac:dyDescent="0.35">
      <c r="A3763">
        <v>3869</v>
      </c>
      <c r="B3763" s="3" t="s">
        <v>3866</v>
      </c>
      <c r="C3763" s="3" t="s">
        <v>7978</v>
      </c>
      <c r="D3763" s="6">
        <v>13111</v>
      </c>
      <c r="E3763" s="8">
        <v>0</v>
      </c>
      <c r="F3763" t="s">
        <v>8219</v>
      </c>
      <c r="G3763" t="s">
        <v>8223</v>
      </c>
      <c r="H3763" t="s">
        <v>8245</v>
      </c>
      <c r="I3763">
        <v>1426302660</v>
      </c>
      <c r="J3763">
        <v>1423761792</v>
      </c>
      <c r="K3763" t="b">
        <v>0</v>
      </c>
      <c r="L3763">
        <v>15</v>
      </c>
      <c r="M3763" t="b">
        <v>0</v>
      </c>
      <c r="N3763" s="10" t="s">
        <v>8271</v>
      </c>
      <c r="O3763" t="s">
        <v>8313</v>
      </c>
      <c r="P3763" s="12">
        <f t="shared" si="349"/>
        <v>42047.724444444444</v>
      </c>
      <c r="Q3763" s="12">
        <f t="shared" si="350"/>
        <v>42077.132638888885</v>
      </c>
      <c r="R3763" s="15">
        <f t="shared" si="351"/>
        <v>2015</v>
      </c>
      <c r="S3763" s="21">
        <f t="shared" si="354"/>
        <v>0</v>
      </c>
      <c r="T3763" s="15">
        <f t="shared" si="353"/>
        <v>0</v>
      </c>
      <c r="U3763">
        <f t="shared" si="352"/>
        <v>2015</v>
      </c>
    </row>
    <row r="3764" spans="1:21" ht="43.5" x14ac:dyDescent="0.35">
      <c r="A3764">
        <v>3848</v>
      </c>
      <c r="B3764" s="3" t="s">
        <v>3845</v>
      </c>
      <c r="C3764" s="3" t="s">
        <v>7957</v>
      </c>
      <c r="D3764" s="6">
        <v>13000</v>
      </c>
      <c r="E3764" s="8">
        <v>0</v>
      </c>
      <c r="F3764" t="s">
        <v>8220</v>
      </c>
      <c r="G3764" t="s">
        <v>8223</v>
      </c>
      <c r="H3764" t="s">
        <v>8245</v>
      </c>
      <c r="I3764">
        <v>1445196989</v>
      </c>
      <c r="J3764">
        <v>1442604989</v>
      </c>
      <c r="K3764" t="b">
        <v>1</v>
      </c>
      <c r="L3764">
        <v>43</v>
      </c>
      <c r="M3764" t="b">
        <v>0</v>
      </c>
      <c r="N3764" s="10" t="s">
        <v>8271</v>
      </c>
      <c r="O3764" t="s">
        <v>8272</v>
      </c>
      <c r="P3764" s="12">
        <f t="shared" si="349"/>
        <v>42265.817002314812</v>
      </c>
      <c r="Q3764" s="12">
        <f t="shared" si="350"/>
        <v>42295.817002314812</v>
      </c>
      <c r="R3764" s="15">
        <f t="shared" si="351"/>
        <v>2015</v>
      </c>
      <c r="S3764" s="21">
        <f t="shared" si="354"/>
        <v>0</v>
      </c>
      <c r="T3764" s="15">
        <f t="shared" si="353"/>
        <v>0</v>
      </c>
      <c r="U3764">
        <f t="shared" si="352"/>
        <v>2015</v>
      </c>
    </row>
    <row r="3765" spans="1:21" ht="29" x14ac:dyDescent="0.35">
      <c r="A3765">
        <v>3792</v>
      </c>
      <c r="B3765" s="3" t="s">
        <v>3789</v>
      </c>
      <c r="C3765" s="3" t="s">
        <v>7902</v>
      </c>
      <c r="D3765" s="6">
        <v>12500</v>
      </c>
      <c r="E3765" s="8">
        <v>0</v>
      </c>
      <c r="F3765" t="s">
        <v>8220</v>
      </c>
      <c r="G3765" t="s">
        <v>8223</v>
      </c>
      <c r="H3765" t="s">
        <v>8245</v>
      </c>
      <c r="I3765">
        <v>1436957022</v>
      </c>
      <c r="J3765">
        <v>1434365022</v>
      </c>
      <c r="K3765" t="b">
        <v>0</v>
      </c>
      <c r="L3765">
        <v>2</v>
      </c>
      <c r="M3765" t="b">
        <v>0</v>
      </c>
      <c r="N3765" s="10" t="s">
        <v>8271</v>
      </c>
      <c r="O3765" t="s">
        <v>8313</v>
      </c>
      <c r="P3765" s="12">
        <f t="shared" si="349"/>
        <v>42170.447013888886</v>
      </c>
      <c r="Q3765" s="12">
        <f t="shared" si="350"/>
        <v>42200.447013888886</v>
      </c>
      <c r="R3765" s="15">
        <f t="shared" si="351"/>
        <v>2015</v>
      </c>
      <c r="S3765" s="21">
        <f t="shared" si="354"/>
        <v>0</v>
      </c>
      <c r="T3765" s="15">
        <f t="shared" si="353"/>
        <v>0</v>
      </c>
      <c r="U3765">
        <f t="shared" si="352"/>
        <v>2015</v>
      </c>
    </row>
    <row r="3766" spans="1:21" ht="29" x14ac:dyDescent="0.35">
      <c r="A3766">
        <v>3803</v>
      </c>
      <c r="B3766" s="3" t="s">
        <v>3800</v>
      </c>
      <c r="C3766" s="3" t="s">
        <v>7913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1457133568</v>
      </c>
      <c r="J3766">
        <v>1454541568</v>
      </c>
      <c r="K3766" t="b">
        <v>0</v>
      </c>
      <c r="L3766">
        <v>40</v>
      </c>
      <c r="M3766" t="b">
        <v>0</v>
      </c>
      <c r="N3766" s="10" t="s">
        <v>8271</v>
      </c>
      <c r="O3766" t="s">
        <v>8313</v>
      </c>
      <c r="P3766" s="12">
        <f t="shared" si="349"/>
        <v>42403.971851851849</v>
      </c>
      <c r="Q3766" s="12">
        <f t="shared" si="350"/>
        <v>42433.971851851849</v>
      </c>
      <c r="R3766" s="15">
        <f t="shared" si="351"/>
        <v>2016</v>
      </c>
      <c r="S3766" s="21">
        <f t="shared" si="354"/>
        <v>0</v>
      </c>
      <c r="T3766" s="15">
        <f t="shared" si="353"/>
        <v>0</v>
      </c>
      <c r="U3766">
        <f t="shared" si="352"/>
        <v>2016</v>
      </c>
    </row>
    <row r="3767" spans="1:21" ht="43.5" x14ac:dyDescent="0.35">
      <c r="A3767">
        <v>3932</v>
      </c>
      <c r="B3767" s="3" t="s">
        <v>3929</v>
      </c>
      <c r="C3767" s="3" t="s">
        <v>8040</v>
      </c>
      <c r="D3767" s="6">
        <v>12000</v>
      </c>
      <c r="E3767" s="8">
        <v>0</v>
      </c>
      <c r="F3767" t="s">
        <v>8220</v>
      </c>
      <c r="G3767" t="s">
        <v>8223</v>
      </c>
      <c r="H3767" t="s">
        <v>8245</v>
      </c>
      <c r="I3767">
        <v>1458097364</v>
      </c>
      <c r="J3767">
        <v>1455508964</v>
      </c>
      <c r="K3767" t="b">
        <v>0</v>
      </c>
      <c r="L3767">
        <v>1</v>
      </c>
      <c r="M3767" t="b">
        <v>0</v>
      </c>
      <c r="N3767" s="10" t="s">
        <v>8271</v>
      </c>
      <c r="O3767" t="s">
        <v>8272</v>
      </c>
      <c r="P3767" s="12">
        <f t="shared" si="349"/>
        <v>42415.168564814812</v>
      </c>
      <c r="Q3767" s="12">
        <f t="shared" si="350"/>
        <v>42445.126898148148</v>
      </c>
      <c r="R3767" s="15">
        <f t="shared" si="351"/>
        <v>2016</v>
      </c>
      <c r="S3767" s="21">
        <f t="shared" si="354"/>
        <v>0</v>
      </c>
      <c r="T3767" s="15">
        <f t="shared" si="353"/>
        <v>0</v>
      </c>
      <c r="U3767">
        <f t="shared" si="352"/>
        <v>2016</v>
      </c>
    </row>
    <row r="3768" spans="1:21" ht="43.5" x14ac:dyDescent="0.35">
      <c r="A3768">
        <v>3923</v>
      </c>
      <c r="B3768" s="3" t="s">
        <v>3920</v>
      </c>
      <c r="C3768" s="3" t="s">
        <v>8031</v>
      </c>
      <c r="D3768" s="6">
        <v>11500</v>
      </c>
      <c r="E3768" s="8">
        <v>0</v>
      </c>
      <c r="F3768" t="s">
        <v>8220</v>
      </c>
      <c r="G3768" t="s">
        <v>8224</v>
      </c>
      <c r="H3768" t="s">
        <v>8246</v>
      </c>
      <c r="I3768">
        <v>1428622271</v>
      </c>
      <c r="J3768">
        <v>1426203071</v>
      </c>
      <c r="K3768" t="b">
        <v>0</v>
      </c>
      <c r="L3768">
        <v>17</v>
      </c>
      <c r="M3768" t="b">
        <v>0</v>
      </c>
      <c r="N3768" s="10" t="s">
        <v>8271</v>
      </c>
      <c r="O3768" t="s">
        <v>8272</v>
      </c>
      <c r="P3768" s="12">
        <f t="shared" si="349"/>
        <v>42075.979988425926</v>
      </c>
      <c r="Q3768" s="12">
        <f t="shared" si="350"/>
        <v>42103.979988425926</v>
      </c>
      <c r="R3768" s="15">
        <f t="shared" si="351"/>
        <v>2015</v>
      </c>
      <c r="S3768" s="21">
        <f t="shared" si="354"/>
        <v>0</v>
      </c>
      <c r="T3768" s="15">
        <f t="shared" si="353"/>
        <v>0</v>
      </c>
      <c r="U3768">
        <f t="shared" si="352"/>
        <v>2015</v>
      </c>
    </row>
    <row r="3769" spans="1:21" ht="43.5" x14ac:dyDescent="0.35">
      <c r="A3769">
        <v>3983</v>
      </c>
      <c r="B3769" s="3" t="s">
        <v>3979</v>
      </c>
      <c r="C3769" s="3" t="s">
        <v>8089</v>
      </c>
      <c r="D3769" s="6">
        <v>11140</v>
      </c>
      <c r="E3769" s="8">
        <v>0</v>
      </c>
      <c r="F3769" t="s">
        <v>8220</v>
      </c>
      <c r="G3769" t="s">
        <v>8223</v>
      </c>
      <c r="H3769" t="s">
        <v>8245</v>
      </c>
      <c r="I3769">
        <v>1400569140</v>
      </c>
      <c r="J3769">
        <v>1397854356</v>
      </c>
      <c r="K3769" t="b">
        <v>0</v>
      </c>
      <c r="L3769">
        <v>46</v>
      </c>
      <c r="M3769" t="b">
        <v>0</v>
      </c>
      <c r="N3769" s="10" t="s">
        <v>8271</v>
      </c>
      <c r="O3769" t="s">
        <v>8272</v>
      </c>
      <c r="P3769" s="12">
        <f t="shared" si="349"/>
        <v>41747.86986111111</v>
      </c>
      <c r="Q3769" s="12">
        <f t="shared" si="350"/>
        <v>41779.290972222225</v>
      </c>
      <c r="R3769" s="15">
        <f t="shared" si="351"/>
        <v>2014</v>
      </c>
      <c r="S3769" s="21">
        <f t="shared" si="354"/>
        <v>0</v>
      </c>
      <c r="T3769" s="15">
        <f t="shared" si="353"/>
        <v>0</v>
      </c>
      <c r="U3769">
        <f t="shared" si="352"/>
        <v>2014</v>
      </c>
    </row>
    <row r="3770" spans="1:21" ht="29" x14ac:dyDescent="0.35">
      <c r="A3770">
        <v>3854</v>
      </c>
      <c r="B3770" s="3" t="s">
        <v>3851</v>
      </c>
      <c r="C3770" s="3" t="s">
        <v>7963</v>
      </c>
      <c r="D3770" s="6">
        <v>11000</v>
      </c>
      <c r="E3770" s="8">
        <v>0</v>
      </c>
      <c r="F3770" t="s">
        <v>8220</v>
      </c>
      <c r="G3770" t="s">
        <v>8223</v>
      </c>
      <c r="H3770" t="s">
        <v>8245</v>
      </c>
      <c r="I3770">
        <v>1431206058</v>
      </c>
      <c r="J3770">
        <v>1428614058</v>
      </c>
      <c r="K3770" t="b">
        <v>0</v>
      </c>
      <c r="L3770">
        <v>20</v>
      </c>
      <c r="M3770" t="b">
        <v>0</v>
      </c>
      <c r="N3770" s="10" t="s">
        <v>8271</v>
      </c>
      <c r="O3770" t="s">
        <v>8272</v>
      </c>
      <c r="P3770" s="12">
        <f t="shared" si="349"/>
        <v>42103.884930555556</v>
      </c>
      <c r="Q3770" s="12">
        <f t="shared" si="350"/>
        <v>42133.884930555556</v>
      </c>
      <c r="R3770" s="15">
        <f t="shared" si="351"/>
        <v>2015</v>
      </c>
      <c r="S3770" s="21">
        <f t="shared" si="354"/>
        <v>0</v>
      </c>
      <c r="T3770" s="15">
        <f t="shared" si="353"/>
        <v>0</v>
      </c>
      <c r="U3770">
        <f t="shared" si="352"/>
        <v>2015</v>
      </c>
    </row>
    <row r="3771" spans="1:21" ht="43.5" x14ac:dyDescent="0.35">
      <c r="A3771">
        <v>3847</v>
      </c>
      <c r="B3771" s="3" t="s">
        <v>3844</v>
      </c>
      <c r="C3771" s="3" t="s">
        <v>7956</v>
      </c>
      <c r="D3771" s="6">
        <v>10500</v>
      </c>
      <c r="E3771" s="8">
        <v>0</v>
      </c>
      <c r="F3771" t="s">
        <v>8220</v>
      </c>
      <c r="G3771" t="s">
        <v>8223</v>
      </c>
      <c r="H3771" t="s">
        <v>8245</v>
      </c>
      <c r="I3771">
        <v>1437283391</v>
      </c>
      <c r="J3771">
        <v>1433395391</v>
      </c>
      <c r="K3771" t="b">
        <v>1</v>
      </c>
      <c r="L3771">
        <v>9</v>
      </c>
      <c r="M3771" t="b">
        <v>0</v>
      </c>
      <c r="N3771" s="10" t="s">
        <v>8271</v>
      </c>
      <c r="O3771" t="s">
        <v>8272</v>
      </c>
      <c r="P3771" s="12">
        <f t="shared" si="349"/>
        <v>42159.224432870367</v>
      </c>
      <c r="Q3771" s="12">
        <f t="shared" si="350"/>
        <v>42204.224432870367</v>
      </c>
      <c r="R3771" s="15">
        <f t="shared" si="351"/>
        <v>2015</v>
      </c>
      <c r="S3771" s="21">
        <f t="shared" si="354"/>
        <v>0</v>
      </c>
      <c r="T3771" s="15">
        <f t="shared" si="353"/>
        <v>0</v>
      </c>
      <c r="U3771">
        <f t="shared" si="352"/>
        <v>2015</v>
      </c>
    </row>
    <row r="3772" spans="1:21" ht="43.5" x14ac:dyDescent="0.35">
      <c r="A3772">
        <v>3714</v>
      </c>
      <c r="B3772" s="3" t="s">
        <v>3711</v>
      </c>
      <c r="C3772" s="3" t="s">
        <v>7824</v>
      </c>
      <c r="D3772" s="6">
        <v>10000</v>
      </c>
      <c r="E3772" s="8">
        <v>0</v>
      </c>
      <c r="F3772" t="s">
        <v>8218</v>
      </c>
      <c r="G3772" t="s">
        <v>8223</v>
      </c>
      <c r="H3772" t="s">
        <v>8245</v>
      </c>
      <c r="I3772">
        <v>1432612740</v>
      </c>
      <c r="J3772">
        <v>1429881667</v>
      </c>
      <c r="K3772" t="b">
        <v>0</v>
      </c>
      <c r="L3772">
        <v>97</v>
      </c>
      <c r="M3772" t="b">
        <v>1</v>
      </c>
      <c r="N3772" s="10" t="s">
        <v>8271</v>
      </c>
      <c r="O3772" t="s">
        <v>8272</v>
      </c>
      <c r="P3772" s="12">
        <f t="shared" si="349"/>
        <v>42118.556331018524</v>
      </c>
      <c r="Q3772" s="12">
        <f t="shared" si="350"/>
        <v>42150.165972222225</v>
      </c>
      <c r="R3772" s="15">
        <f t="shared" si="351"/>
        <v>2015</v>
      </c>
      <c r="S3772" s="21">
        <f t="shared" si="354"/>
        <v>0</v>
      </c>
      <c r="T3772" s="15">
        <f t="shared" si="353"/>
        <v>0</v>
      </c>
      <c r="U3772">
        <f t="shared" si="352"/>
        <v>2015</v>
      </c>
    </row>
    <row r="3773" spans="1:21" ht="43.5" x14ac:dyDescent="0.35">
      <c r="A3773">
        <v>3766</v>
      </c>
      <c r="B3773" s="3" t="s">
        <v>3763</v>
      </c>
      <c r="C3773" s="3" t="s">
        <v>7876</v>
      </c>
      <c r="D3773" s="6">
        <v>10000</v>
      </c>
      <c r="E3773" s="8">
        <v>0</v>
      </c>
      <c r="F3773" t="s">
        <v>8218</v>
      </c>
      <c r="G3773" t="s">
        <v>8223</v>
      </c>
      <c r="H3773" t="s">
        <v>8245</v>
      </c>
      <c r="I3773">
        <v>1404360045</v>
      </c>
      <c r="J3773">
        <v>1401336045</v>
      </c>
      <c r="K3773" t="b">
        <v>0</v>
      </c>
      <c r="L3773">
        <v>96</v>
      </c>
      <c r="M3773" t="b">
        <v>1</v>
      </c>
      <c r="N3773" s="10" t="s">
        <v>8271</v>
      </c>
      <c r="O3773" t="s">
        <v>8313</v>
      </c>
      <c r="P3773" s="12">
        <f t="shared" si="349"/>
        <v>41788.167187500003</v>
      </c>
      <c r="Q3773" s="12">
        <f t="shared" si="350"/>
        <v>41823.167187500003</v>
      </c>
      <c r="R3773" s="15">
        <f t="shared" si="351"/>
        <v>2014</v>
      </c>
      <c r="S3773" s="21">
        <f t="shared" si="354"/>
        <v>0</v>
      </c>
      <c r="T3773" s="15">
        <f t="shared" si="353"/>
        <v>0</v>
      </c>
      <c r="U3773">
        <f t="shared" si="352"/>
        <v>2014</v>
      </c>
    </row>
    <row r="3774" spans="1:21" ht="43.5" x14ac:dyDescent="0.35">
      <c r="A3774">
        <v>3799</v>
      </c>
      <c r="B3774" s="3" t="s">
        <v>3796</v>
      </c>
      <c r="C3774" s="3" t="s">
        <v>7909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1457734843</v>
      </c>
      <c r="J3774">
        <v>1455142843</v>
      </c>
      <c r="K3774" t="b">
        <v>0</v>
      </c>
      <c r="L3774">
        <v>4</v>
      </c>
      <c r="M3774" t="b">
        <v>0</v>
      </c>
      <c r="N3774" s="10" t="s">
        <v>8271</v>
      </c>
      <c r="O3774" t="s">
        <v>8313</v>
      </c>
      <c r="P3774" s="12">
        <f t="shared" si="349"/>
        <v>42410.93105324074</v>
      </c>
      <c r="Q3774" s="12">
        <f t="shared" si="350"/>
        <v>42440.93105324074</v>
      </c>
      <c r="R3774" s="15">
        <f t="shared" si="351"/>
        <v>2016</v>
      </c>
      <c r="S3774" s="21">
        <f t="shared" si="354"/>
        <v>0</v>
      </c>
      <c r="T3774" s="15">
        <f t="shared" si="353"/>
        <v>0</v>
      </c>
      <c r="U3774">
        <f t="shared" si="352"/>
        <v>2016</v>
      </c>
    </row>
    <row r="3775" spans="1:21" ht="43.5" x14ac:dyDescent="0.35">
      <c r="A3775">
        <v>3841</v>
      </c>
      <c r="B3775" s="3" t="s">
        <v>3838</v>
      </c>
      <c r="C3775" s="3" t="s">
        <v>7950</v>
      </c>
      <c r="D3775" s="6">
        <v>10000</v>
      </c>
      <c r="E3775" s="8">
        <v>0</v>
      </c>
      <c r="F3775" t="s">
        <v>8220</v>
      </c>
      <c r="G3775" t="s">
        <v>8223</v>
      </c>
      <c r="H3775" t="s">
        <v>8245</v>
      </c>
      <c r="I3775">
        <v>1405882287</v>
      </c>
      <c r="J3775">
        <v>1400698287</v>
      </c>
      <c r="K3775" t="b">
        <v>1</v>
      </c>
      <c r="L3775">
        <v>34</v>
      </c>
      <c r="M3775" t="b">
        <v>0</v>
      </c>
      <c r="N3775" s="10" t="s">
        <v>8271</v>
      </c>
      <c r="O3775" t="s">
        <v>8272</v>
      </c>
      <c r="P3775" s="12">
        <f t="shared" si="349"/>
        <v>41780.785729166666</v>
      </c>
      <c r="Q3775" s="12">
        <f t="shared" si="350"/>
        <v>41840.785729166666</v>
      </c>
      <c r="R3775" s="15">
        <f t="shared" si="351"/>
        <v>2014</v>
      </c>
      <c r="S3775" s="21">
        <f t="shared" si="354"/>
        <v>0</v>
      </c>
      <c r="T3775" s="15">
        <f t="shared" si="353"/>
        <v>0</v>
      </c>
      <c r="U3775">
        <f t="shared" si="352"/>
        <v>2014</v>
      </c>
    </row>
    <row r="3776" spans="1:21" ht="43.5" x14ac:dyDescent="0.35">
      <c r="A3776">
        <v>3852</v>
      </c>
      <c r="B3776" s="3" t="s">
        <v>3849</v>
      </c>
      <c r="C3776" s="3" t="s">
        <v>7961</v>
      </c>
      <c r="D3776" s="6">
        <v>10000</v>
      </c>
      <c r="E3776" s="8">
        <v>0</v>
      </c>
      <c r="F3776" t="s">
        <v>8220</v>
      </c>
      <c r="G3776" t="s">
        <v>8223</v>
      </c>
      <c r="H3776" t="s">
        <v>8245</v>
      </c>
      <c r="I3776">
        <v>1427427276</v>
      </c>
      <c r="J3776">
        <v>1425270876</v>
      </c>
      <c r="K3776" t="b">
        <v>0</v>
      </c>
      <c r="L3776">
        <v>2</v>
      </c>
      <c r="M3776" t="b">
        <v>0</v>
      </c>
      <c r="N3776" s="10" t="s">
        <v>8271</v>
      </c>
      <c r="O3776" t="s">
        <v>8272</v>
      </c>
      <c r="P3776" s="12">
        <f t="shared" si="349"/>
        <v>42065.190694444449</v>
      </c>
      <c r="Q3776" s="12">
        <f t="shared" si="350"/>
        <v>42090.149027777778</v>
      </c>
      <c r="R3776" s="15">
        <f t="shared" si="351"/>
        <v>2015</v>
      </c>
      <c r="S3776" s="21">
        <f t="shared" si="354"/>
        <v>0</v>
      </c>
      <c r="T3776" s="15">
        <f t="shared" si="353"/>
        <v>0</v>
      </c>
      <c r="U3776">
        <f t="shared" si="352"/>
        <v>2015</v>
      </c>
    </row>
    <row r="3777" spans="1:21" ht="58" x14ac:dyDescent="0.35">
      <c r="A3777">
        <v>3870</v>
      </c>
      <c r="B3777" s="3" t="s">
        <v>3867</v>
      </c>
      <c r="C3777" s="3" t="s">
        <v>7979</v>
      </c>
      <c r="D3777" s="6">
        <v>10000</v>
      </c>
      <c r="E3777" s="8">
        <v>0</v>
      </c>
      <c r="F3777" t="s">
        <v>8219</v>
      </c>
      <c r="G3777" t="s">
        <v>8223</v>
      </c>
      <c r="H3777" t="s">
        <v>8245</v>
      </c>
      <c r="I3777">
        <v>1404360478</v>
      </c>
      <c r="J3777">
        <v>1401768478</v>
      </c>
      <c r="K3777" t="b">
        <v>0</v>
      </c>
      <c r="L3777">
        <v>10</v>
      </c>
      <c r="M3777" t="b">
        <v>0</v>
      </c>
      <c r="N3777" s="10" t="s">
        <v>8271</v>
      </c>
      <c r="O3777" t="s">
        <v>8313</v>
      </c>
      <c r="P3777" s="12">
        <f t="shared" si="349"/>
        <v>41793.17219907407</v>
      </c>
      <c r="Q3777" s="12">
        <f t="shared" si="350"/>
        <v>41823.17219907407</v>
      </c>
      <c r="R3777" s="15">
        <f t="shared" si="351"/>
        <v>2014</v>
      </c>
      <c r="S3777" s="21">
        <f t="shared" si="354"/>
        <v>0</v>
      </c>
      <c r="T3777" s="15">
        <f t="shared" si="353"/>
        <v>0</v>
      </c>
      <c r="U3777">
        <f t="shared" si="352"/>
        <v>2014</v>
      </c>
    </row>
    <row r="3778" spans="1:21" ht="43.5" x14ac:dyDescent="0.35">
      <c r="A3778">
        <v>3884</v>
      </c>
      <c r="B3778" s="3" t="s">
        <v>3881</v>
      </c>
      <c r="C3778" s="3" t="s">
        <v>7993</v>
      </c>
      <c r="D3778" s="6">
        <v>10000</v>
      </c>
      <c r="E3778" s="8">
        <v>0</v>
      </c>
      <c r="F3778" t="s">
        <v>8219</v>
      </c>
      <c r="G3778" t="s">
        <v>8223</v>
      </c>
      <c r="H3778" t="s">
        <v>8245</v>
      </c>
      <c r="I3778">
        <v>1427479192</v>
      </c>
      <c r="J3778">
        <v>1425322792</v>
      </c>
      <c r="K3778" t="b">
        <v>0</v>
      </c>
      <c r="L3778">
        <v>0</v>
      </c>
      <c r="M3778" t="b">
        <v>0</v>
      </c>
      <c r="N3778" s="10" t="s">
        <v>8271</v>
      </c>
      <c r="O3778" t="s">
        <v>8313</v>
      </c>
      <c r="P3778" s="12">
        <f t="shared" ref="P3778:P3841" si="355">(((J3778/60)/60)/24)+DATE(1970,1,1)</f>
        <v>42065.791574074072</v>
      </c>
      <c r="Q3778" s="12">
        <f t="shared" ref="Q3778:Q3841" si="356">(((I3778/60)/60)/24)+DATE(1970,1,1)</f>
        <v>42090.749907407408</v>
      </c>
      <c r="R3778" s="15">
        <f t="shared" ref="R3778:R3841" si="357">YEAR(P3778)</f>
        <v>2015</v>
      </c>
      <c r="S3778" s="21">
        <f t="shared" si="354"/>
        <v>0</v>
      </c>
      <c r="T3778" s="15">
        <f t="shared" si="353"/>
        <v>0</v>
      </c>
      <c r="U3778">
        <f t="shared" si="352"/>
        <v>2015</v>
      </c>
    </row>
    <row r="3779" spans="1:21" x14ac:dyDescent="0.35">
      <c r="A3779">
        <v>3886</v>
      </c>
      <c r="B3779" s="3" t="s">
        <v>3883</v>
      </c>
      <c r="C3779" s="3">
        <v>1</v>
      </c>
      <c r="D3779" s="6">
        <v>10000</v>
      </c>
      <c r="E3779" s="8">
        <v>0</v>
      </c>
      <c r="F3779" t="s">
        <v>8219</v>
      </c>
      <c r="G3779" t="s">
        <v>8225</v>
      </c>
      <c r="H3779" t="s">
        <v>8247</v>
      </c>
      <c r="I3779">
        <v>1418275702</v>
      </c>
      <c r="J3779">
        <v>1415683702</v>
      </c>
      <c r="K3779" t="b">
        <v>0</v>
      </c>
      <c r="L3779">
        <v>0</v>
      </c>
      <c r="M3779" t="b">
        <v>0</v>
      </c>
      <c r="N3779" s="10" t="s">
        <v>8271</v>
      </c>
      <c r="O3779" t="s">
        <v>8313</v>
      </c>
      <c r="P3779" s="12">
        <f t="shared" si="355"/>
        <v>41954.228032407409</v>
      </c>
      <c r="Q3779" s="12">
        <f t="shared" si="356"/>
        <v>41984.228032407409</v>
      </c>
      <c r="R3779" s="15">
        <f t="shared" si="357"/>
        <v>2014</v>
      </c>
      <c r="S3779" s="21">
        <f t="shared" si="354"/>
        <v>0</v>
      </c>
      <c r="T3779" s="15">
        <f t="shared" si="353"/>
        <v>0</v>
      </c>
      <c r="U3779">
        <f t="shared" ref="U3779:U3842" si="358">YEAR(P3779)</f>
        <v>2014</v>
      </c>
    </row>
    <row r="3780" spans="1:21" ht="43.5" x14ac:dyDescent="0.35">
      <c r="A3780">
        <v>3899</v>
      </c>
      <c r="B3780" s="3" t="s">
        <v>3896</v>
      </c>
      <c r="C3780" s="3" t="s">
        <v>8007</v>
      </c>
      <c r="D3780" s="6">
        <v>10000</v>
      </c>
      <c r="E3780" s="8">
        <v>0</v>
      </c>
      <c r="F3780" t="s">
        <v>8220</v>
      </c>
      <c r="G3780" t="s">
        <v>8223</v>
      </c>
      <c r="H3780" t="s">
        <v>8245</v>
      </c>
      <c r="I3780">
        <v>1407868561</v>
      </c>
      <c r="J3780">
        <v>1406140561</v>
      </c>
      <c r="K3780" t="b">
        <v>0</v>
      </c>
      <c r="L3780">
        <v>2</v>
      </c>
      <c r="M3780" t="b">
        <v>0</v>
      </c>
      <c r="N3780" s="10" t="s">
        <v>8271</v>
      </c>
      <c r="O3780" t="s">
        <v>8272</v>
      </c>
      <c r="P3780" s="12">
        <f t="shared" si="355"/>
        <v>41843.775011574071</v>
      </c>
      <c r="Q3780" s="12">
        <f t="shared" si="356"/>
        <v>41863.775011574071</v>
      </c>
      <c r="R3780" s="15">
        <f t="shared" si="357"/>
        <v>2014</v>
      </c>
      <c r="S3780" s="21">
        <f t="shared" si="354"/>
        <v>0</v>
      </c>
      <c r="T3780" s="15">
        <f t="shared" ref="T3780:T3843" si="359">IFERROR(ROUND(E3780/L3780,2),0)</f>
        <v>0</v>
      </c>
      <c r="U3780">
        <f t="shared" si="358"/>
        <v>2014</v>
      </c>
    </row>
    <row r="3781" spans="1:21" ht="29" x14ac:dyDescent="0.35">
      <c r="A3781">
        <v>3904</v>
      </c>
      <c r="B3781" s="3" t="s">
        <v>3901</v>
      </c>
      <c r="C3781" s="3" t="s">
        <v>8012</v>
      </c>
      <c r="D3781" s="6">
        <v>10000</v>
      </c>
      <c r="E3781" s="8">
        <v>0</v>
      </c>
      <c r="F3781" t="s">
        <v>8220</v>
      </c>
      <c r="G3781" t="s">
        <v>8223</v>
      </c>
      <c r="H3781" t="s">
        <v>8245</v>
      </c>
      <c r="I3781">
        <v>1429074240</v>
      </c>
      <c r="J3781">
        <v>1427866200</v>
      </c>
      <c r="K3781" t="b">
        <v>0</v>
      </c>
      <c r="L3781">
        <v>2</v>
      </c>
      <c r="M3781" t="b">
        <v>0</v>
      </c>
      <c r="N3781" s="10" t="s">
        <v>8271</v>
      </c>
      <c r="O3781" t="s">
        <v>8272</v>
      </c>
      <c r="P3781" s="12">
        <f t="shared" si="355"/>
        <v>42095.229166666672</v>
      </c>
      <c r="Q3781" s="12">
        <f t="shared" si="356"/>
        <v>42109.211111111115</v>
      </c>
      <c r="R3781" s="15">
        <f t="shared" si="357"/>
        <v>2015</v>
      </c>
      <c r="S3781" s="21">
        <f t="shared" si="354"/>
        <v>0</v>
      </c>
      <c r="T3781" s="15">
        <f t="shared" si="359"/>
        <v>0</v>
      </c>
      <c r="U3781">
        <f t="shared" si="358"/>
        <v>2015</v>
      </c>
    </row>
    <row r="3782" spans="1:21" ht="43.5" x14ac:dyDescent="0.35">
      <c r="A3782">
        <v>3913</v>
      </c>
      <c r="B3782" s="3" t="s">
        <v>3910</v>
      </c>
      <c r="C3782" s="3" t="s">
        <v>8021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1448863449</v>
      </c>
      <c r="J3782">
        <v>1446267849</v>
      </c>
      <c r="K3782" t="b">
        <v>0</v>
      </c>
      <c r="L3782">
        <v>7</v>
      </c>
      <c r="M3782" t="b">
        <v>0</v>
      </c>
      <c r="N3782" s="10" t="s">
        <v>8271</v>
      </c>
      <c r="O3782" t="s">
        <v>8272</v>
      </c>
      <c r="P3782" s="12">
        <f t="shared" si="355"/>
        <v>42308.211215277777</v>
      </c>
      <c r="Q3782" s="12">
        <f t="shared" si="356"/>
        <v>42338.252881944441</v>
      </c>
      <c r="R3782" s="15">
        <f t="shared" si="357"/>
        <v>2015</v>
      </c>
      <c r="S3782" s="21">
        <f t="shared" si="354"/>
        <v>0</v>
      </c>
      <c r="T3782" s="15">
        <f t="shared" si="359"/>
        <v>0</v>
      </c>
      <c r="U3782">
        <f t="shared" si="358"/>
        <v>2015</v>
      </c>
    </row>
    <row r="3783" spans="1:21" ht="43.5" x14ac:dyDescent="0.35">
      <c r="A3783">
        <v>3930</v>
      </c>
      <c r="B3783" s="3" t="s">
        <v>3927</v>
      </c>
      <c r="C3783" s="3" t="s">
        <v>8038</v>
      </c>
      <c r="D3783" s="6">
        <v>10000</v>
      </c>
      <c r="E3783" s="8">
        <v>0</v>
      </c>
      <c r="F3783" t="s">
        <v>8220</v>
      </c>
      <c r="G3783" t="s">
        <v>8225</v>
      </c>
      <c r="H3783" t="s">
        <v>8247</v>
      </c>
      <c r="I3783">
        <v>1459490400</v>
      </c>
      <c r="J3783">
        <v>1457078868</v>
      </c>
      <c r="K3783" t="b">
        <v>0</v>
      </c>
      <c r="L3783">
        <v>0</v>
      </c>
      <c r="M3783" t="b">
        <v>0</v>
      </c>
      <c r="N3783" s="10" t="s">
        <v>8271</v>
      </c>
      <c r="O3783" t="s">
        <v>8272</v>
      </c>
      <c r="P3783" s="12">
        <f t="shared" si="355"/>
        <v>42433.338749999995</v>
      </c>
      <c r="Q3783" s="12">
        <f t="shared" si="356"/>
        <v>42461.25</v>
      </c>
      <c r="R3783" s="15">
        <f t="shared" si="357"/>
        <v>2016</v>
      </c>
      <c r="S3783" s="21">
        <f t="shared" si="354"/>
        <v>0</v>
      </c>
      <c r="T3783" s="15">
        <f t="shared" si="359"/>
        <v>0</v>
      </c>
      <c r="U3783">
        <f t="shared" si="358"/>
        <v>2016</v>
      </c>
    </row>
    <row r="3784" spans="1:21" ht="58" x14ac:dyDescent="0.35">
      <c r="A3784">
        <v>3949</v>
      </c>
      <c r="B3784" s="3" t="s">
        <v>3946</v>
      </c>
      <c r="C3784" s="3" t="s">
        <v>8057</v>
      </c>
      <c r="D3784" s="6">
        <v>10000</v>
      </c>
      <c r="E3784" s="8">
        <v>0</v>
      </c>
      <c r="F3784" t="s">
        <v>8220</v>
      </c>
      <c r="G3784" t="s">
        <v>8225</v>
      </c>
      <c r="H3784" t="s">
        <v>8247</v>
      </c>
      <c r="I3784">
        <v>1423623221</v>
      </c>
      <c r="J3784">
        <v>1421031221</v>
      </c>
      <c r="K3784" t="b">
        <v>0</v>
      </c>
      <c r="L3784">
        <v>32</v>
      </c>
      <c r="M3784" t="b">
        <v>0</v>
      </c>
      <c r="N3784" s="10" t="s">
        <v>8271</v>
      </c>
      <c r="O3784" t="s">
        <v>8272</v>
      </c>
      <c r="P3784" s="12">
        <f t="shared" si="355"/>
        <v>42016.120613425926</v>
      </c>
      <c r="Q3784" s="12">
        <f t="shared" si="356"/>
        <v>42046.120613425926</v>
      </c>
      <c r="R3784" s="15">
        <f t="shared" si="357"/>
        <v>2015</v>
      </c>
      <c r="S3784" s="21">
        <f t="shared" si="354"/>
        <v>0</v>
      </c>
      <c r="T3784" s="15">
        <f t="shared" si="359"/>
        <v>0</v>
      </c>
      <c r="U3784">
        <f t="shared" si="358"/>
        <v>2015</v>
      </c>
    </row>
    <row r="3785" spans="1:21" ht="58" x14ac:dyDescent="0.35">
      <c r="A3785">
        <v>3963</v>
      </c>
      <c r="B3785" s="3" t="s">
        <v>3960</v>
      </c>
      <c r="C3785" s="3" t="s">
        <v>8070</v>
      </c>
      <c r="D3785" s="6">
        <v>10000</v>
      </c>
      <c r="E3785" s="8">
        <v>0</v>
      </c>
      <c r="F3785" t="s">
        <v>8220</v>
      </c>
      <c r="G3785" t="s">
        <v>8228</v>
      </c>
      <c r="H3785" t="s">
        <v>8250</v>
      </c>
      <c r="I3785">
        <v>1447821717</v>
      </c>
      <c r="J3785">
        <v>1445226117</v>
      </c>
      <c r="K3785" t="b">
        <v>0</v>
      </c>
      <c r="L3785">
        <v>0</v>
      </c>
      <c r="M3785" t="b">
        <v>0</v>
      </c>
      <c r="N3785" s="10" t="s">
        <v>8271</v>
      </c>
      <c r="O3785" t="s">
        <v>8272</v>
      </c>
      <c r="P3785" s="12">
        <f t="shared" si="355"/>
        <v>42296.154131944444</v>
      </c>
      <c r="Q3785" s="12">
        <f t="shared" si="356"/>
        <v>42326.195798611108</v>
      </c>
      <c r="R3785" s="15">
        <f t="shared" si="357"/>
        <v>2015</v>
      </c>
      <c r="S3785" s="21">
        <f t="shared" si="354"/>
        <v>0</v>
      </c>
      <c r="T3785" s="15">
        <f t="shared" si="359"/>
        <v>0</v>
      </c>
      <c r="U3785">
        <f t="shared" si="358"/>
        <v>2015</v>
      </c>
    </row>
    <row r="3786" spans="1:21" ht="43.5" x14ac:dyDescent="0.35">
      <c r="A3786">
        <v>3992</v>
      </c>
      <c r="B3786" s="3" t="s">
        <v>3988</v>
      </c>
      <c r="C3786" s="3" t="s">
        <v>8098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>
        <v>1449876859</v>
      </c>
      <c r="J3786">
        <v>1444689259</v>
      </c>
      <c r="K3786" t="b">
        <v>0</v>
      </c>
      <c r="L3786">
        <v>9</v>
      </c>
      <c r="M3786" t="b">
        <v>0</v>
      </c>
      <c r="N3786" s="10" t="s">
        <v>8271</v>
      </c>
      <c r="O3786" t="s">
        <v>8272</v>
      </c>
      <c r="P3786" s="12">
        <f t="shared" si="355"/>
        <v>42289.94049768518</v>
      </c>
      <c r="Q3786" s="12">
        <f t="shared" si="356"/>
        <v>42349.982164351852</v>
      </c>
      <c r="R3786" s="15">
        <f t="shared" si="357"/>
        <v>2015</v>
      </c>
      <c r="S3786" s="21">
        <f t="shared" si="354"/>
        <v>0</v>
      </c>
      <c r="T3786" s="15">
        <f t="shared" si="359"/>
        <v>0</v>
      </c>
      <c r="U3786">
        <f t="shared" si="358"/>
        <v>2015</v>
      </c>
    </row>
    <row r="3787" spans="1:21" ht="43.5" x14ac:dyDescent="0.35">
      <c r="A3787">
        <v>4017</v>
      </c>
      <c r="B3787" s="3" t="s">
        <v>4013</v>
      </c>
      <c r="C3787" s="3" t="s">
        <v>8122</v>
      </c>
      <c r="D3787" s="6">
        <v>10000</v>
      </c>
      <c r="E3787" s="8">
        <v>0</v>
      </c>
      <c r="F3787" t="s">
        <v>8220</v>
      </c>
      <c r="G3787" t="s">
        <v>8223</v>
      </c>
      <c r="H3787" t="s">
        <v>8245</v>
      </c>
      <c r="I3787">
        <v>1409846874</v>
      </c>
      <c r="J3787">
        <v>1407254874</v>
      </c>
      <c r="K3787" t="b">
        <v>0</v>
      </c>
      <c r="L3787">
        <v>2</v>
      </c>
      <c r="M3787" t="b">
        <v>0</v>
      </c>
      <c r="N3787" s="10" t="s">
        <v>8271</v>
      </c>
      <c r="O3787" t="s">
        <v>8272</v>
      </c>
      <c r="P3787" s="12">
        <f t="shared" si="355"/>
        <v>41856.672152777777</v>
      </c>
      <c r="Q3787" s="12">
        <f t="shared" si="356"/>
        <v>41886.672152777777</v>
      </c>
      <c r="R3787" s="15">
        <f t="shared" si="357"/>
        <v>2014</v>
      </c>
      <c r="S3787" s="21">
        <f t="shared" si="354"/>
        <v>0</v>
      </c>
      <c r="T3787" s="15">
        <f t="shared" si="359"/>
        <v>0</v>
      </c>
      <c r="U3787">
        <f t="shared" si="358"/>
        <v>2014</v>
      </c>
    </row>
    <row r="3788" spans="1:21" ht="29" x14ac:dyDescent="0.35">
      <c r="A3788">
        <v>4035</v>
      </c>
      <c r="B3788" s="3" t="s">
        <v>4031</v>
      </c>
      <c r="C3788" s="3" t="s">
        <v>8140</v>
      </c>
      <c r="D3788" s="6">
        <v>10000</v>
      </c>
      <c r="E3788" s="8">
        <v>0</v>
      </c>
      <c r="F3788" t="s">
        <v>8220</v>
      </c>
      <c r="G3788" t="s">
        <v>8223</v>
      </c>
      <c r="H3788" t="s">
        <v>8245</v>
      </c>
      <c r="I3788">
        <v>1413925887</v>
      </c>
      <c r="J3788">
        <v>1411333887</v>
      </c>
      <c r="K3788" t="b">
        <v>0</v>
      </c>
      <c r="L3788">
        <v>25</v>
      </c>
      <c r="M3788" t="b">
        <v>0</v>
      </c>
      <c r="N3788" s="10" t="s">
        <v>8271</v>
      </c>
      <c r="O3788" t="s">
        <v>8272</v>
      </c>
      <c r="P3788" s="12">
        <f t="shared" si="355"/>
        <v>41903.882951388885</v>
      </c>
      <c r="Q3788" s="12">
        <f t="shared" si="356"/>
        <v>41933.882951388885</v>
      </c>
      <c r="R3788" s="15">
        <f t="shared" si="357"/>
        <v>2014</v>
      </c>
      <c r="S3788" s="21">
        <f t="shared" si="354"/>
        <v>0</v>
      </c>
      <c r="T3788" s="15">
        <f t="shared" si="359"/>
        <v>0</v>
      </c>
      <c r="U3788">
        <f t="shared" si="358"/>
        <v>2014</v>
      </c>
    </row>
    <row r="3789" spans="1:21" ht="43.5" x14ac:dyDescent="0.35">
      <c r="A3789">
        <v>4042</v>
      </c>
      <c r="B3789" s="3" t="s">
        <v>4038</v>
      </c>
      <c r="C3789" s="3" t="s">
        <v>8146</v>
      </c>
      <c r="D3789" s="6">
        <v>10000</v>
      </c>
      <c r="E3789" s="8">
        <v>0</v>
      </c>
      <c r="F3789" t="s">
        <v>8220</v>
      </c>
      <c r="G3789" t="s">
        <v>8223</v>
      </c>
      <c r="H3789" t="s">
        <v>8245</v>
      </c>
      <c r="I3789">
        <v>1421781360</v>
      </c>
      <c r="J3789">
        <v>1419213664</v>
      </c>
      <c r="K3789" t="b">
        <v>0</v>
      </c>
      <c r="L3789">
        <v>3</v>
      </c>
      <c r="M3789" t="b">
        <v>0</v>
      </c>
      <c r="N3789" s="10" t="s">
        <v>8271</v>
      </c>
      <c r="O3789" t="s">
        <v>8272</v>
      </c>
      <c r="P3789" s="12">
        <f t="shared" si="355"/>
        <v>41995.084074074075</v>
      </c>
      <c r="Q3789" s="12">
        <f t="shared" si="356"/>
        <v>42024.802777777775</v>
      </c>
      <c r="R3789" s="15">
        <f t="shared" si="357"/>
        <v>2014</v>
      </c>
      <c r="S3789" s="21">
        <f t="shared" si="354"/>
        <v>0</v>
      </c>
      <c r="T3789" s="15">
        <f t="shared" si="359"/>
        <v>0</v>
      </c>
      <c r="U3789">
        <f t="shared" si="358"/>
        <v>2014</v>
      </c>
    </row>
    <row r="3790" spans="1:21" ht="43.5" x14ac:dyDescent="0.35">
      <c r="A3790">
        <v>4059</v>
      </c>
      <c r="B3790" s="3" t="s">
        <v>4055</v>
      </c>
      <c r="C3790" s="3" t="s">
        <v>8163</v>
      </c>
      <c r="D3790" s="6">
        <v>10000</v>
      </c>
      <c r="E3790" s="8">
        <v>0</v>
      </c>
      <c r="F3790" t="s">
        <v>8220</v>
      </c>
      <c r="G3790" t="s">
        <v>8228</v>
      </c>
      <c r="H3790" t="s">
        <v>8250</v>
      </c>
      <c r="I3790">
        <v>1410836400</v>
      </c>
      <c r="J3790">
        <v>1408116152</v>
      </c>
      <c r="K3790" t="b">
        <v>0</v>
      </c>
      <c r="L3790">
        <v>7</v>
      </c>
      <c r="M3790" t="b">
        <v>0</v>
      </c>
      <c r="N3790" s="10" t="s">
        <v>8271</v>
      </c>
      <c r="O3790" t="s">
        <v>8272</v>
      </c>
      <c r="P3790" s="12">
        <f t="shared" si="355"/>
        <v>41866.640648148146</v>
      </c>
      <c r="Q3790" s="12">
        <f t="shared" si="356"/>
        <v>41898.125</v>
      </c>
      <c r="R3790" s="15">
        <f t="shared" si="357"/>
        <v>2014</v>
      </c>
      <c r="S3790" s="21">
        <f t="shared" si="354"/>
        <v>0</v>
      </c>
      <c r="T3790" s="15">
        <f t="shared" si="359"/>
        <v>0</v>
      </c>
      <c r="U3790">
        <f t="shared" si="358"/>
        <v>2014</v>
      </c>
    </row>
    <row r="3791" spans="1:21" ht="58" x14ac:dyDescent="0.35">
      <c r="A3791">
        <v>4060</v>
      </c>
      <c r="B3791" s="3" t="s">
        <v>4056</v>
      </c>
      <c r="C3791" s="3" t="s">
        <v>8164</v>
      </c>
      <c r="D3791" s="6">
        <v>10000</v>
      </c>
      <c r="E3791" s="8">
        <v>0</v>
      </c>
      <c r="F3791" t="s">
        <v>8220</v>
      </c>
      <c r="G3791" t="s">
        <v>8228</v>
      </c>
      <c r="H3791" t="s">
        <v>8250</v>
      </c>
      <c r="I3791">
        <v>1403539200</v>
      </c>
      <c r="J3791">
        <v>1400604056</v>
      </c>
      <c r="K3791" t="b">
        <v>0</v>
      </c>
      <c r="L3791">
        <v>5</v>
      </c>
      <c r="M3791" t="b">
        <v>0</v>
      </c>
      <c r="N3791" s="10" t="s">
        <v>8271</v>
      </c>
      <c r="O3791" t="s">
        <v>8272</v>
      </c>
      <c r="P3791" s="12">
        <f t="shared" si="355"/>
        <v>41779.695092592592</v>
      </c>
      <c r="Q3791" s="12">
        <f t="shared" si="356"/>
        <v>41813.666666666664</v>
      </c>
      <c r="R3791" s="15">
        <f t="shared" si="357"/>
        <v>2014</v>
      </c>
      <c r="S3791" s="21">
        <f t="shared" si="354"/>
        <v>0</v>
      </c>
      <c r="T3791" s="15">
        <f t="shared" si="359"/>
        <v>0</v>
      </c>
      <c r="U3791">
        <f t="shared" si="358"/>
        <v>2014</v>
      </c>
    </row>
    <row r="3792" spans="1:21" ht="43.5" x14ac:dyDescent="0.35">
      <c r="A3792">
        <v>4097</v>
      </c>
      <c r="B3792" s="3" t="s">
        <v>4093</v>
      </c>
      <c r="C3792" s="3" t="s">
        <v>8200</v>
      </c>
      <c r="D3792" s="6">
        <v>10000</v>
      </c>
      <c r="E3792" s="8">
        <v>0</v>
      </c>
      <c r="F3792" t="s">
        <v>8220</v>
      </c>
      <c r="G3792" t="s">
        <v>8224</v>
      </c>
      <c r="H3792" t="s">
        <v>8246</v>
      </c>
      <c r="I3792">
        <v>1454284500</v>
      </c>
      <c r="J3792">
        <v>1449431237</v>
      </c>
      <c r="K3792" t="b">
        <v>0</v>
      </c>
      <c r="L3792">
        <v>0</v>
      </c>
      <c r="M3792" t="b">
        <v>0</v>
      </c>
      <c r="N3792" s="10" t="s">
        <v>8271</v>
      </c>
      <c r="O3792" t="s">
        <v>8272</v>
      </c>
      <c r="P3792" s="12">
        <f t="shared" si="355"/>
        <v>42344.824502314819</v>
      </c>
      <c r="Q3792" s="12">
        <f t="shared" si="356"/>
        <v>42400.996527777781</v>
      </c>
      <c r="R3792" s="15">
        <f t="shared" si="357"/>
        <v>2015</v>
      </c>
      <c r="S3792" s="21">
        <f t="shared" si="354"/>
        <v>0</v>
      </c>
      <c r="T3792" s="15">
        <f t="shared" si="359"/>
        <v>0</v>
      </c>
      <c r="U3792">
        <f t="shared" si="358"/>
        <v>2015</v>
      </c>
    </row>
    <row r="3793" spans="1:21" ht="43.5" x14ac:dyDescent="0.35">
      <c r="A3793">
        <v>3844</v>
      </c>
      <c r="B3793" s="3" t="s">
        <v>3841</v>
      </c>
      <c r="C3793" s="3" t="s">
        <v>7953</v>
      </c>
      <c r="D3793" s="6">
        <v>9800</v>
      </c>
      <c r="E3793" s="8">
        <v>0</v>
      </c>
      <c r="F3793" t="s">
        <v>8220</v>
      </c>
      <c r="G3793" t="s">
        <v>8223</v>
      </c>
      <c r="H3793" t="s">
        <v>8245</v>
      </c>
      <c r="I3793">
        <v>1401778740</v>
      </c>
      <c r="J3793">
        <v>1399474134</v>
      </c>
      <c r="K3793" t="b">
        <v>1</v>
      </c>
      <c r="L3793">
        <v>50</v>
      </c>
      <c r="M3793" t="b">
        <v>0</v>
      </c>
      <c r="N3793" s="10" t="s">
        <v>8271</v>
      </c>
      <c r="O3793" t="s">
        <v>8272</v>
      </c>
      <c r="P3793" s="12">
        <f t="shared" si="355"/>
        <v>41766.617291666669</v>
      </c>
      <c r="Q3793" s="12">
        <f t="shared" si="356"/>
        <v>41793.290972222225</v>
      </c>
      <c r="R3793" s="15">
        <f t="shared" si="357"/>
        <v>2014</v>
      </c>
      <c r="S3793" s="21">
        <f t="shared" si="354"/>
        <v>0</v>
      </c>
      <c r="T3793" s="15">
        <f t="shared" si="359"/>
        <v>0</v>
      </c>
      <c r="U3793">
        <f t="shared" si="358"/>
        <v>2014</v>
      </c>
    </row>
    <row r="3794" spans="1:21" x14ac:dyDescent="0.35">
      <c r="A3794">
        <v>4087</v>
      </c>
      <c r="B3794" s="3" t="s">
        <v>4083</v>
      </c>
      <c r="C3794" s="3" t="s">
        <v>8190</v>
      </c>
      <c r="D3794" s="6">
        <v>9600</v>
      </c>
      <c r="E3794" s="8">
        <v>0</v>
      </c>
      <c r="F3794" t="s">
        <v>8220</v>
      </c>
      <c r="G3794" t="s">
        <v>8223</v>
      </c>
      <c r="H3794" t="s">
        <v>8245</v>
      </c>
      <c r="I3794">
        <v>1468777786</v>
      </c>
      <c r="J3794">
        <v>1466185786</v>
      </c>
      <c r="K3794" t="b">
        <v>0</v>
      </c>
      <c r="L3794">
        <v>0</v>
      </c>
      <c r="M3794" t="b">
        <v>0</v>
      </c>
      <c r="N3794" s="10" t="s">
        <v>8271</v>
      </c>
      <c r="O3794" t="s">
        <v>8272</v>
      </c>
      <c r="P3794" s="12">
        <f t="shared" si="355"/>
        <v>42538.742893518516</v>
      </c>
      <c r="Q3794" s="12">
        <f t="shared" si="356"/>
        <v>42568.742893518516</v>
      </c>
      <c r="R3794" s="15">
        <f t="shared" si="357"/>
        <v>2016</v>
      </c>
      <c r="S3794" s="21">
        <f t="shared" si="354"/>
        <v>0</v>
      </c>
      <c r="T3794" s="15">
        <f t="shared" si="359"/>
        <v>0</v>
      </c>
      <c r="U3794">
        <f t="shared" si="358"/>
        <v>2016</v>
      </c>
    </row>
    <row r="3795" spans="1:21" ht="43.5" x14ac:dyDescent="0.35">
      <c r="A3795">
        <v>4063</v>
      </c>
      <c r="B3795" s="3" t="s">
        <v>4059</v>
      </c>
      <c r="C3795" s="3" t="s">
        <v>8167</v>
      </c>
      <c r="D3795" s="6">
        <v>9500</v>
      </c>
      <c r="E3795" s="8">
        <v>0</v>
      </c>
      <c r="F3795" t="s">
        <v>8220</v>
      </c>
      <c r="G3795" t="s">
        <v>8224</v>
      </c>
      <c r="H3795" t="s">
        <v>8246</v>
      </c>
      <c r="I3795">
        <v>1403886084</v>
      </c>
      <c r="J3795">
        <v>1401294084</v>
      </c>
      <c r="K3795" t="b">
        <v>0</v>
      </c>
      <c r="L3795">
        <v>9</v>
      </c>
      <c r="M3795" t="b">
        <v>0</v>
      </c>
      <c r="N3795" s="10" t="s">
        <v>8271</v>
      </c>
      <c r="O3795" t="s">
        <v>8272</v>
      </c>
      <c r="P3795" s="12">
        <f t="shared" si="355"/>
        <v>41787.681527777779</v>
      </c>
      <c r="Q3795" s="12">
        <f t="shared" si="356"/>
        <v>41817.681527777779</v>
      </c>
      <c r="R3795" s="15">
        <f t="shared" si="357"/>
        <v>2014</v>
      </c>
      <c r="S3795" s="21">
        <f t="shared" si="354"/>
        <v>0</v>
      </c>
      <c r="T3795" s="15">
        <f t="shared" si="359"/>
        <v>0</v>
      </c>
      <c r="U3795">
        <f t="shared" si="358"/>
        <v>2014</v>
      </c>
    </row>
    <row r="3796" spans="1:21" ht="43.5" x14ac:dyDescent="0.35">
      <c r="A3796">
        <v>4014</v>
      </c>
      <c r="B3796" s="3" t="s">
        <v>4010</v>
      </c>
      <c r="C3796" s="3" t="s">
        <v>8119</v>
      </c>
      <c r="D3796" s="6">
        <v>9000</v>
      </c>
      <c r="E3796" s="8">
        <v>0</v>
      </c>
      <c r="F3796" t="s">
        <v>8220</v>
      </c>
      <c r="G3796" t="s">
        <v>8223</v>
      </c>
      <c r="H3796" t="s">
        <v>8245</v>
      </c>
      <c r="I3796">
        <v>1457157269</v>
      </c>
      <c r="J3796">
        <v>1455861269</v>
      </c>
      <c r="K3796" t="b">
        <v>0</v>
      </c>
      <c r="L3796">
        <v>0</v>
      </c>
      <c r="M3796" t="b">
        <v>0</v>
      </c>
      <c r="N3796" s="10" t="s">
        <v>8271</v>
      </c>
      <c r="O3796" t="s">
        <v>8272</v>
      </c>
      <c r="P3796" s="12">
        <f t="shared" si="355"/>
        <v>42419.246168981481</v>
      </c>
      <c r="Q3796" s="12">
        <f t="shared" si="356"/>
        <v>42434.246168981481</v>
      </c>
      <c r="R3796" s="15">
        <f t="shared" si="357"/>
        <v>2016</v>
      </c>
      <c r="S3796" s="21">
        <f t="shared" si="354"/>
        <v>0</v>
      </c>
      <c r="T3796" s="15">
        <f t="shared" si="359"/>
        <v>0</v>
      </c>
      <c r="U3796">
        <f t="shared" si="358"/>
        <v>2016</v>
      </c>
    </row>
    <row r="3797" spans="1:21" ht="43.5" x14ac:dyDescent="0.35">
      <c r="A3797">
        <v>4054</v>
      </c>
      <c r="B3797" s="3" t="s">
        <v>4050</v>
      </c>
      <c r="C3797" s="3" t="s">
        <v>8158</v>
      </c>
      <c r="D3797" s="6">
        <v>8880</v>
      </c>
      <c r="E3797" s="8">
        <v>0</v>
      </c>
      <c r="F3797" t="s">
        <v>8220</v>
      </c>
      <c r="G3797" t="s">
        <v>8223</v>
      </c>
      <c r="H3797" t="s">
        <v>8245</v>
      </c>
      <c r="I3797">
        <v>1475294400</v>
      </c>
      <c r="J3797">
        <v>1472674285</v>
      </c>
      <c r="K3797" t="b">
        <v>0</v>
      </c>
      <c r="L3797">
        <v>0</v>
      </c>
      <c r="M3797" t="b">
        <v>0</v>
      </c>
      <c r="N3797" s="10" t="s">
        <v>8271</v>
      </c>
      <c r="O3797" t="s">
        <v>8272</v>
      </c>
      <c r="P3797" s="12">
        <f t="shared" si="355"/>
        <v>42613.841261574074</v>
      </c>
      <c r="Q3797" s="12">
        <f t="shared" si="356"/>
        <v>42644.166666666672</v>
      </c>
      <c r="R3797" s="15">
        <f t="shared" si="357"/>
        <v>2016</v>
      </c>
      <c r="S3797" s="21">
        <f t="shared" si="354"/>
        <v>0</v>
      </c>
      <c r="T3797" s="15">
        <f t="shared" si="359"/>
        <v>0</v>
      </c>
      <c r="U3797">
        <f t="shared" si="358"/>
        <v>2016</v>
      </c>
    </row>
    <row r="3798" spans="1:21" ht="29" x14ac:dyDescent="0.35">
      <c r="A3798">
        <v>3746</v>
      </c>
      <c r="B3798" s="3" t="s">
        <v>3743</v>
      </c>
      <c r="C3798" s="3" t="s">
        <v>7856</v>
      </c>
      <c r="D3798" s="6">
        <v>8500</v>
      </c>
      <c r="E3798" s="8">
        <v>0</v>
      </c>
      <c r="F3798" t="s">
        <v>8220</v>
      </c>
      <c r="G3798" t="s">
        <v>8223</v>
      </c>
      <c r="H3798" t="s">
        <v>8245</v>
      </c>
      <c r="I3798">
        <v>1475918439</v>
      </c>
      <c r="J3798">
        <v>1473326439</v>
      </c>
      <c r="K3798" t="b">
        <v>0</v>
      </c>
      <c r="L3798">
        <v>1</v>
      </c>
      <c r="M3798" t="b">
        <v>0</v>
      </c>
      <c r="N3798" s="10" t="s">
        <v>8271</v>
      </c>
      <c r="O3798" t="s">
        <v>8272</v>
      </c>
      <c r="P3798" s="12">
        <f t="shared" si="355"/>
        <v>42621.389340277776</v>
      </c>
      <c r="Q3798" s="12">
        <f t="shared" si="356"/>
        <v>42651.389340277776</v>
      </c>
      <c r="R3798" s="15">
        <f t="shared" si="357"/>
        <v>2016</v>
      </c>
      <c r="S3798" s="21">
        <f t="shared" si="354"/>
        <v>0</v>
      </c>
      <c r="T3798" s="15">
        <f t="shared" si="359"/>
        <v>0</v>
      </c>
      <c r="U3798">
        <f t="shared" si="358"/>
        <v>2016</v>
      </c>
    </row>
    <row r="3799" spans="1:21" ht="58" x14ac:dyDescent="0.35">
      <c r="A3799">
        <v>3776</v>
      </c>
      <c r="B3799" s="3" t="s">
        <v>3773</v>
      </c>
      <c r="C3799" s="3" t="s">
        <v>7886</v>
      </c>
      <c r="D3799" s="6">
        <v>8000</v>
      </c>
      <c r="E3799" s="8">
        <v>0</v>
      </c>
      <c r="F3799" t="s">
        <v>8218</v>
      </c>
      <c r="G3799" t="s">
        <v>8223</v>
      </c>
      <c r="H3799" t="s">
        <v>8245</v>
      </c>
      <c r="I3799">
        <v>1406854800</v>
      </c>
      <c r="J3799">
        <v>1403599778</v>
      </c>
      <c r="K3799" t="b">
        <v>0</v>
      </c>
      <c r="L3799">
        <v>94</v>
      </c>
      <c r="M3799" t="b">
        <v>1</v>
      </c>
      <c r="N3799" s="10" t="s">
        <v>8271</v>
      </c>
      <c r="O3799" t="s">
        <v>8313</v>
      </c>
      <c r="P3799" s="12">
        <f t="shared" si="355"/>
        <v>41814.367800925924</v>
      </c>
      <c r="Q3799" s="12">
        <f t="shared" si="356"/>
        <v>41852.041666666664</v>
      </c>
      <c r="R3799" s="15">
        <f t="shared" si="357"/>
        <v>2014</v>
      </c>
      <c r="S3799" s="21">
        <f t="shared" si="354"/>
        <v>0</v>
      </c>
      <c r="T3799" s="15">
        <f t="shared" si="359"/>
        <v>0</v>
      </c>
      <c r="U3799">
        <f t="shared" si="358"/>
        <v>2014</v>
      </c>
    </row>
    <row r="3800" spans="1:21" ht="43.5" x14ac:dyDescent="0.35">
      <c r="A3800">
        <v>3804</v>
      </c>
      <c r="B3800" s="3" t="s">
        <v>3801</v>
      </c>
      <c r="C3800" s="3" t="s">
        <v>7914</v>
      </c>
      <c r="D3800" s="6">
        <v>8000</v>
      </c>
      <c r="E3800" s="8">
        <v>0</v>
      </c>
      <c r="F3800" t="s">
        <v>8220</v>
      </c>
      <c r="G3800" t="s">
        <v>8223</v>
      </c>
      <c r="H3800" t="s">
        <v>8245</v>
      </c>
      <c r="I3800">
        <v>1469948400</v>
      </c>
      <c r="J3800">
        <v>1465172024</v>
      </c>
      <c r="K3800" t="b">
        <v>0</v>
      </c>
      <c r="L3800">
        <v>0</v>
      </c>
      <c r="M3800" t="b">
        <v>0</v>
      </c>
      <c r="N3800" s="10" t="s">
        <v>8271</v>
      </c>
      <c r="O3800" t="s">
        <v>8313</v>
      </c>
      <c r="P3800" s="12">
        <f t="shared" si="355"/>
        <v>42527.00953703704</v>
      </c>
      <c r="Q3800" s="12">
        <f t="shared" si="356"/>
        <v>42582.291666666672</v>
      </c>
      <c r="R3800" s="15">
        <f t="shared" si="357"/>
        <v>2016</v>
      </c>
      <c r="S3800" s="21">
        <f t="shared" si="354"/>
        <v>0</v>
      </c>
      <c r="T3800" s="15">
        <f t="shared" si="359"/>
        <v>0</v>
      </c>
      <c r="U3800">
        <f t="shared" si="358"/>
        <v>2016</v>
      </c>
    </row>
    <row r="3801" spans="1:21" ht="43.5" x14ac:dyDescent="0.35">
      <c r="A3801">
        <v>3889</v>
      </c>
      <c r="B3801" s="3" t="s">
        <v>3886</v>
      </c>
      <c r="C3801" s="3" t="s">
        <v>7997</v>
      </c>
      <c r="D3801" s="6">
        <v>8000</v>
      </c>
      <c r="E3801" s="8">
        <v>0</v>
      </c>
      <c r="F3801" t="s">
        <v>8220</v>
      </c>
      <c r="G3801" t="s">
        <v>8223</v>
      </c>
      <c r="H3801" t="s">
        <v>8245</v>
      </c>
      <c r="I3801">
        <v>1420413960</v>
      </c>
      <c r="J3801">
        <v>1417651630</v>
      </c>
      <c r="K3801" t="b">
        <v>0</v>
      </c>
      <c r="L3801">
        <v>9</v>
      </c>
      <c r="M3801" t="b">
        <v>0</v>
      </c>
      <c r="N3801" s="10" t="s">
        <v>8271</v>
      </c>
      <c r="O3801" t="s">
        <v>8272</v>
      </c>
      <c r="P3801" s="12">
        <f t="shared" si="355"/>
        <v>41977.004976851851</v>
      </c>
      <c r="Q3801" s="12">
        <f t="shared" si="356"/>
        <v>42008.976388888885</v>
      </c>
      <c r="R3801" s="15">
        <f t="shared" si="357"/>
        <v>2014</v>
      </c>
      <c r="S3801" s="21">
        <f t="shared" si="354"/>
        <v>0</v>
      </c>
      <c r="T3801" s="15">
        <f t="shared" si="359"/>
        <v>0</v>
      </c>
      <c r="U3801">
        <f t="shared" si="358"/>
        <v>2014</v>
      </c>
    </row>
    <row r="3802" spans="1:21" ht="43.5" x14ac:dyDescent="0.35">
      <c r="A3802">
        <v>3911</v>
      </c>
      <c r="B3802" s="3" t="s">
        <v>3908</v>
      </c>
      <c r="C3802" s="3" t="s">
        <v>8019</v>
      </c>
      <c r="D3802" s="6">
        <v>8000</v>
      </c>
      <c r="E3802" s="8">
        <v>0</v>
      </c>
      <c r="F3802" t="s">
        <v>8220</v>
      </c>
      <c r="G3802" t="s">
        <v>8223</v>
      </c>
      <c r="H3802" t="s">
        <v>8245</v>
      </c>
      <c r="I3802">
        <v>1417033777</v>
      </c>
      <c r="J3802">
        <v>1414438177</v>
      </c>
      <c r="K3802" t="b">
        <v>0</v>
      </c>
      <c r="L3802">
        <v>36</v>
      </c>
      <c r="M3802" t="b">
        <v>0</v>
      </c>
      <c r="N3802" s="10" t="s">
        <v>8271</v>
      </c>
      <c r="O3802" t="s">
        <v>8272</v>
      </c>
      <c r="P3802" s="12">
        <f t="shared" si="355"/>
        <v>41939.8122337963</v>
      </c>
      <c r="Q3802" s="12">
        <f t="shared" si="356"/>
        <v>41969.853900462964</v>
      </c>
      <c r="R3802" s="15">
        <f t="shared" si="357"/>
        <v>2014</v>
      </c>
      <c r="S3802" s="21">
        <f t="shared" ref="S3802:S3865" si="360">ROUND(E3802/D3802,0)</f>
        <v>0</v>
      </c>
      <c r="T3802" s="15">
        <f t="shared" si="359"/>
        <v>0</v>
      </c>
      <c r="U3802">
        <f t="shared" si="358"/>
        <v>2014</v>
      </c>
    </row>
    <row r="3803" spans="1:21" ht="43.5" x14ac:dyDescent="0.35">
      <c r="A3803">
        <v>3931</v>
      </c>
      <c r="B3803" s="3" t="s">
        <v>3928</v>
      </c>
      <c r="C3803" s="3" t="s">
        <v>8039</v>
      </c>
      <c r="D3803" s="6">
        <v>8000</v>
      </c>
      <c r="E3803" s="8">
        <v>0</v>
      </c>
      <c r="F3803" t="s">
        <v>8220</v>
      </c>
      <c r="G3803" t="s">
        <v>8223</v>
      </c>
      <c r="H3803" t="s">
        <v>8245</v>
      </c>
      <c r="I3803">
        <v>1441510707</v>
      </c>
      <c r="J3803">
        <v>1439350707</v>
      </c>
      <c r="K3803" t="b">
        <v>0</v>
      </c>
      <c r="L3803">
        <v>0</v>
      </c>
      <c r="M3803" t="b">
        <v>0</v>
      </c>
      <c r="N3803" s="10" t="s">
        <v>8271</v>
      </c>
      <c r="O3803" t="s">
        <v>8272</v>
      </c>
      <c r="P3803" s="12">
        <f t="shared" si="355"/>
        <v>42228.151701388888</v>
      </c>
      <c r="Q3803" s="12">
        <f t="shared" si="356"/>
        <v>42253.151701388888</v>
      </c>
      <c r="R3803" s="15">
        <f t="shared" si="357"/>
        <v>2015</v>
      </c>
      <c r="S3803" s="21">
        <f t="shared" si="360"/>
        <v>0</v>
      </c>
      <c r="T3803" s="15">
        <f t="shared" si="359"/>
        <v>0</v>
      </c>
      <c r="U3803">
        <f t="shared" si="358"/>
        <v>2015</v>
      </c>
    </row>
    <row r="3804" spans="1:21" ht="29" x14ac:dyDescent="0.35">
      <c r="A3804">
        <v>4000</v>
      </c>
      <c r="B3804" s="3" t="s">
        <v>3996</v>
      </c>
      <c r="C3804" s="3" t="s">
        <v>8106</v>
      </c>
      <c r="D3804" s="6">
        <v>8000</v>
      </c>
      <c r="E3804" s="8">
        <v>0</v>
      </c>
      <c r="F3804" t="s">
        <v>8220</v>
      </c>
      <c r="G3804" t="s">
        <v>8223</v>
      </c>
      <c r="H3804" t="s">
        <v>8245</v>
      </c>
      <c r="I3804">
        <v>1462631358</v>
      </c>
      <c r="J3804">
        <v>1457450958</v>
      </c>
      <c r="K3804" t="b">
        <v>0</v>
      </c>
      <c r="L3804">
        <v>1</v>
      </c>
      <c r="M3804" t="b">
        <v>0</v>
      </c>
      <c r="N3804" s="10" t="s">
        <v>8271</v>
      </c>
      <c r="O3804" t="s">
        <v>8272</v>
      </c>
      <c r="P3804" s="12">
        <f t="shared" si="355"/>
        <v>42437.64534722222</v>
      </c>
      <c r="Q3804" s="12">
        <f t="shared" si="356"/>
        <v>42497.603680555556</v>
      </c>
      <c r="R3804" s="15">
        <f t="shared" si="357"/>
        <v>2016</v>
      </c>
      <c r="S3804" s="21">
        <f t="shared" si="360"/>
        <v>0</v>
      </c>
      <c r="T3804" s="15">
        <f t="shared" si="359"/>
        <v>0</v>
      </c>
      <c r="U3804">
        <f t="shared" si="358"/>
        <v>2016</v>
      </c>
    </row>
    <row r="3805" spans="1:21" ht="43.5" x14ac:dyDescent="0.35">
      <c r="A3805">
        <v>4040</v>
      </c>
      <c r="B3805" s="3" t="s">
        <v>4036</v>
      </c>
      <c r="C3805" s="3" t="s">
        <v>8144</v>
      </c>
      <c r="D3805" s="6">
        <v>8000</v>
      </c>
      <c r="E3805" s="8">
        <v>0</v>
      </c>
      <c r="F3805" t="s">
        <v>8220</v>
      </c>
      <c r="G3805" t="s">
        <v>8223</v>
      </c>
      <c r="H3805" t="s">
        <v>8245</v>
      </c>
      <c r="I3805">
        <v>1437188400</v>
      </c>
      <c r="J3805">
        <v>1432100004</v>
      </c>
      <c r="K3805" t="b">
        <v>0</v>
      </c>
      <c r="L3805">
        <v>2</v>
      </c>
      <c r="M3805" t="b">
        <v>0</v>
      </c>
      <c r="N3805" s="10" t="s">
        <v>8271</v>
      </c>
      <c r="O3805" t="s">
        <v>8272</v>
      </c>
      <c r="P3805" s="12">
        <f t="shared" si="355"/>
        <v>42144.231527777782</v>
      </c>
      <c r="Q3805" s="12">
        <f t="shared" si="356"/>
        <v>42203.125</v>
      </c>
      <c r="R3805" s="15">
        <f t="shared" si="357"/>
        <v>2015</v>
      </c>
      <c r="S3805" s="21">
        <f t="shared" si="360"/>
        <v>0</v>
      </c>
      <c r="T3805" s="15">
        <f t="shared" si="359"/>
        <v>0</v>
      </c>
      <c r="U3805">
        <f t="shared" si="358"/>
        <v>2015</v>
      </c>
    </row>
    <row r="3806" spans="1:21" ht="58" x14ac:dyDescent="0.35">
      <c r="A3806">
        <v>3712</v>
      </c>
      <c r="B3806" s="3" t="s">
        <v>3709</v>
      </c>
      <c r="C3806" s="3" t="s">
        <v>7822</v>
      </c>
      <c r="D3806" s="6">
        <v>7500</v>
      </c>
      <c r="E3806" s="8">
        <v>0</v>
      </c>
      <c r="F3806" t="s">
        <v>8218</v>
      </c>
      <c r="G3806" t="s">
        <v>8223</v>
      </c>
      <c r="H3806" t="s">
        <v>8245</v>
      </c>
      <c r="I3806">
        <v>1433055540</v>
      </c>
      <c r="J3806">
        <v>1431230867</v>
      </c>
      <c r="K3806" t="b">
        <v>0</v>
      </c>
      <c r="L3806">
        <v>104</v>
      </c>
      <c r="M3806" t="b">
        <v>1</v>
      </c>
      <c r="N3806" s="10" t="s">
        <v>8271</v>
      </c>
      <c r="O3806" t="s">
        <v>8272</v>
      </c>
      <c r="P3806" s="12">
        <f t="shared" si="355"/>
        <v>42134.172071759262</v>
      </c>
      <c r="Q3806" s="12">
        <f t="shared" si="356"/>
        <v>42155.290972222225</v>
      </c>
      <c r="R3806" s="15">
        <f t="shared" si="357"/>
        <v>2015</v>
      </c>
      <c r="S3806" s="21">
        <f t="shared" si="360"/>
        <v>0</v>
      </c>
      <c r="T3806" s="15">
        <f t="shared" si="359"/>
        <v>0</v>
      </c>
      <c r="U3806">
        <f t="shared" si="358"/>
        <v>2015</v>
      </c>
    </row>
    <row r="3807" spans="1:21" ht="58" x14ac:dyDescent="0.35">
      <c r="A3807">
        <v>3806</v>
      </c>
      <c r="B3807" s="3" t="s">
        <v>3803</v>
      </c>
      <c r="C3807" s="3" t="s">
        <v>7916</v>
      </c>
      <c r="D3807" s="6">
        <v>7500</v>
      </c>
      <c r="E3807" s="8">
        <v>0</v>
      </c>
      <c r="F3807" t="s">
        <v>8220</v>
      </c>
      <c r="G3807" t="s">
        <v>8225</v>
      </c>
      <c r="H3807" t="s">
        <v>8247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s="10" t="s">
        <v>8271</v>
      </c>
      <c r="O3807" t="s">
        <v>8313</v>
      </c>
      <c r="P3807" s="12">
        <f t="shared" si="355"/>
        <v>41799.259039351848</v>
      </c>
      <c r="Q3807" s="12">
        <f t="shared" si="356"/>
        <v>41819.259039351848</v>
      </c>
      <c r="R3807" s="15">
        <f t="shared" si="357"/>
        <v>2014</v>
      </c>
      <c r="S3807" s="21">
        <f t="shared" si="360"/>
        <v>0</v>
      </c>
      <c r="T3807" s="15">
        <f t="shared" si="359"/>
        <v>0</v>
      </c>
      <c r="U3807">
        <f t="shared" si="358"/>
        <v>2014</v>
      </c>
    </row>
    <row r="3808" spans="1:21" ht="29" x14ac:dyDescent="0.35">
      <c r="A3808">
        <v>3862</v>
      </c>
      <c r="B3808" s="3" t="s">
        <v>3859</v>
      </c>
      <c r="C3808" s="3" t="s">
        <v>7971</v>
      </c>
      <c r="D3808" s="6">
        <v>7500</v>
      </c>
      <c r="E3808" s="8">
        <v>0</v>
      </c>
      <c r="F3808" t="s">
        <v>8220</v>
      </c>
      <c r="G3808" t="s">
        <v>8223</v>
      </c>
      <c r="H3808" t="s">
        <v>8245</v>
      </c>
      <c r="I3808">
        <v>1473699540</v>
      </c>
      <c r="J3808">
        <v>1472451356</v>
      </c>
      <c r="K3808" t="b">
        <v>0</v>
      </c>
      <c r="L3808">
        <v>1</v>
      </c>
      <c r="M3808" t="b">
        <v>0</v>
      </c>
      <c r="N3808" s="10" t="s">
        <v>8271</v>
      </c>
      <c r="O3808" t="s">
        <v>8272</v>
      </c>
      <c r="P3808" s="12">
        <f t="shared" si="355"/>
        <v>42611.261064814811</v>
      </c>
      <c r="Q3808" s="12">
        <f t="shared" si="356"/>
        <v>42625.707638888889</v>
      </c>
      <c r="R3808" s="15">
        <f t="shared" si="357"/>
        <v>2016</v>
      </c>
      <c r="S3808" s="21">
        <f t="shared" si="360"/>
        <v>0</v>
      </c>
      <c r="T3808" s="15">
        <f t="shared" si="359"/>
        <v>0</v>
      </c>
      <c r="U3808">
        <f t="shared" si="358"/>
        <v>2016</v>
      </c>
    </row>
    <row r="3809" spans="1:21" ht="43.5" x14ac:dyDescent="0.35">
      <c r="A3809">
        <v>3880</v>
      </c>
      <c r="B3809" s="3" t="s">
        <v>3877</v>
      </c>
      <c r="C3809" s="3" t="s">
        <v>7989</v>
      </c>
      <c r="D3809" s="6">
        <v>7500</v>
      </c>
      <c r="E3809" s="8">
        <v>0</v>
      </c>
      <c r="F3809" t="s">
        <v>8219</v>
      </c>
      <c r="G3809" t="s">
        <v>8224</v>
      </c>
      <c r="H3809" t="s">
        <v>8246</v>
      </c>
      <c r="I3809">
        <v>1406761200</v>
      </c>
      <c r="J3809">
        <v>1403724820</v>
      </c>
      <c r="K3809" t="b">
        <v>0</v>
      </c>
      <c r="L3809">
        <v>17</v>
      </c>
      <c r="M3809" t="b">
        <v>0</v>
      </c>
      <c r="N3809" s="10" t="s">
        <v>8271</v>
      </c>
      <c r="O3809" t="s">
        <v>8313</v>
      </c>
      <c r="P3809" s="12">
        <f t="shared" si="355"/>
        <v>41815.815046296295</v>
      </c>
      <c r="Q3809" s="12">
        <f t="shared" si="356"/>
        <v>41850.958333333336</v>
      </c>
      <c r="R3809" s="15">
        <f t="shared" si="357"/>
        <v>2014</v>
      </c>
      <c r="S3809" s="21">
        <f t="shared" si="360"/>
        <v>0</v>
      </c>
      <c r="T3809" s="15">
        <f t="shared" si="359"/>
        <v>0</v>
      </c>
      <c r="U3809">
        <f t="shared" si="358"/>
        <v>2014</v>
      </c>
    </row>
    <row r="3810" spans="1:21" ht="58" x14ac:dyDescent="0.35">
      <c r="A3810">
        <v>3966</v>
      </c>
      <c r="B3810" s="3" t="s">
        <v>3963</v>
      </c>
      <c r="C3810" s="3" t="s">
        <v>8073</v>
      </c>
      <c r="D3810" s="6">
        <v>7500</v>
      </c>
      <c r="E3810" s="8">
        <v>0</v>
      </c>
      <c r="F3810" t="s">
        <v>8220</v>
      </c>
      <c r="G3810" t="s">
        <v>8223</v>
      </c>
      <c r="H3810" t="s">
        <v>8245</v>
      </c>
      <c r="I3810">
        <v>1406170740</v>
      </c>
      <c r="J3810">
        <v>1402506278</v>
      </c>
      <c r="K3810" t="b">
        <v>0</v>
      </c>
      <c r="L3810">
        <v>2</v>
      </c>
      <c r="M3810" t="b">
        <v>0</v>
      </c>
      <c r="N3810" s="10" t="s">
        <v>8271</v>
      </c>
      <c r="O3810" t="s">
        <v>8272</v>
      </c>
      <c r="P3810" s="12">
        <f t="shared" si="355"/>
        <v>41801.711550925924</v>
      </c>
      <c r="Q3810" s="12">
        <f t="shared" si="356"/>
        <v>41844.124305555553</v>
      </c>
      <c r="R3810" s="15">
        <f t="shared" si="357"/>
        <v>2014</v>
      </c>
      <c r="S3810" s="21">
        <f t="shared" si="360"/>
        <v>0</v>
      </c>
      <c r="T3810" s="15">
        <f t="shared" si="359"/>
        <v>0</v>
      </c>
      <c r="U3810">
        <f t="shared" si="358"/>
        <v>2014</v>
      </c>
    </row>
    <row r="3811" spans="1:21" ht="43.5" x14ac:dyDescent="0.35">
      <c r="A3811">
        <v>4010</v>
      </c>
      <c r="B3811" s="3" t="s">
        <v>4006</v>
      </c>
      <c r="C3811" s="3" t="s">
        <v>8115</v>
      </c>
      <c r="D3811" s="6">
        <v>7200</v>
      </c>
      <c r="E3811" s="8">
        <v>0</v>
      </c>
      <c r="F3811" t="s">
        <v>8220</v>
      </c>
      <c r="G3811" t="s">
        <v>8223</v>
      </c>
      <c r="H3811" t="s">
        <v>8245</v>
      </c>
      <c r="I3811">
        <v>1414348166</v>
      </c>
      <c r="J3811">
        <v>1412879366</v>
      </c>
      <c r="K3811" t="b">
        <v>0</v>
      </c>
      <c r="L3811">
        <v>38</v>
      </c>
      <c r="M3811" t="b">
        <v>0</v>
      </c>
      <c r="N3811" s="10" t="s">
        <v>8271</v>
      </c>
      <c r="O3811" t="s">
        <v>8272</v>
      </c>
      <c r="P3811" s="12">
        <f t="shared" si="355"/>
        <v>41921.770439814813</v>
      </c>
      <c r="Q3811" s="12">
        <f t="shared" si="356"/>
        <v>41938.770439814813</v>
      </c>
      <c r="R3811" s="15">
        <f t="shared" si="357"/>
        <v>2014</v>
      </c>
      <c r="S3811" s="21">
        <f t="shared" si="360"/>
        <v>0</v>
      </c>
      <c r="T3811" s="15">
        <f t="shared" si="359"/>
        <v>0</v>
      </c>
      <c r="U3811">
        <f t="shared" si="358"/>
        <v>2014</v>
      </c>
    </row>
    <row r="3812" spans="1:21" ht="43.5" x14ac:dyDescent="0.35">
      <c r="A3812">
        <v>3765</v>
      </c>
      <c r="B3812" s="3" t="s">
        <v>3762</v>
      </c>
      <c r="C3812" s="3" t="s">
        <v>7875</v>
      </c>
      <c r="D3812" s="6">
        <v>7000</v>
      </c>
      <c r="E3812" s="8">
        <v>0</v>
      </c>
      <c r="F3812" t="s">
        <v>8218</v>
      </c>
      <c r="G3812" t="s">
        <v>8223</v>
      </c>
      <c r="H3812" t="s">
        <v>8245</v>
      </c>
      <c r="I3812">
        <v>1406745482</v>
      </c>
      <c r="J3812">
        <v>1404153482</v>
      </c>
      <c r="K3812" t="b">
        <v>0</v>
      </c>
      <c r="L3812">
        <v>107</v>
      </c>
      <c r="M3812" t="b">
        <v>1</v>
      </c>
      <c r="N3812" s="10" t="s">
        <v>8271</v>
      </c>
      <c r="O3812" t="s">
        <v>8313</v>
      </c>
      <c r="P3812" s="12">
        <f t="shared" si="355"/>
        <v>41820.776412037041</v>
      </c>
      <c r="Q3812" s="12">
        <f t="shared" si="356"/>
        <v>41850.776412037041</v>
      </c>
      <c r="R3812" s="15">
        <f t="shared" si="357"/>
        <v>2014</v>
      </c>
      <c r="S3812" s="21">
        <f t="shared" si="360"/>
        <v>0</v>
      </c>
      <c r="T3812" s="15">
        <f t="shared" si="359"/>
        <v>0</v>
      </c>
      <c r="U3812">
        <f t="shared" si="358"/>
        <v>2014</v>
      </c>
    </row>
    <row r="3813" spans="1:21" ht="43.5" x14ac:dyDescent="0.35">
      <c r="A3813">
        <v>3793</v>
      </c>
      <c r="B3813" s="3" t="s">
        <v>3790</v>
      </c>
      <c r="C3813" s="3" t="s">
        <v>7903</v>
      </c>
      <c r="D3813" s="6">
        <v>7000</v>
      </c>
      <c r="E3813" s="8">
        <v>0</v>
      </c>
      <c r="F3813" t="s">
        <v>8220</v>
      </c>
      <c r="G3813" t="s">
        <v>8223</v>
      </c>
      <c r="H3813" t="s">
        <v>8245</v>
      </c>
      <c r="I3813">
        <v>1418769129</v>
      </c>
      <c r="J3813">
        <v>1416954729</v>
      </c>
      <c r="K3813" t="b">
        <v>0</v>
      </c>
      <c r="L3813">
        <v>24</v>
      </c>
      <c r="M3813" t="b">
        <v>0</v>
      </c>
      <c r="N3813" s="10" t="s">
        <v>8271</v>
      </c>
      <c r="O3813" t="s">
        <v>8313</v>
      </c>
      <c r="P3813" s="12">
        <f t="shared" si="355"/>
        <v>41968.938993055555</v>
      </c>
      <c r="Q3813" s="12">
        <f t="shared" si="356"/>
        <v>41989.938993055555</v>
      </c>
      <c r="R3813" s="15">
        <f t="shared" si="357"/>
        <v>2014</v>
      </c>
      <c r="S3813" s="21">
        <f t="shared" si="360"/>
        <v>0</v>
      </c>
      <c r="T3813" s="15">
        <f t="shared" si="359"/>
        <v>0</v>
      </c>
      <c r="U3813">
        <f t="shared" si="358"/>
        <v>2014</v>
      </c>
    </row>
    <row r="3814" spans="1:21" ht="43.5" x14ac:dyDescent="0.35">
      <c r="A3814">
        <v>3846</v>
      </c>
      <c r="B3814" s="3" t="s">
        <v>3843</v>
      </c>
      <c r="C3814" s="3" t="s">
        <v>7955</v>
      </c>
      <c r="D3814" s="6">
        <v>7000</v>
      </c>
      <c r="E3814" s="8">
        <v>0</v>
      </c>
      <c r="F3814" t="s">
        <v>8220</v>
      </c>
      <c r="G3814" t="s">
        <v>8223</v>
      </c>
      <c r="H3814" t="s">
        <v>8245</v>
      </c>
      <c r="I3814">
        <v>1412405940</v>
      </c>
      <c r="J3814">
        <v>1409721542</v>
      </c>
      <c r="K3814" t="b">
        <v>1</v>
      </c>
      <c r="L3814">
        <v>8</v>
      </c>
      <c r="M3814" t="b">
        <v>0</v>
      </c>
      <c r="N3814" s="10" t="s">
        <v>8271</v>
      </c>
      <c r="O3814" t="s">
        <v>8272</v>
      </c>
      <c r="P3814" s="12">
        <f t="shared" si="355"/>
        <v>41885.221550925926</v>
      </c>
      <c r="Q3814" s="12">
        <f t="shared" si="356"/>
        <v>41916.290972222225</v>
      </c>
      <c r="R3814" s="15">
        <f t="shared" si="357"/>
        <v>2014</v>
      </c>
      <c r="S3814" s="21">
        <f t="shared" si="360"/>
        <v>0</v>
      </c>
      <c r="T3814" s="15">
        <f t="shared" si="359"/>
        <v>0</v>
      </c>
      <c r="U3814">
        <f t="shared" si="358"/>
        <v>2014</v>
      </c>
    </row>
    <row r="3815" spans="1:21" ht="43.5" x14ac:dyDescent="0.35">
      <c r="A3815">
        <v>3933</v>
      </c>
      <c r="B3815" s="3" t="s">
        <v>3930</v>
      </c>
      <c r="C3815" s="3" t="s">
        <v>8041</v>
      </c>
      <c r="D3815" s="6">
        <v>7000</v>
      </c>
      <c r="E3815" s="8">
        <v>0</v>
      </c>
      <c r="F3815" t="s">
        <v>8220</v>
      </c>
      <c r="G3815" t="s">
        <v>8223</v>
      </c>
      <c r="H3815" t="s">
        <v>8245</v>
      </c>
      <c r="I3815">
        <v>1468716180</v>
      </c>
      <c r="J3815">
        <v>1466205262</v>
      </c>
      <c r="K3815" t="b">
        <v>0</v>
      </c>
      <c r="L3815">
        <v>12</v>
      </c>
      <c r="M3815" t="b">
        <v>0</v>
      </c>
      <c r="N3815" s="10" t="s">
        <v>8271</v>
      </c>
      <c r="O3815" t="s">
        <v>8272</v>
      </c>
      <c r="P3815" s="12">
        <f t="shared" si="355"/>
        <v>42538.968310185184</v>
      </c>
      <c r="Q3815" s="12">
        <f t="shared" si="356"/>
        <v>42568.029861111107</v>
      </c>
      <c r="R3815" s="15">
        <f t="shared" si="357"/>
        <v>2016</v>
      </c>
      <c r="S3815" s="21">
        <f t="shared" si="360"/>
        <v>0</v>
      </c>
      <c r="T3815" s="15">
        <f t="shared" si="359"/>
        <v>0</v>
      </c>
      <c r="U3815">
        <f t="shared" si="358"/>
        <v>2016</v>
      </c>
    </row>
    <row r="3816" spans="1:21" ht="43.5" x14ac:dyDescent="0.35">
      <c r="A3816">
        <v>3999</v>
      </c>
      <c r="B3816" s="3" t="s">
        <v>3995</v>
      </c>
      <c r="C3816" s="3" t="s">
        <v>8105</v>
      </c>
      <c r="D3816" s="6">
        <v>7000</v>
      </c>
      <c r="E3816" s="8">
        <v>0</v>
      </c>
      <c r="F3816" t="s">
        <v>8220</v>
      </c>
      <c r="G3816" t="s">
        <v>8223</v>
      </c>
      <c r="H3816" t="s">
        <v>8245</v>
      </c>
      <c r="I3816">
        <v>1409514709</v>
      </c>
      <c r="J3816">
        <v>1406058798</v>
      </c>
      <c r="K3816" t="b">
        <v>0</v>
      </c>
      <c r="L3816">
        <v>14</v>
      </c>
      <c r="M3816" t="b">
        <v>0</v>
      </c>
      <c r="N3816" s="10" t="s">
        <v>8271</v>
      </c>
      <c r="O3816" t="s">
        <v>8272</v>
      </c>
      <c r="P3816" s="12">
        <f t="shared" si="355"/>
        <v>41842.828680555554</v>
      </c>
      <c r="Q3816" s="12">
        <f t="shared" si="356"/>
        <v>41882.827650462961</v>
      </c>
      <c r="R3816" s="15">
        <f t="shared" si="357"/>
        <v>2014</v>
      </c>
      <c r="S3816" s="21">
        <f t="shared" si="360"/>
        <v>0</v>
      </c>
      <c r="T3816" s="15">
        <f t="shared" si="359"/>
        <v>0</v>
      </c>
      <c r="U3816">
        <f t="shared" si="358"/>
        <v>2014</v>
      </c>
    </row>
    <row r="3817" spans="1:21" ht="43.5" x14ac:dyDescent="0.35">
      <c r="A3817">
        <v>4015</v>
      </c>
      <c r="B3817" s="3" t="s">
        <v>4011</v>
      </c>
      <c r="C3817" s="3" t="s">
        <v>8120</v>
      </c>
      <c r="D3817" s="6">
        <v>7000</v>
      </c>
      <c r="E3817" s="8">
        <v>0</v>
      </c>
      <c r="F3817" t="s">
        <v>8220</v>
      </c>
      <c r="G3817" t="s">
        <v>8223</v>
      </c>
      <c r="H3817" t="s">
        <v>8245</v>
      </c>
      <c r="I3817">
        <v>1437331463</v>
      </c>
      <c r="J3817">
        <v>1434739463</v>
      </c>
      <c r="K3817" t="b">
        <v>0</v>
      </c>
      <c r="L3817">
        <v>1</v>
      </c>
      <c r="M3817" t="b">
        <v>0</v>
      </c>
      <c r="N3817" s="10" t="s">
        <v>8271</v>
      </c>
      <c r="O3817" t="s">
        <v>8272</v>
      </c>
      <c r="P3817" s="12">
        <f t="shared" si="355"/>
        <v>42174.780821759254</v>
      </c>
      <c r="Q3817" s="12">
        <f t="shared" si="356"/>
        <v>42204.780821759254</v>
      </c>
      <c r="R3817" s="15">
        <f t="shared" si="357"/>
        <v>2015</v>
      </c>
      <c r="S3817" s="21">
        <f t="shared" si="360"/>
        <v>0</v>
      </c>
      <c r="T3817" s="15">
        <f t="shared" si="359"/>
        <v>0</v>
      </c>
      <c r="U3817">
        <f t="shared" si="358"/>
        <v>2015</v>
      </c>
    </row>
    <row r="3818" spans="1:21" ht="43.5" x14ac:dyDescent="0.35">
      <c r="A3818">
        <v>4023</v>
      </c>
      <c r="B3818" s="3" t="s">
        <v>4019</v>
      </c>
      <c r="C3818" s="3" t="s">
        <v>8128</v>
      </c>
      <c r="D3818" s="6">
        <v>7000</v>
      </c>
      <c r="E3818" s="8">
        <v>0</v>
      </c>
      <c r="F3818" t="s">
        <v>8220</v>
      </c>
      <c r="G3818" t="s">
        <v>8223</v>
      </c>
      <c r="H3818" t="s">
        <v>8245</v>
      </c>
      <c r="I3818">
        <v>1458860363</v>
      </c>
      <c r="J3818">
        <v>1454975963</v>
      </c>
      <c r="K3818" t="b">
        <v>0</v>
      </c>
      <c r="L3818">
        <v>0</v>
      </c>
      <c r="M3818" t="b">
        <v>0</v>
      </c>
      <c r="N3818" s="10" t="s">
        <v>8271</v>
      </c>
      <c r="O3818" t="s">
        <v>8272</v>
      </c>
      <c r="P3818" s="12">
        <f t="shared" si="355"/>
        <v>42408.999571759254</v>
      </c>
      <c r="Q3818" s="12">
        <f t="shared" si="356"/>
        <v>42453.957905092597</v>
      </c>
      <c r="R3818" s="15">
        <f t="shared" si="357"/>
        <v>2016</v>
      </c>
      <c r="S3818" s="21">
        <f t="shared" si="360"/>
        <v>0</v>
      </c>
      <c r="T3818" s="15">
        <f t="shared" si="359"/>
        <v>0</v>
      </c>
      <c r="U3818">
        <f t="shared" si="358"/>
        <v>2016</v>
      </c>
    </row>
    <row r="3819" spans="1:21" ht="43.5" x14ac:dyDescent="0.35">
      <c r="A3819">
        <v>4032</v>
      </c>
      <c r="B3819" s="3" t="s">
        <v>4028</v>
      </c>
      <c r="C3819" s="3" t="s">
        <v>8137</v>
      </c>
      <c r="D3819" s="6">
        <v>6048</v>
      </c>
      <c r="E3819" s="8">
        <v>0</v>
      </c>
      <c r="F3819" t="s">
        <v>8220</v>
      </c>
      <c r="G3819" t="s">
        <v>8223</v>
      </c>
      <c r="H3819" t="s">
        <v>8245</v>
      </c>
      <c r="I3819">
        <v>1450211116</v>
      </c>
      <c r="J3819">
        <v>1445023516</v>
      </c>
      <c r="K3819" t="b">
        <v>0</v>
      </c>
      <c r="L3819">
        <v>7</v>
      </c>
      <c r="M3819" t="b">
        <v>0</v>
      </c>
      <c r="N3819" s="10" t="s">
        <v>8271</v>
      </c>
      <c r="O3819" t="s">
        <v>8272</v>
      </c>
      <c r="P3819" s="12">
        <f t="shared" si="355"/>
        <v>42293.809212962966</v>
      </c>
      <c r="Q3819" s="12">
        <f t="shared" si="356"/>
        <v>42353.85087962963</v>
      </c>
      <c r="R3819" s="15">
        <f t="shared" si="357"/>
        <v>2015</v>
      </c>
      <c r="S3819" s="21">
        <f t="shared" si="360"/>
        <v>0</v>
      </c>
      <c r="T3819" s="15">
        <f t="shared" si="359"/>
        <v>0</v>
      </c>
      <c r="U3819">
        <f t="shared" si="358"/>
        <v>2015</v>
      </c>
    </row>
    <row r="3820" spans="1:21" ht="87" x14ac:dyDescent="0.35">
      <c r="A3820">
        <v>3750</v>
      </c>
      <c r="B3820" s="3" t="s">
        <v>3747</v>
      </c>
      <c r="C3820" s="3" t="s">
        <v>7860</v>
      </c>
      <c r="D3820" s="6">
        <v>6000</v>
      </c>
      <c r="E3820" s="8">
        <v>0</v>
      </c>
      <c r="F3820" t="s">
        <v>8218</v>
      </c>
      <c r="G3820" t="s">
        <v>8223</v>
      </c>
      <c r="H3820" t="s">
        <v>8245</v>
      </c>
      <c r="I3820">
        <v>1423555140</v>
      </c>
      <c r="J3820">
        <v>1421105608</v>
      </c>
      <c r="K3820" t="b">
        <v>0</v>
      </c>
      <c r="L3820">
        <v>28</v>
      </c>
      <c r="M3820" t="b">
        <v>1</v>
      </c>
      <c r="N3820" s="10" t="s">
        <v>8271</v>
      </c>
      <c r="O3820" t="s">
        <v>8313</v>
      </c>
      <c r="P3820" s="12">
        <f t="shared" si="355"/>
        <v>42016.981574074074</v>
      </c>
      <c r="Q3820" s="12">
        <f t="shared" si="356"/>
        <v>42045.332638888889</v>
      </c>
      <c r="R3820" s="15">
        <f t="shared" si="357"/>
        <v>2015</v>
      </c>
      <c r="S3820" s="21">
        <f t="shared" si="360"/>
        <v>0</v>
      </c>
      <c r="T3820" s="15">
        <f t="shared" si="359"/>
        <v>0</v>
      </c>
      <c r="U3820">
        <f t="shared" si="358"/>
        <v>2015</v>
      </c>
    </row>
    <row r="3821" spans="1:21" ht="43.5" x14ac:dyDescent="0.35">
      <c r="A3821">
        <v>3786</v>
      </c>
      <c r="B3821" s="3" t="s">
        <v>3783</v>
      </c>
      <c r="C3821" s="3" t="s">
        <v>7896</v>
      </c>
      <c r="D3821" s="6">
        <v>6000</v>
      </c>
      <c r="E3821" s="8">
        <v>0</v>
      </c>
      <c r="F3821" t="s">
        <v>8218</v>
      </c>
      <c r="G3821" t="s">
        <v>8223</v>
      </c>
      <c r="H3821" t="s">
        <v>8245</v>
      </c>
      <c r="I3821">
        <v>1464310475</v>
      </c>
      <c r="J3821">
        <v>1461718475</v>
      </c>
      <c r="K3821" t="b">
        <v>0</v>
      </c>
      <c r="L3821">
        <v>71</v>
      </c>
      <c r="M3821" t="b">
        <v>1</v>
      </c>
      <c r="N3821" s="10" t="s">
        <v>8271</v>
      </c>
      <c r="O3821" t="s">
        <v>8313</v>
      </c>
      <c r="P3821" s="12">
        <f t="shared" si="355"/>
        <v>42487.037905092591</v>
      </c>
      <c r="Q3821" s="12">
        <f t="shared" si="356"/>
        <v>42517.037905092591</v>
      </c>
      <c r="R3821" s="15">
        <f t="shared" si="357"/>
        <v>2016</v>
      </c>
      <c r="S3821" s="21">
        <f t="shared" si="360"/>
        <v>0</v>
      </c>
      <c r="T3821" s="15">
        <f t="shared" si="359"/>
        <v>0</v>
      </c>
      <c r="U3821">
        <f t="shared" si="358"/>
        <v>2016</v>
      </c>
    </row>
    <row r="3822" spans="1:21" ht="58" x14ac:dyDescent="0.35">
      <c r="A3822">
        <v>3797</v>
      </c>
      <c r="B3822" s="3" t="s">
        <v>3794</v>
      </c>
      <c r="C3822" s="3" t="s">
        <v>7907</v>
      </c>
      <c r="D3822" s="6">
        <v>6000</v>
      </c>
      <c r="E3822" s="8">
        <v>0</v>
      </c>
      <c r="F3822" t="s">
        <v>8220</v>
      </c>
      <c r="G3822" t="s">
        <v>8223</v>
      </c>
      <c r="H3822" t="s">
        <v>8245</v>
      </c>
      <c r="I3822">
        <v>1429564165</v>
      </c>
      <c r="J3822">
        <v>1426972165</v>
      </c>
      <c r="K3822" t="b">
        <v>0</v>
      </c>
      <c r="L3822">
        <v>37</v>
      </c>
      <c r="M3822" t="b">
        <v>0</v>
      </c>
      <c r="N3822" s="10" t="s">
        <v>8271</v>
      </c>
      <c r="O3822" t="s">
        <v>8313</v>
      </c>
      <c r="P3822" s="12">
        <f t="shared" si="355"/>
        <v>42084.881539351853</v>
      </c>
      <c r="Q3822" s="12">
        <f t="shared" si="356"/>
        <v>42114.881539351853</v>
      </c>
      <c r="R3822" s="15">
        <f t="shared" si="357"/>
        <v>2015</v>
      </c>
      <c r="S3822" s="21">
        <f t="shared" si="360"/>
        <v>0</v>
      </c>
      <c r="T3822" s="15">
        <f t="shared" si="359"/>
        <v>0</v>
      </c>
      <c r="U3822">
        <f t="shared" si="358"/>
        <v>2015</v>
      </c>
    </row>
    <row r="3823" spans="1:21" ht="58" x14ac:dyDescent="0.35">
      <c r="A3823">
        <v>3860</v>
      </c>
      <c r="B3823" s="3" t="s">
        <v>3857</v>
      </c>
      <c r="C3823" s="3" t="s">
        <v>7969</v>
      </c>
      <c r="D3823" s="6">
        <v>6000</v>
      </c>
      <c r="E3823" s="8">
        <v>0</v>
      </c>
      <c r="F3823" t="s">
        <v>8220</v>
      </c>
      <c r="G3823" t="s">
        <v>8223</v>
      </c>
      <c r="H3823" t="s">
        <v>8245</v>
      </c>
      <c r="I3823">
        <v>1407858710</v>
      </c>
      <c r="J3823">
        <v>1405266710</v>
      </c>
      <c r="K3823" t="b">
        <v>0</v>
      </c>
      <c r="L3823">
        <v>13</v>
      </c>
      <c r="M3823" t="b">
        <v>0</v>
      </c>
      <c r="N3823" s="10" t="s">
        <v>8271</v>
      </c>
      <c r="O3823" t="s">
        <v>8272</v>
      </c>
      <c r="P3823" s="12">
        <f t="shared" si="355"/>
        <v>41833.660995370366</v>
      </c>
      <c r="Q3823" s="12">
        <f t="shared" si="356"/>
        <v>41863.660995370366</v>
      </c>
      <c r="R3823" s="15">
        <f t="shared" si="357"/>
        <v>2014</v>
      </c>
      <c r="S3823" s="21">
        <f t="shared" si="360"/>
        <v>0</v>
      </c>
      <c r="T3823" s="15">
        <f t="shared" si="359"/>
        <v>0</v>
      </c>
      <c r="U3823">
        <f t="shared" si="358"/>
        <v>2014</v>
      </c>
    </row>
    <row r="3824" spans="1:21" ht="43.5" x14ac:dyDescent="0.35">
      <c r="A3824">
        <v>3863</v>
      </c>
      <c r="B3824" s="3" t="s">
        <v>3860</v>
      </c>
      <c r="C3824" s="3" t="s">
        <v>7972</v>
      </c>
      <c r="D3824" s="6">
        <v>6000</v>
      </c>
      <c r="E3824" s="8">
        <v>0</v>
      </c>
      <c r="F3824" t="s">
        <v>8220</v>
      </c>
      <c r="G3824" t="s">
        <v>8223</v>
      </c>
      <c r="H3824" t="s">
        <v>8245</v>
      </c>
      <c r="I3824">
        <v>1446739905</v>
      </c>
      <c r="J3824">
        <v>1441552305</v>
      </c>
      <c r="K3824" t="b">
        <v>0</v>
      </c>
      <c r="L3824">
        <v>0</v>
      </c>
      <c r="M3824" t="b">
        <v>0</v>
      </c>
      <c r="N3824" s="10" t="s">
        <v>8271</v>
      </c>
      <c r="O3824" t="s">
        <v>8272</v>
      </c>
      <c r="P3824" s="12">
        <f t="shared" si="355"/>
        <v>42253.633159722223</v>
      </c>
      <c r="Q3824" s="12">
        <f t="shared" si="356"/>
        <v>42313.674826388888</v>
      </c>
      <c r="R3824" s="15">
        <f t="shared" si="357"/>
        <v>2015</v>
      </c>
      <c r="S3824" s="21">
        <f t="shared" si="360"/>
        <v>0</v>
      </c>
      <c r="T3824" s="15">
        <f t="shared" si="359"/>
        <v>0</v>
      </c>
      <c r="U3824">
        <f t="shared" si="358"/>
        <v>2015</v>
      </c>
    </row>
    <row r="3825" spans="1:21" ht="43.5" x14ac:dyDescent="0.35">
      <c r="A3825">
        <v>3910</v>
      </c>
      <c r="B3825" s="3" t="s">
        <v>3907</v>
      </c>
      <c r="C3825" s="3" t="s">
        <v>8018</v>
      </c>
      <c r="D3825" s="6">
        <v>6000</v>
      </c>
      <c r="E3825" s="8">
        <v>0</v>
      </c>
      <c r="F3825" t="s">
        <v>8220</v>
      </c>
      <c r="G3825" t="s">
        <v>8223</v>
      </c>
      <c r="H3825" t="s">
        <v>8245</v>
      </c>
      <c r="I3825">
        <v>1441649397</v>
      </c>
      <c r="J3825">
        <v>1439057397</v>
      </c>
      <c r="K3825" t="b">
        <v>0</v>
      </c>
      <c r="L3825">
        <v>3</v>
      </c>
      <c r="M3825" t="b">
        <v>0</v>
      </c>
      <c r="N3825" s="10" t="s">
        <v>8271</v>
      </c>
      <c r="O3825" t="s">
        <v>8272</v>
      </c>
      <c r="P3825" s="12">
        <f t="shared" si="355"/>
        <v>42224.756909722222</v>
      </c>
      <c r="Q3825" s="12">
        <f t="shared" si="356"/>
        <v>42254.756909722222</v>
      </c>
      <c r="R3825" s="15">
        <f t="shared" si="357"/>
        <v>2015</v>
      </c>
      <c r="S3825" s="21">
        <f t="shared" si="360"/>
        <v>0</v>
      </c>
      <c r="T3825" s="15">
        <f t="shared" si="359"/>
        <v>0</v>
      </c>
      <c r="U3825">
        <f t="shared" si="358"/>
        <v>2015</v>
      </c>
    </row>
    <row r="3826" spans="1:21" ht="29" x14ac:dyDescent="0.35">
      <c r="A3826">
        <v>3946</v>
      </c>
      <c r="B3826" s="3" t="s">
        <v>3943</v>
      </c>
      <c r="C3826" s="3" t="s">
        <v>8054</v>
      </c>
      <c r="D3826" s="6">
        <v>6000</v>
      </c>
      <c r="E3826" s="8">
        <v>0</v>
      </c>
      <c r="F3826" t="s">
        <v>8220</v>
      </c>
      <c r="G3826" t="s">
        <v>8223</v>
      </c>
      <c r="H3826" t="s">
        <v>8245</v>
      </c>
      <c r="I3826">
        <v>1425110400</v>
      </c>
      <c r="J3826">
        <v>1422388822</v>
      </c>
      <c r="K3826" t="b">
        <v>0</v>
      </c>
      <c r="L3826">
        <v>5</v>
      </c>
      <c r="M3826" t="b">
        <v>0</v>
      </c>
      <c r="N3826" s="10" t="s">
        <v>8271</v>
      </c>
      <c r="O3826" t="s">
        <v>8272</v>
      </c>
      <c r="P3826" s="12">
        <f t="shared" si="355"/>
        <v>42031.833587962959</v>
      </c>
      <c r="Q3826" s="12">
        <f t="shared" si="356"/>
        <v>42063.333333333328</v>
      </c>
      <c r="R3826" s="15">
        <f t="shared" si="357"/>
        <v>2015</v>
      </c>
      <c r="S3826" s="21">
        <f t="shared" si="360"/>
        <v>0</v>
      </c>
      <c r="T3826" s="15">
        <f t="shared" si="359"/>
        <v>0</v>
      </c>
      <c r="U3826">
        <f t="shared" si="358"/>
        <v>2015</v>
      </c>
    </row>
    <row r="3827" spans="1:21" ht="43.5" x14ac:dyDescent="0.35">
      <c r="A3827">
        <v>3979</v>
      </c>
      <c r="B3827" s="3" t="s">
        <v>3976</v>
      </c>
      <c r="C3827" s="3" t="s">
        <v>8086</v>
      </c>
      <c r="D3827" s="6">
        <v>6000</v>
      </c>
      <c r="E3827" s="8">
        <v>0</v>
      </c>
      <c r="F3827" t="s">
        <v>8220</v>
      </c>
      <c r="G3827" t="s">
        <v>8224</v>
      </c>
      <c r="H3827" t="s">
        <v>8246</v>
      </c>
      <c r="I3827">
        <v>1427659200</v>
      </c>
      <c r="J3827">
        <v>1425678057</v>
      </c>
      <c r="K3827" t="b">
        <v>0</v>
      </c>
      <c r="L3827">
        <v>6</v>
      </c>
      <c r="M3827" t="b">
        <v>0</v>
      </c>
      <c r="N3827" s="10" t="s">
        <v>8271</v>
      </c>
      <c r="O3827" t="s">
        <v>8272</v>
      </c>
      <c r="P3827" s="12">
        <f t="shared" si="355"/>
        <v>42069.903437500005</v>
      </c>
      <c r="Q3827" s="12">
        <f t="shared" si="356"/>
        <v>42092.833333333328</v>
      </c>
      <c r="R3827" s="15">
        <f t="shared" si="357"/>
        <v>2015</v>
      </c>
      <c r="S3827" s="21">
        <f t="shared" si="360"/>
        <v>0</v>
      </c>
      <c r="T3827" s="15">
        <f t="shared" si="359"/>
        <v>0</v>
      </c>
      <c r="U3827">
        <f t="shared" si="358"/>
        <v>2015</v>
      </c>
    </row>
    <row r="3828" spans="1:21" ht="43.5" x14ac:dyDescent="0.35">
      <c r="A3828">
        <v>4036</v>
      </c>
      <c r="B3828" s="3" t="s">
        <v>4032</v>
      </c>
      <c r="C3828" s="3" t="s">
        <v>7438</v>
      </c>
      <c r="D3828" s="6">
        <v>6000</v>
      </c>
      <c r="E3828" s="8">
        <v>0</v>
      </c>
      <c r="F3828" t="s">
        <v>8220</v>
      </c>
      <c r="G3828" t="s">
        <v>8223</v>
      </c>
      <c r="H3828" t="s">
        <v>8245</v>
      </c>
      <c r="I3828">
        <v>1404253800</v>
      </c>
      <c r="J3828">
        <v>1402784964</v>
      </c>
      <c r="K3828" t="b">
        <v>0</v>
      </c>
      <c r="L3828">
        <v>17</v>
      </c>
      <c r="M3828" t="b">
        <v>0</v>
      </c>
      <c r="N3828" s="10" t="s">
        <v>8271</v>
      </c>
      <c r="O3828" t="s">
        <v>8272</v>
      </c>
      <c r="P3828" s="12">
        <f t="shared" si="355"/>
        <v>41804.937083333331</v>
      </c>
      <c r="Q3828" s="12">
        <f t="shared" si="356"/>
        <v>41821.9375</v>
      </c>
      <c r="R3828" s="15">
        <f t="shared" si="357"/>
        <v>2014</v>
      </c>
      <c r="S3828" s="21">
        <f t="shared" si="360"/>
        <v>0</v>
      </c>
      <c r="T3828" s="15">
        <f t="shared" si="359"/>
        <v>0</v>
      </c>
      <c r="U3828">
        <f t="shared" si="358"/>
        <v>2014</v>
      </c>
    </row>
    <row r="3829" spans="1:21" ht="58" x14ac:dyDescent="0.35">
      <c r="A3829">
        <v>4046</v>
      </c>
      <c r="B3829" s="3" t="s">
        <v>4042</v>
      </c>
      <c r="C3829" s="3" t="s">
        <v>8150</v>
      </c>
      <c r="D3829" s="6">
        <v>5600</v>
      </c>
      <c r="E3829" s="8">
        <v>0</v>
      </c>
      <c r="F3829" t="s">
        <v>8220</v>
      </c>
      <c r="G3829" t="s">
        <v>8223</v>
      </c>
      <c r="H3829" t="s">
        <v>8245</v>
      </c>
      <c r="I3829">
        <v>1413992210</v>
      </c>
      <c r="J3829">
        <v>1411400210</v>
      </c>
      <c r="K3829" t="b">
        <v>0</v>
      </c>
      <c r="L3829">
        <v>12</v>
      </c>
      <c r="M3829" t="b">
        <v>0</v>
      </c>
      <c r="N3829" s="10" t="s">
        <v>8271</v>
      </c>
      <c r="O3829" t="s">
        <v>8272</v>
      </c>
      <c r="P3829" s="12">
        <f t="shared" si="355"/>
        <v>41904.650578703702</v>
      </c>
      <c r="Q3829" s="12">
        <f t="shared" si="356"/>
        <v>41934.650578703702</v>
      </c>
      <c r="R3829" s="15">
        <f t="shared" si="357"/>
        <v>2014</v>
      </c>
      <c r="S3829" s="21">
        <f t="shared" si="360"/>
        <v>0</v>
      </c>
      <c r="T3829" s="15">
        <f t="shared" si="359"/>
        <v>0</v>
      </c>
      <c r="U3829">
        <f t="shared" si="358"/>
        <v>2014</v>
      </c>
    </row>
    <row r="3830" spans="1:21" ht="43.5" x14ac:dyDescent="0.35">
      <c r="A3830">
        <v>3731</v>
      </c>
      <c r="B3830" s="3" t="s">
        <v>3728</v>
      </c>
      <c r="C3830" s="3" t="s">
        <v>7841</v>
      </c>
      <c r="D3830" s="6">
        <v>5500</v>
      </c>
      <c r="E3830" s="8">
        <v>0</v>
      </c>
      <c r="F3830" t="s">
        <v>8220</v>
      </c>
      <c r="G3830" t="s">
        <v>8223</v>
      </c>
      <c r="H3830" t="s">
        <v>8245</v>
      </c>
      <c r="I3830">
        <v>1420860180</v>
      </c>
      <c r="J3830">
        <v>1418234646</v>
      </c>
      <c r="K3830" t="b">
        <v>0</v>
      </c>
      <c r="L3830">
        <v>12</v>
      </c>
      <c r="M3830" t="b">
        <v>0</v>
      </c>
      <c r="N3830" s="10" t="s">
        <v>8271</v>
      </c>
      <c r="O3830" t="s">
        <v>8272</v>
      </c>
      <c r="P3830" s="12">
        <f t="shared" si="355"/>
        <v>41983.752847222218</v>
      </c>
      <c r="Q3830" s="12">
        <f t="shared" si="356"/>
        <v>42014.140972222223</v>
      </c>
      <c r="R3830" s="15">
        <f t="shared" si="357"/>
        <v>2014</v>
      </c>
      <c r="S3830" s="21">
        <f t="shared" si="360"/>
        <v>0</v>
      </c>
      <c r="T3830" s="15">
        <f t="shared" si="359"/>
        <v>0</v>
      </c>
      <c r="U3830">
        <f t="shared" si="358"/>
        <v>2014</v>
      </c>
    </row>
    <row r="3831" spans="1:21" ht="43.5" x14ac:dyDescent="0.35">
      <c r="A3831">
        <v>3873</v>
      </c>
      <c r="B3831" s="3" t="s">
        <v>3870</v>
      </c>
      <c r="C3831" s="3" t="s">
        <v>7982</v>
      </c>
      <c r="D3831" s="6">
        <v>5500</v>
      </c>
      <c r="E3831" s="8">
        <v>0</v>
      </c>
      <c r="F3831" t="s">
        <v>8219</v>
      </c>
      <c r="G3831" t="s">
        <v>8223</v>
      </c>
      <c r="H3831" t="s">
        <v>8245</v>
      </c>
      <c r="I3831">
        <v>1444322535</v>
      </c>
      <c r="J3831">
        <v>1441730535</v>
      </c>
      <c r="K3831" t="b">
        <v>0</v>
      </c>
      <c r="L3831">
        <v>0</v>
      </c>
      <c r="M3831" t="b">
        <v>0</v>
      </c>
      <c r="N3831" s="10" t="s">
        <v>8271</v>
      </c>
      <c r="O3831" t="s">
        <v>8313</v>
      </c>
      <c r="P3831" s="12">
        <f t="shared" si="355"/>
        <v>42255.696006944447</v>
      </c>
      <c r="Q3831" s="12">
        <f t="shared" si="356"/>
        <v>42285.696006944447</v>
      </c>
      <c r="R3831" s="15">
        <f t="shared" si="357"/>
        <v>2015</v>
      </c>
      <c r="S3831" s="21">
        <f t="shared" si="360"/>
        <v>0</v>
      </c>
      <c r="T3831" s="15">
        <f t="shared" si="359"/>
        <v>0</v>
      </c>
      <c r="U3831">
        <f t="shared" si="358"/>
        <v>2015</v>
      </c>
    </row>
    <row r="3832" spans="1:21" ht="72.5" x14ac:dyDescent="0.35">
      <c r="A3832">
        <v>3941</v>
      </c>
      <c r="B3832" s="3" t="s">
        <v>3938</v>
      </c>
      <c r="C3832" s="3" t="s">
        <v>8049</v>
      </c>
      <c r="D3832" s="6">
        <v>5500</v>
      </c>
      <c r="E3832" s="8">
        <v>0</v>
      </c>
      <c r="F3832" t="s">
        <v>8220</v>
      </c>
      <c r="G3832" t="s">
        <v>8223</v>
      </c>
      <c r="H3832" t="s">
        <v>8245</v>
      </c>
      <c r="I3832">
        <v>1416877200</v>
      </c>
      <c r="J3832">
        <v>1414505137</v>
      </c>
      <c r="K3832" t="b">
        <v>0</v>
      </c>
      <c r="L3832">
        <v>2</v>
      </c>
      <c r="M3832" t="b">
        <v>0</v>
      </c>
      <c r="N3832" s="10" t="s">
        <v>8271</v>
      </c>
      <c r="O3832" t="s">
        <v>8272</v>
      </c>
      <c r="P3832" s="12">
        <f t="shared" si="355"/>
        <v>41940.587233796294</v>
      </c>
      <c r="Q3832" s="12">
        <f t="shared" si="356"/>
        <v>41968.041666666672</v>
      </c>
      <c r="R3832" s="15">
        <f t="shared" si="357"/>
        <v>2014</v>
      </c>
      <c r="S3832" s="21">
        <f t="shared" si="360"/>
        <v>0</v>
      </c>
      <c r="T3832" s="15">
        <f t="shared" si="359"/>
        <v>0</v>
      </c>
      <c r="U3832">
        <f t="shared" si="358"/>
        <v>2014</v>
      </c>
    </row>
    <row r="3833" spans="1:21" ht="43.5" x14ac:dyDescent="0.35">
      <c r="A3833">
        <v>3956</v>
      </c>
      <c r="B3833" s="3" t="s">
        <v>3953</v>
      </c>
      <c r="C3833" s="3" t="s">
        <v>8063</v>
      </c>
      <c r="D3833" s="6">
        <v>5500</v>
      </c>
      <c r="E3833" s="8">
        <v>0</v>
      </c>
      <c r="F3833" t="s">
        <v>8220</v>
      </c>
      <c r="G3833" t="s">
        <v>8223</v>
      </c>
      <c r="H3833" t="s">
        <v>8245</v>
      </c>
      <c r="I3833">
        <v>1461543600</v>
      </c>
      <c r="J3833">
        <v>1459203727</v>
      </c>
      <c r="K3833" t="b">
        <v>0</v>
      </c>
      <c r="L3833">
        <v>0</v>
      </c>
      <c r="M3833" t="b">
        <v>0</v>
      </c>
      <c r="N3833" s="10" t="s">
        <v>8271</v>
      </c>
      <c r="O3833" t="s">
        <v>8272</v>
      </c>
      <c r="P3833" s="12">
        <f t="shared" si="355"/>
        <v>42457.932025462964</v>
      </c>
      <c r="Q3833" s="12">
        <f t="shared" si="356"/>
        <v>42485.013888888891</v>
      </c>
      <c r="R3833" s="15">
        <f t="shared" si="357"/>
        <v>2016</v>
      </c>
      <c r="S3833" s="21">
        <f t="shared" si="360"/>
        <v>0</v>
      </c>
      <c r="T3833" s="15">
        <f t="shared" si="359"/>
        <v>0</v>
      </c>
      <c r="U3833">
        <f t="shared" si="358"/>
        <v>2016</v>
      </c>
    </row>
    <row r="3834" spans="1:21" ht="58" x14ac:dyDescent="0.35">
      <c r="A3834">
        <v>3721</v>
      </c>
      <c r="B3834" s="3" t="s">
        <v>3718</v>
      </c>
      <c r="C3834" s="3" t="s">
        <v>7831</v>
      </c>
      <c r="D3834" s="6">
        <v>5000</v>
      </c>
      <c r="E3834" s="8">
        <v>0</v>
      </c>
      <c r="F3834" t="s">
        <v>8218</v>
      </c>
      <c r="G3834" t="s">
        <v>8223</v>
      </c>
      <c r="H3834" t="s">
        <v>8245</v>
      </c>
      <c r="I3834">
        <v>1415230084</v>
      </c>
      <c r="J3834">
        <v>1413412084</v>
      </c>
      <c r="K3834" t="b">
        <v>0</v>
      </c>
      <c r="L3834">
        <v>44</v>
      </c>
      <c r="M3834" t="b">
        <v>1</v>
      </c>
      <c r="N3834" s="10" t="s">
        <v>8271</v>
      </c>
      <c r="O3834" t="s">
        <v>8272</v>
      </c>
      <c r="P3834" s="12">
        <f t="shared" si="355"/>
        <v>41927.936157407406</v>
      </c>
      <c r="Q3834" s="12">
        <f t="shared" si="356"/>
        <v>41948.977824074071</v>
      </c>
      <c r="R3834" s="15">
        <f t="shared" si="357"/>
        <v>2014</v>
      </c>
      <c r="S3834" s="21">
        <f t="shared" si="360"/>
        <v>0</v>
      </c>
      <c r="T3834" s="15">
        <f t="shared" si="359"/>
        <v>0</v>
      </c>
      <c r="U3834">
        <f t="shared" si="358"/>
        <v>2014</v>
      </c>
    </row>
    <row r="3835" spans="1:21" ht="58" x14ac:dyDescent="0.35">
      <c r="A3835">
        <v>3729</v>
      </c>
      <c r="B3835" s="3" t="s">
        <v>3726</v>
      </c>
      <c r="C3835" s="3" t="s">
        <v>7839</v>
      </c>
      <c r="D3835" s="6">
        <v>5000</v>
      </c>
      <c r="E3835" s="8">
        <v>0</v>
      </c>
      <c r="F3835" t="s">
        <v>8220</v>
      </c>
      <c r="G3835" t="s">
        <v>8223</v>
      </c>
      <c r="H3835" t="s">
        <v>8245</v>
      </c>
      <c r="I3835">
        <v>1427082912</v>
      </c>
      <c r="J3835">
        <v>1423198512</v>
      </c>
      <c r="K3835" t="b">
        <v>0</v>
      </c>
      <c r="L3835">
        <v>5</v>
      </c>
      <c r="M3835" t="b">
        <v>0</v>
      </c>
      <c r="N3835" s="10" t="s">
        <v>8271</v>
      </c>
      <c r="O3835" t="s">
        <v>8272</v>
      </c>
      <c r="P3835" s="12">
        <f t="shared" si="355"/>
        <v>42041.205000000002</v>
      </c>
      <c r="Q3835" s="12">
        <f t="shared" si="356"/>
        <v>42086.16333333333</v>
      </c>
      <c r="R3835" s="15">
        <f t="shared" si="357"/>
        <v>2015</v>
      </c>
      <c r="S3835" s="21">
        <f t="shared" si="360"/>
        <v>0</v>
      </c>
      <c r="T3835" s="15">
        <f t="shared" si="359"/>
        <v>0</v>
      </c>
      <c r="U3835">
        <f t="shared" si="358"/>
        <v>2015</v>
      </c>
    </row>
    <row r="3836" spans="1:21" ht="43.5" x14ac:dyDescent="0.35">
      <c r="A3836">
        <v>3742</v>
      </c>
      <c r="B3836" s="3" t="s">
        <v>3739</v>
      </c>
      <c r="C3836" s="3" t="s">
        <v>7852</v>
      </c>
      <c r="D3836" s="6">
        <v>5000</v>
      </c>
      <c r="E3836" s="8">
        <v>0</v>
      </c>
      <c r="F3836" t="s">
        <v>8220</v>
      </c>
      <c r="G3836" t="s">
        <v>8223</v>
      </c>
      <c r="H3836" t="s">
        <v>8245</v>
      </c>
      <c r="I3836">
        <v>1409980144</v>
      </c>
      <c r="J3836">
        <v>1407388144</v>
      </c>
      <c r="K3836" t="b">
        <v>0</v>
      </c>
      <c r="L3836">
        <v>4</v>
      </c>
      <c r="M3836" t="b">
        <v>0</v>
      </c>
      <c r="N3836" s="10" t="s">
        <v>8271</v>
      </c>
      <c r="O3836" t="s">
        <v>8272</v>
      </c>
      <c r="P3836" s="12">
        <f t="shared" si="355"/>
        <v>41858.214629629627</v>
      </c>
      <c r="Q3836" s="12">
        <f t="shared" si="356"/>
        <v>41888.214629629627</v>
      </c>
      <c r="R3836" s="15">
        <f t="shared" si="357"/>
        <v>2014</v>
      </c>
      <c r="S3836" s="21">
        <f t="shared" si="360"/>
        <v>0</v>
      </c>
      <c r="T3836" s="15">
        <f t="shared" si="359"/>
        <v>0</v>
      </c>
      <c r="U3836">
        <f t="shared" si="358"/>
        <v>2014</v>
      </c>
    </row>
    <row r="3837" spans="1:21" ht="43.5" x14ac:dyDescent="0.35">
      <c r="A3837">
        <v>3748</v>
      </c>
      <c r="B3837" s="3" t="s">
        <v>3745</v>
      </c>
      <c r="C3837" s="3" t="s">
        <v>7858</v>
      </c>
      <c r="D3837" s="6">
        <v>5000</v>
      </c>
      <c r="E3837" s="8">
        <v>0</v>
      </c>
      <c r="F3837" t="s">
        <v>8218</v>
      </c>
      <c r="G3837" t="s">
        <v>8223</v>
      </c>
      <c r="H3837" t="s">
        <v>8245</v>
      </c>
      <c r="I3837">
        <v>1455602340</v>
      </c>
      <c r="J3837">
        <v>1453827436</v>
      </c>
      <c r="K3837" t="b">
        <v>0</v>
      </c>
      <c r="L3837">
        <v>52</v>
      </c>
      <c r="M3837" t="b">
        <v>1</v>
      </c>
      <c r="N3837" s="10" t="s">
        <v>8271</v>
      </c>
      <c r="O3837" t="s">
        <v>8313</v>
      </c>
      <c r="P3837" s="12">
        <f t="shared" si="355"/>
        <v>42395.706435185188</v>
      </c>
      <c r="Q3837" s="12">
        <f t="shared" si="356"/>
        <v>42416.249305555553</v>
      </c>
      <c r="R3837" s="15">
        <f t="shared" si="357"/>
        <v>2016</v>
      </c>
      <c r="S3837" s="21">
        <f t="shared" si="360"/>
        <v>0</v>
      </c>
      <c r="T3837" s="15">
        <f t="shared" si="359"/>
        <v>0</v>
      </c>
      <c r="U3837">
        <f t="shared" si="358"/>
        <v>2016</v>
      </c>
    </row>
    <row r="3838" spans="1:21" ht="43.5" x14ac:dyDescent="0.35">
      <c r="A3838">
        <v>3753</v>
      </c>
      <c r="B3838" s="3" t="s">
        <v>3750</v>
      </c>
      <c r="C3838" s="3" t="s">
        <v>7863</v>
      </c>
      <c r="D3838" s="6">
        <v>5000</v>
      </c>
      <c r="E3838" s="8">
        <v>0</v>
      </c>
      <c r="F3838" t="s">
        <v>8218</v>
      </c>
      <c r="G3838" t="s">
        <v>8223</v>
      </c>
      <c r="H3838" t="s">
        <v>8245</v>
      </c>
      <c r="I3838">
        <v>1433289600</v>
      </c>
      <c r="J3838">
        <v>1430768800</v>
      </c>
      <c r="K3838" t="b">
        <v>0</v>
      </c>
      <c r="L3838">
        <v>30</v>
      </c>
      <c r="M3838" t="b">
        <v>1</v>
      </c>
      <c r="N3838" s="10" t="s">
        <v>8271</v>
      </c>
      <c r="O3838" t="s">
        <v>8313</v>
      </c>
      <c r="P3838" s="12">
        <f t="shared" si="355"/>
        <v>42128.824074074073</v>
      </c>
      <c r="Q3838" s="12">
        <f t="shared" si="356"/>
        <v>42158</v>
      </c>
      <c r="R3838" s="15">
        <f t="shared" si="357"/>
        <v>2015</v>
      </c>
      <c r="S3838" s="21">
        <f t="shared" si="360"/>
        <v>0</v>
      </c>
      <c r="T3838" s="15">
        <f t="shared" si="359"/>
        <v>0</v>
      </c>
      <c r="U3838">
        <f t="shared" si="358"/>
        <v>2015</v>
      </c>
    </row>
    <row r="3839" spans="1:21" ht="43.5" x14ac:dyDescent="0.35">
      <c r="A3839">
        <v>3760</v>
      </c>
      <c r="B3839" s="3" t="s">
        <v>3757</v>
      </c>
      <c r="C3839" s="3" t="s">
        <v>7870</v>
      </c>
      <c r="D3839" s="6">
        <v>5000</v>
      </c>
      <c r="E3839" s="8">
        <v>0</v>
      </c>
      <c r="F3839" t="s">
        <v>8218</v>
      </c>
      <c r="G3839" t="s">
        <v>8223</v>
      </c>
      <c r="H3839" t="s">
        <v>8245</v>
      </c>
      <c r="I3839">
        <v>1399293386</v>
      </c>
      <c r="J3839">
        <v>1397133386</v>
      </c>
      <c r="K3839" t="b">
        <v>0</v>
      </c>
      <c r="L3839">
        <v>91</v>
      </c>
      <c r="M3839" t="b">
        <v>1</v>
      </c>
      <c r="N3839" s="10" t="s">
        <v>8271</v>
      </c>
      <c r="O3839" t="s">
        <v>8313</v>
      </c>
      <c r="P3839" s="12">
        <f t="shared" si="355"/>
        <v>41739.525300925925</v>
      </c>
      <c r="Q3839" s="12">
        <f t="shared" si="356"/>
        <v>41764.525300925925</v>
      </c>
      <c r="R3839" s="15">
        <f t="shared" si="357"/>
        <v>2014</v>
      </c>
      <c r="S3839" s="21">
        <f t="shared" si="360"/>
        <v>0</v>
      </c>
      <c r="T3839" s="15">
        <f t="shared" si="359"/>
        <v>0</v>
      </c>
      <c r="U3839">
        <f t="shared" si="358"/>
        <v>2014</v>
      </c>
    </row>
    <row r="3840" spans="1:21" ht="29" x14ac:dyDescent="0.35">
      <c r="A3840">
        <v>3763</v>
      </c>
      <c r="B3840" s="3" t="s">
        <v>3760</v>
      </c>
      <c r="C3840" s="3" t="s">
        <v>7873</v>
      </c>
      <c r="D3840" s="6">
        <v>5000</v>
      </c>
      <c r="E3840" s="8">
        <v>0</v>
      </c>
      <c r="F3840" t="s">
        <v>8218</v>
      </c>
      <c r="G3840" t="s">
        <v>8223</v>
      </c>
      <c r="H3840" t="s">
        <v>8245</v>
      </c>
      <c r="I3840">
        <v>1427907626</v>
      </c>
      <c r="J3840">
        <v>1425319226</v>
      </c>
      <c r="K3840" t="b">
        <v>0</v>
      </c>
      <c r="L3840">
        <v>77</v>
      </c>
      <c r="M3840" t="b">
        <v>1</v>
      </c>
      <c r="N3840" s="10" t="s">
        <v>8271</v>
      </c>
      <c r="O3840" t="s">
        <v>8313</v>
      </c>
      <c r="P3840" s="12">
        <f t="shared" si="355"/>
        <v>42065.750300925924</v>
      </c>
      <c r="Q3840" s="12">
        <f t="shared" si="356"/>
        <v>42095.708634259259</v>
      </c>
      <c r="R3840" s="15">
        <f t="shared" si="357"/>
        <v>2015</v>
      </c>
      <c r="S3840" s="21">
        <f t="shared" si="360"/>
        <v>0</v>
      </c>
      <c r="T3840" s="15">
        <f t="shared" si="359"/>
        <v>0</v>
      </c>
      <c r="U3840">
        <f t="shared" si="358"/>
        <v>2015</v>
      </c>
    </row>
    <row r="3841" spans="1:21" ht="43.5" x14ac:dyDescent="0.35">
      <c r="A3841">
        <v>3772</v>
      </c>
      <c r="B3841" s="3" t="s">
        <v>3769</v>
      </c>
      <c r="C3841" s="3" t="s">
        <v>7882</v>
      </c>
      <c r="D3841" s="6">
        <v>5000</v>
      </c>
      <c r="E3841" s="8">
        <v>0</v>
      </c>
      <c r="F3841" t="s">
        <v>8218</v>
      </c>
      <c r="G3841" t="s">
        <v>8223</v>
      </c>
      <c r="H3841" t="s">
        <v>8245</v>
      </c>
      <c r="I3841">
        <v>1480399200</v>
      </c>
      <c r="J3841">
        <v>1478616506</v>
      </c>
      <c r="K3841" t="b">
        <v>0</v>
      </c>
      <c r="L3841">
        <v>33</v>
      </c>
      <c r="M3841" t="b">
        <v>1</v>
      </c>
      <c r="N3841" s="10" t="s">
        <v>8271</v>
      </c>
      <c r="O3841" t="s">
        <v>8313</v>
      </c>
      <c r="P3841" s="12">
        <f t="shared" si="355"/>
        <v>42682.616967592592</v>
      </c>
      <c r="Q3841" s="12">
        <f t="shared" si="356"/>
        <v>42703.25</v>
      </c>
      <c r="R3841" s="15">
        <f t="shared" si="357"/>
        <v>2016</v>
      </c>
      <c r="S3841" s="21">
        <f t="shared" si="360"/>
        <v>0</v>
      </c>
      <c r="T3841" s="15">
        <f t="shared" si="359"/>
        <v>0</v>
      </c>
      <c r="U3841">
        <f t="shared" si="358"/>
        <v>2016</v>
      </c>
    </row>
    <row r="3842" spans="1:21" ht="29" x14ac:dyDescent="0.35">
      <c r="A3842">
        <v>3773</v>
      </c>
      <c r="B3842" s="3" t="s">
        <v>3770</v>
      </c>
      <c r="C3842" s="3" t="s">
        <v>7883</v>
      </c>
      <c r="D3842" s="6">
        <v>5000</v>
      </c>
      <c r="E3842" s="8">
        <v>0</v>
      </c>
      <c r="F3842" t="s">
        <v>8218</v>
      </c>
      <c r="G3842" t="s">
        <v>8223</v>
      </c>
      <c r="H3842" t="s">
        <v>8245</v>
      </c>
      <c r="I3842">
        <v>1479175680</v>
      </c>
      <c r="J3842">
        <v>1476317247</v>
      </c>
      <c r="K3842" t="b">
        <v>0</v>
      </c>
      <c r="L3842">
        <v>57</v>
      </c>
      <c r="M3842" t="b">
        <v>1</v>
      </c>
      <c r="N3842" s="10" t="s">
        <v>8271</v>
      </c>
      <c r="O3842" t="s">
        <v>8313</v>
      </c>
      <c r="P3842" s="12">
        <f t="shared" ref="P3842:P3905" si="361">(((J3842/60)/60)/24)+DATE(1970,1,1)</f>
        <v>42656.005173611105</v>
      </c>
      <c r="Q3842" s="12">
        <f t="shared" ref="Q3842:Q3905" si="362">(((I3842/60)/60)/24)+DATE(1970,1,1)</f>
        <v>42689.088888888888</v>
      </c>
      <c r="R3842" s="15">
        <f t="shared" ref="R3842:R3905" si="363">YEAR(P3842)</f>
        <v>2016</v>
      </c>
      <c r="S3842" s="21">
        <f t="shared" si="360"/>
        <v>0</v>
      </c>
      <c r="T3842" s="15">
        <f t="shared" si="359"/>
        <v>0</v>
      </c>
      <c r="U3842">
        <f t="shared" si="358"/>
        <v>2016</v>
      </c>
    </row>
    <row r="3843" spans="1:21" ht="58" x14ac:dyDescent="0.35">
      <c r="A3843">
        <v>3794</v>
      </c>
      <c r="B3843" s="3" t="s">
        <v>3791</v>
      </c>
      <c r="C3843" s="3" t="s">
        <v>7904</v>
      </c>
      <c r="D3843" s="6">
        <v>5000</v>
      </c>
      <c r="E3843" s="8">
        <v>0</v>
      </c>
      <c r="F3843" t="s">
        <v>8220</v>
      </c>
      <c r="G3843" t="s">
        <v>8224</v>
      </c>
      <c r="H3843" t="s">
        <v>8246</v>
      </c>
      <c r="I3843">
        <v>1433685354</v>
      </c>
      <c r="J3843">
        <v>1431093354</v>
      </c>
      <c r="K3843" t="b">
        <v>0</v>
      </c>
      <c r="L3843">
        <v>1</v>
      </c>
      <c r="M3843" t="b">
        <v>0</v>
      </c>
      <c r="N3843" s="10" t="s">
        <v>8271</v>
      </c>
      <c r="O3843" t="s">
        <v>8313</v>
      </c>
      <c r="P3843" s="12">
        <f t="shared" si="361"/>
        <v>42132.58048611111</v>
      </c>
      <c r="Q3843" s="12">
        <f t="shared" si="362"/>
        <v>42162.58048611111</v>
      </c>
      <c r="R3843" s="15">
        <f t="shared" si="363"/>
        <v>2015</v>
      </c>
      <c r="S3843" s="21">
        <f t="shared" si="360"/>
        <v>0</v>
      </c>
      <c r="T3843" s="15">
        <f t="shared" si="359"/>
        <v>0</v>
      </c>
      <c r="U3843">
        <f t="shared" ref="U3843:U3906" si="364">YEAR(P3843)</f>
        <v>2015</v>
      </c>
    </row>
    <row r="3844" spans="1:21" ht="43.5" x14ac:dyDescent="0.35">
      <c r="A3844">
        <v>3801</v>
      </c>
      <c r="B3844" s="3" t="s">
        <v>3798</v>
      </c>
      <c r="C3844" s="3" t="s">
        <v>7911</v>
      </c>
      <c r="D3844" s="6">
        <v>5000</v>
      </c>
      <c r="E3844" s="8">
        <v>0</v>
      </c>
      <c r="F3844" t="s">
        <v>8220</v>
      </c>
      <c r="G3844" t="s">
        <v>8223</v>
      </c>
      <c r="H3844" t="s">
        <v>8245</v>
      </c>
      <c r="I3844">
        <v>1420215216</v>
      </c>
      <c r="J3844">
        <v>1417536816</v>
      </c>
      <c r="K3844" t="b">
        <v>0</v>
      </c>
      <c r="L3844">
        <v>9</v>
      </c>
      <c r="M3844" t="b">
        <v>0</v>
      </c>
      <c r="N3844" s="10" t="s">
        <v>8271</v>
      </c>
      <c r="O3844" t="s">
        <v>8313</v>
      </c>
      <c r="P3844" s="12">
        <f t="shared" si="361"/>
        <v>41975.676111111112</v>
      </c>
      <c r="Q3844" s="12">
        <f t="shared" si="362"/>
        <v>42006.676111111112</v>
      </c>
      <c r="R3844" s="15">
        <f t="shared" si="363"/>
        <v>2014</v>
      </c>
      <c r="S3844" s="21">
        <f t="shared" si="360"/>
        <v>0</v>
      </c>
      <c r="T3844" s="15">
        <f t="shared" ref="T3844:T3907" si="365">IFERROR(ROUND(E3844/L3844,2),0)</f>
        <v>0</v>
      </c>
      <c r="U3844">
        <f t="shared" si="364"/>
        <v>2014</v>
      </c>
    </row>
    <row r="3845" spans="1:21" ht="58" x14ac:dyDescent="0.35">
      <c r="A3845">
        <v>3822</v>
      </c>
      <c r="B3845" s="3" t="s">
        <v>3819</v>
      </c>
      <c r="C3845" s="3" t="s">
        <v>7931</v>
      </c>
      <c r="D3845" s="6">
        <v>5000</v>
      </c>
      <c r="E3845" s="8">
        <v>0</v>
      </c>
      <c r="F3845" t="s">
        <v>8218</v>
      </c>
      <c r="G3845" t="s">
        <v>8235</v>
      </c>
      <c r="H3845" t="s">
        <v>8248</v>
      </c>
      <c r="I3845">
        <v>1453244340</v>
      </c>
      <c r="J3845">
        <v>1448136417</v>
      </c>
      <c r="K3845" t="b">
        <v>0</v>
      </c>
      <c r="L3845">
        <v>76</v>
      </c>
      <c r="M3845" t="b">
        <v>1</v>
      </c>
      <c r="N3845" s="10" t="s">
        <v>8271</v>
      </c>
      <c r="O3845" t="s">
        <v>8272</v>
      </c>
      <c r="P3845" s="12">
        <f t="shared" si="361"/>
        <v>42329.838159722218</v>
      </c>
      <c r="Q3845" s="12">
        <f t="shared" si="362"/>
        <v>42388.957638888889</v>
      </c>
      <c r="R3845" s="15">
        <f t="shared" si="363"/>
        <v>2015</v>
      </c>
      <c r="S3845" s="21">
        <f t="shared" si="360"/>
        <v>0</v>
      </c>
      <c r="T3845" s="15">
        <f t="shared" si="365"/>
        <v>0</v>
      </c>
      <c r="U3845">
        <f t="shared" si="364"/>
        <v>2015</v>
      </c>
    </row>
    <row r="3846" spans="1:21" ht="43.5" x14ac:dyDescent="0.35">
      <c r="A3846">
        <v>3825</v>
      </c>
      <c r="B3846" s="3" t="s">
        <v>3822</v>
      </c>
      <c r="C3846" s="3" t="s">
        <v>7934</v>
      </c>
      <c r="D3846" s="6">
        <v>5000</v>
      </c>
      <c r="E3846" s="8">
        <v>0</v>
      </c>
      <c r="F3846" t="s">
        <v>8218</v>
      </c>
      <c r="G3846" t="s">
        <v>8223</v>
      </c>
      <c r="H3846" t="s">
        <v>8245</v>
      </c>
      <c r="I3846">
        <v>1434505214</v>
      </c>
      <c r="J3846">
        <v>1432690814</v>
      </c>
      <c r="K3846" t="b">
        <v>0</v>
      </c>
      <c r="L3846">
        <v>49</v>
      </c>
      <c r="M3846" t="b">
        <v>1</v>
      </c>
      <c r="N3846" s="10" t="s">
        <v>8271</v>
      </c>
      <c r="O3846" t="s">
        <v>8272</v>
      </c>
      <c r="P3846" s="12">
        <f t="shared" si="361"/>
        <v>42151.069606481484</v>
      </c>
      <c r="Q3846" s="12">
        <f t="shared" si="362"/>
        <v>42172.069606481484</v>
      </c>
      <c r="R3846" s="15">
        <f t="shared" si="363"/>
        <v>2015</v>
      </c>
      <c r="S3846" s="21">
        <f t="shared" si="360"/>
        <v>0</v>
      </c>
      <c r="T3846" s="15">
        <f t="shared" si="365"/>
        <v>0</v>
      </c>
      <c r="U3846">
        <f t="shared" si="364"/>
        <v>2015</v>
      </c>
    </row>
    <row r="3847" spans="1:21" ht="43.5" x14ac:dyDescent="0.35">
      <c r="A3847">
        <v>3828</v>
      </c>
      <c r="B3847" s="3" t="s">
        <v>3825</v>
      </c>
      <c r="C3847" s="3" t="s">
        <v>7937</v>
      </c>
      <c r="D3847" s="6">
        <v>5000</v>
      </c>
      <c r="E3847" s="8">
        <v>0</v>
      </c>
      <c r="F3847" t="s">
        <v>8218</v>
      </c>
      <c r="G3847" t="s">
        <v>8223</v>
      </c>
      <c r="H3847" t="s">
        <v>8245</v>
      </c>
      <c r="I3847">
        <v>1420033187</v>
      </c>
      <c r="J3847">
        <v>1414845587</v>
      </c>
      <c r="K3847" t="b">
        <v>0</v>
      </c>
      <c r="L3847">
        <v>28</v>
      </c>
      <c r="M3847" t="b">
        <v>1</v>
      </c>
      <c r="N3847" s="10" t="s">
        <v>8271</v>
      </c>
      <c r="O3847" t="s">
        <v>8272</v>
      </c>
      <c r="P3847" s="12">
        <f t="shared" si="361"/>
        <v>41944.527627314819</v>
      </c>
      <c r="Q3847" s="12">
        <f t="shared" si="362"/>
        <v>42004.569293981483</v>
      </c>
      <c r="R3847" s="15">
        <f t="shared" si="363"/>
        <v>2014</v>
      </c>
      <c r="S3847" s="21">
        <f t="shared" si="360"/>
        <v>0</v>
      </c>
      <c r="T3847" s="15">
        <f t="shared" si="365"/>
        <v>0</v>
      </c>
      <c r="U3847">
        <f t="shared" si="364"/>
        <v>2014</v>
      </c>
    </row>
    <row r="3848" spans="1:21" ht="43.5" x14ac:dyDescent="0.35">
      <c r="A3848">
        <v>3842</v>
      </c>
      <c r="B3848" s="3" t="s">
        <v>3839</v>
      </c>
      <c r="C3848" s="3" t="s">
        <v>7951</v>
      </c>
      <c r="D3848" s="6">
        <v>5000</v>
      </c>
      <c r="E3848" s="8">
        <v>0</v>
      </c>
      <c r="F3848" t="s">
        <v>8220</v>
      </c>
      <c r="G3848" t="s">
        <v>8224</v>
      </c>
      <c r="H3848" t="s">
        <v>8246</v>
      </c>
      <c r="I3848">
        <v>1399809052</v>
      </c>
      <c r="J3848">
        <v>1397217052</v>
      </c>
      <c r="K3848" t="b">
        <v>1</v>
      </c>
      <c r="L3848">
        <v>23</v>
      </c>
      <c r="M3848" t="b">
        <v>0</v>
      </c>
      <c r="N3848" s="10" t="s">
        <v>8271</v>
      </c>
      <c r="O3848" t="s">
        <v>8272</v>
      </c>
      <c r="P3848" s="12">
        <f t="shared" si="361"/>
        <v>41740.493657407409</v>
      </c>
      <c r="Q3848" s="12">
        <f t="shared" si="362"/>
        <v>41770.493657407409</v>
      </c>
      <c r="R3848" s="15">
        <f t="shared" si="363"/>
        <v>2014</v>
      </c>
      <c r="S3848" s="21">
        <f t="shared" si="360"/>
        <v>0</v>
      </c>
      <c r="T3848" s="15">
        <f t="shared" si="365"/>
        <v>0</v>
      </c>
      <c r="U3848">
        <f t="shared" si="364"/>
        <v>2014</v>
      </c>
    </row>
    <row r="3849" spans="1:21" ht="43.5" x14ac:dyDescent="0.35">
      <c r="A3849">
        <v>3843</v>
      </c>
      <c r="B3849" s="3" t="s">
        <v>3840</v>
      </c>
      <c r="C3849" s="3" t="s">
        <v>7952</v>
      </c>
      <c r="D3849" s="6">
        <v>5000</v>
      </c>
      <c r="E3849" s="8">
        <v>0</v>
      </c>
      <c r="F3849" t="s">
        <v>8220</v>
      </c>
      <c r="G3849" t="s">
        <v>8223</v>
      </c>
      <c r="H3849" t="s">
        <v>8245</v>
      </c>
      <c r="I3849">
        <v>1401587064</v>
      </c>
      <c r="J3849">
        <v>1399427064</v>
      </c>
      <c r="K3849" t="b">
        <v>1</v>
      </c>
      <c r="L3849">
        <v>19</v>
      </c>
      <c r="M3849" t="b">
        <v>0</v>
      </c>
      <c r="N3849" s="10" t="s">
        <v>8271</v>
      </c>
      <c r="O3849" t="s">
        <v>8272</v>
      </c>
      <c r="P3849" s="12">
        <f t="shared" si="361"/>
        <v>41766.072500000002</v>
      </c>
      <c r="Q3849" s="12">
        <f t="shared" si="362"/>
        <v>41791.072500000002</v>
      </c>
      <c r="R3849" s="15">
        <f t="shared" si="363"/>
        <v>2014</v>
      </c>
      <c r="S3849" s="21">
        <f t="shared" si="360"/>
        <v>0</v>
      </c>
      <c r="T3849" s="15">
        <f t="shared" si="365"/>
        <v>0</v>
      </c>
      <c r="U3849">
        <f t="shared" si="364"/>
        <v>2014</v>
      </c>
    </row>
    <row r="3850" spans="1:21" ht="58" x14ac:dyDescent="0.35">
      <c r="A3850">
        <v>3856</v>
      </c>
      <c r="B3850" s="3" t="s">
        <v>3853</v>
      </c>
      <c r="C3850" s="3" t="s">
        <v>7965</v>
      </c>
      <c r="D3850" s="6">
        <v>5000</v>
      </c>
      <c r="E3850" s="8">
        <v>0</v>
      </c>
      <c r="F3850" t="s">
        <v>8220</v>
      </c>
      <c r="G3850" t="s">
        <v>8223</v>
      </c>
      <c r="H3850" t="s">
        <v>8245</v>
      </c>
      <c r="I3850">
        <v>1425833403</v>
      </c>
      <c r="J3850">
        <v>1423245003</v>
      </c>
      <c r="K3850" t="b">
        <v>0</v>
      </c>
      <c r="L3850">
        <v>1</v>
      </c>
      <c r="M3850" t="b">
        <v>0</v>
      </c>
      <c r="N3850" s="10" t="s">
        <v>8271</v>
      </c>
      <c r="O3850" t="s">
        <v>8272</v>
      </c>
      <c r="P3850" s="12">
        <f t="shared" si="361"/>
        <v>42041.743090277778</v>
      </c>
      <c r="Q3850" s="12">
        <f t="shared" si="362"/>
        <v>42071.701423611114</v>
      </c>
      <c r="R3850" s="15">
        <f t="shared" si="363"/>
        <v>2015</v>
      </c>
      <c r="S3850" s="21">
        <f t="shared" si="360"/>
        <v>0</v>
      </c>
      <c r="T3850" s="15">
        <f t="shared" si="365"/>
        <v>0</v>
      </c>
      <c r="U3850">
        <f t="shared" si="364"/>
        <v>2015</v>
      </c>
    </row>
    <row r="3851" spans="1:21" ht="43.5" x14ac:dyDescent="0.35">
      <c r="A3851">
        <v>3857</v>
      </c>
      <c r="B3851" s="3" t="s">
        <v>3854</v>
      </c>
      <c r="C3851" s="3" t="s">
        <v>7966</v>
      </c>
      <c r="D3851" s="6">
        <v>5000</v>
      </c>
      <c r="E3851" s="8">
        <v>0</v>
      </c>
      <c r="F3851" t="s">
        <v>8220</v>
      </c>
      <c r="G3851" t="s">
        <v>8223</v>
      </c>
      <c r="H3851" t="s">
        <v>8245</v>
      </c>
      <c r="I3851">
        <v>1406913120</v>
      </c>
      <c r="J3851">
        <v>1404927690</v>
      </c>
      <c r="K3851" t="b">
        <v>0</v>
      </c>
      <c r="L3851">
        <v>4</v>
      </c>
      <c r="M3851" t="b">
        <v>0</v>
      </c>
      <c r="N3851" s="10" t="s">
        <v>8271</v>
      </c>
      <c r="O3851" t="s">
        <v>8272</v>
      </c>
      <c r="P3851" s="12">
        <f t="shared" si="361"/>
        <v>41829.73715277778</v>
      </c>
      <c r="Q3851" s="12">
        <f t="shared" si="362"/>
        <v>41852.716666666667</v>
      </c>
      <c r="R3851" s="15">
        <f t="shared" si="363"/>
        <v>2014</v>
      </c>
      <c r="S3851" s="21">
        <f t="shared" si="360"/>
        <v>0</v>
      </c>
      <c r="T3851" s="15">
        <f t="shared" si="365"/>
        <v>0</v>
      </c>
      <c r="U3851">
        <f t="shared" si="364"/>
        <v>2014</v>
      </c>
    </row>
    <row r="3852" spans="1:21" ht="58" x14ac:dyDescent="0.35">
      <c r="A3852">
        <v>3864</v>
      </c>
      <c r="B3852" s="3" t="s">
        <v>3861</v>
      </c>
      <c r="C3852" s="3" t="s">
        <v>7973</v>
      </c>
      <c r="D3852" s="6">
        <v>5000</v>
      </c>
      <c r="E3852" s="8">
        <v>0</v>
      </c>
      <c r="F3852" t="s">
        <v>8220</v>
      </c>
      <c r="G3852" t="s">
        <v>8223</v>
      </c>
      <c r="H3852" t="s">
        <v>8245</v>
      </c>
      <c r="I3852">
        <v>1447799054</v>
      </c>
      <c r="J3852">
        <v>1445203454</v>
      </c>
      <c r="K3852" t="b">
        <v>0</v>
      </c>
      <c r="L3852">
        <v>3</v>
      </c>
      <c r="M3852" t="b">
        <v>0</v>
      </c>
      <c r="N3852" s="10" t="s">
        <v>8271</v>
      </c>
      <c r="O3852" t="s">
        <v>8272</v>
      </c>
      <c r="P3852" s="12">
        <f t="shared" si="361"/>
        <v>42295.891828703709</v>
      </c>
      <c r="Q3852" s="12">
        <f t="shared" si="362"/>
        <v>42325.933495370366</v>
      </c>
      <c r="R3852" s="15">
        <f t="shared" si="363"/>
        <v>2015</v>
      </c>
      <c r="S3852" s="21">
        <f t="shared" si="360"/>
        <v>0</v>
      </c>
      <c r="T3852" s="15">
        <f t="shared" si="365"/>
        <v>0</v>
      </c>
      <c r="U3852">
        <f t="shared" si="364"/>
        <v>2015</v>
      </c>
    </row>
    <row r="3853" spans="1:21" x14ac:dyDescent="0.35">
      <c r="A3853">
        <v>3868</v>
      </c>
      <c r="B3853" s="3" t="s">
        <v>3865</v>
      </c>
      <c r="C3853" s="3" t="s">
        <v>7977</v>
      </c>
      <c r="D3853" s="6">
        <v>5000</v>
      </c>
      <c r="E3853" s="8">
        <v>0</v>
      </c>
      <c r="F3853" t="s">
        <v>8219</v>
      </c>
      <c r="G3853" t="s">
        <v>8224</v>
      </c>
      <c r="H3853" t="s">
        <v>8246</v>
      </c>
      <c r="I3853">
        <v>1410191405</v>
      </c>
      <c r="J3853">
        <v>1408031405</v>
      </c>
      <c r="K3853" t="b">
        <v>0</v>
      </c>
      <c r="L3853">
        <v>1</v>
      </c>
      <c r="M3853" t="b">
        <v>0</v>
      </c>
      <c r="N3853" s="10" t="s">
        <v>8271</v>
      </c>
      <c r="O3853" t="s">
        <v>8313</v>
      </c>
      <c r="P3853" s="12">
        <f t="shared" si="361"/>
        <v>41865.659780092588</v>
      </c>
      <c r="Q3853" s="12">
        <f t="shared" si="362"/>
        <v>41890.659780092588</v>
      </c>
      <c r="R3853" s="15">
        <f t="shared" si="363"/>
        <v>2014</v>
      </c>
      <c r="S3853" s="21">
        <f t="shared" si="360"/>
        <v>0</v>
      </c>
      <c r="T3853" s="15">
        <f t="shared" si="365"/>
        <v>0</v>
      </c>
      <c r="U3853">
        <f t="shared" si="364"/>
        <v>2014</v>
      </c>
    </row>
    <row r="3854" spans="1:21" ht="43.5" x14ac:dyDescent="0.35">
      <c r="A3854">
        <v>3919</v>
      </c>
      <c r="B3854" s="3" t="s">
        <v>3916</v>
      </c>
      <c r="C3854" s="3" t="s">
        <v>8027</v>
      </c>
      <c r="D3854" s="6">
        <v>5000</v>
      </c>
      <c r="E3854" s="8">
        <v>0</v>
      </c>
      <c r="F3854" t="s">
        <v>8220</v>
      </c>
      <c r="G3854" t="s">
        <v>8224</v>
      </c>
      <c r="H3854" t="s">
        <v>8246</v>
      </c>
      <c r="I3854">
        <v>1453075200</v>
      </c>
      <c r="J3854">
        <v>1450628773</v>
      </c>
      <c r="K3854" t="b">
        <v>0</v>
      </c>
      <c r="L3854">
        <v>3</v>
      </c>
      <c r="M3854" t="b">
        <v>0</v>
      </c>
      <c r="N3854" s="10" t="s">
        <v>8271</v>
      </c>
      <c r="O3854" t="s">
        <v>8272</v>
      </c>
      <c r="P3854" s="12">
        <f t="shared" si="361"/>
        <v>42358.684872685189</v>
      </c>
      <c r="Q3854" s="12">
        <f t="shared" si="362"/>
        <v>42387</v>
      </c>
      <c r="R3854" s="15">
        <f t="shared" si="363"/>
        <v>2015</v>
      </c>
      <c r="S3854" s="21">
        <f t="shared" si="360"/>
        <v>0</v>
      </c>
      <c r="T3854" s="15">
        <f t="shared" si="365"/>
        <v>0</v>
      </c>
      <c r="U3854">
        <f t="shared" si="364"/>
        <v>2015</v>
      </c>
    </row>
    <row r="3855" spans="1:21" ht="29" x14ac:dyDescent="0.35">
      <c r="A3855">
        <v>3926</v>
      </c>
      <c r="B3855" s="3" t="s">
        <v>3923</v>
      </c>
      <c r="C3855" s="3" t="s">
        <v>8034</v>
      </c>
      <c r="D3855" s="6">
        <v>5000</v>
      </c>
      <c r="E3855" s="8">
        <v>0</v>
      </c>
      <c r="F3855" t="s">
        <v>8220</v>
      </c>
      <c r="G3855" t="s">
        <v>8225</v>
      </c>
      <c r="H3855" t="s">
        <v>8247</v>
      </c>
      <c r="I3855">
        <v>1419645748</v>
      </c>
      <c r="J3855">
        <v>1417053748</v>
      </c>
      <c r="K3855" t="b">
        <v>0</v>
      </c>
      <c r="L3855">
        <v>1</v>
      </c>
      <c r="M3855" t="b">
        <v>0</v>
      </c>
      <c r="N3855" s="10" t="s">
        <v>8271</v>
      </c>
      <c r="O3855" t="s">
        <v>8272</v>
      </c>
      <c r="P3855" s="12">
        <f t="shared" si="361"/>
        <v>41970.085046296299</v>
      </c>
      <c r="Q3855" s="12">
        <f t="shared" si="362"/>
        <v>42000.085046296299</v>
      </c>
      <c r="R3855" s="15">
        <f t="shared" si="363"/>
        <v>2014</v>
      </c>
      <c r="S3855" s="21">
        <f t="shared" si="360"/>
        <v>0</v>
      </c>
      <c r="T3855" s="15">
        <f t="shared" si="365"/>
        <v>0</v>
      </c>
      <c r="U3855">
        <f t="shared" si="364"/>
        <v>2014</v>
      </c>
    </row>
    <row r="3856" spans="1:21" ht="43.5" x14ac:dyDescent="0.35">
      <c r="A3856">
        <v>3928</v>
      </c>
      <c r="B3856" s="3" t="s">
        <v>3925</v>
      </c>
      <c r="C3856" s="3" t="s">
        <v>8036</v>
      </c>
      <c r="D3856" s="6">
        <v>5000</v>
      </c>
      <c r="E3856" s="8">
        <v>0</v>
      </c>
      <c r="F3856" t="s">
        <v>8220</v>
      </c>
      <c r="G3856" t="s">
        <v>8223</v>
      </c>
      <c r="H3856" t="s">
        <v>8245</v>
      </c>
      <c r="I3856">
        <v>1444971540</v>
      </c>
      <c r="J3856">
        <v>1442593427</v>
      </c>
      <c r="K3856" t="b">
        <v>0</v>
      </c>
      <c r="L3856">
        <v>7</v>
      </c>
      <c r="M3856" t="b">
        <v>0</v>
      </c>
      <c r="N3856" s="10" t="s">
        <v>8271</v>
      </c>
      <c r="O3856" t="s">
        <v>8272</v>
      </c>
      <c r="P3856" s="12">
        <f t="shared" si="361"/>
        <v>42265.683182870373</v>
      </c>
      <c r="Q3856" s="12">
        <f t="shared" si="362"/>
        <v>42293.207638888889</v>
      </c>
      <c r="R3856" s="15">
        <f t="shared" si="363"/>
        <v>2015</v>
      </c>
      <c r="S3856" s="21">
        <f t="shared" si="360"/>
        <v>0</v>
      </c>
      <c r="T3856" s="15">
        <f t="shared" si="365"/>
        <v>0</v>
      </c>
      <c r="U3856">
        <f t="shared" si="364"/>
        <v>2015</v>
      </c>
    </row>
    <row r="3857" spans="1:21" ht="43.5" x14ac:dyDescent="0.35">
      <c r="A3857">
        <v>3934</v>
      </c>
      <c r="B3857" s="3" t="s">
        <v>3931</v>
      </c>
      <c r="C3857" s="3" t="s">
        <v>8042</v>
      </c>
      <c r="D3857" s="6">
        <v>5000</v>
      </c>
      <c r="E3857" s="8">
        <v>0</v>
      </c>
      <c r="F3857" t="s">
        <v>8220</v>
      </c>
      <c r="G3857" t="s">
        <v>8223</v>
      </c>
      <c r="H3857" t="s">
        <v>8245</v>
      </c>
      <c r="I3857">
        <v>1443704400</v>
      </c>
      <c r="J3857">
        <v>1439827639</v>
      </c>
      <c r="K3857" t="b">
        <v>0</v>
      </c>
      <c r="L3857">
        <v>12</v>
      </c>
      <c r="M3857" t="b">
        <v>0</v>
      </c>
      <c r="N3857" s="10" t="s">
        <v>8271</v>
      </c>
      <c r="O3857" t="s">
        <v>8272</v>
      </c>
      <c r="P3857" s="12">
        <f t="shared" si="361"/>
        <v>42233.671747685185</v>
      </c>
      <c r="Q3857" s="12">
        <f t="shared" si="362"/>
        <v>42278.541666666672</v>
      </c>
      <c r="R3857" s="15">
        <f t="shared" si="363"/>
        <v>2015</v>
      </c>
      <c r="S3857" s="21">
        <f t="shared" si="360"/>
        <v>0</v>
      </c>
      <c r="T3857" s="15">
        <f t="shared" si="365"/>
        <v>0</v>
      </c>
      <c r="U3857">
        <f t="shared" si="364"/>
        <v>2015</v>
      </c>
    </row>
    <row r="3858" spans="1:21" ht="43.5" x14ac:dyDescent="0.35">
      <c r="A3858">
        <v>3939</v>
      </c>
      <c r="B3858" s="3" t="s">
        <v>3936</v>
      </c>
      <c r="C3858" s="3" t="s">
        <v>8047</v>
      </c>
      <c r="D3858" s="6">
        <v>5000</v>
      </c>
      <c r="E3858" s="8">
        <v>0</v>
      </c>
      <c r="F3858" t="s">
        <v>8220</v>
      </c>
      <c r="G3858" t="s">
        <v>8225</v>
      </c>
      <c r="H3858" t="s">
        <v>8247</v>
      </c>
      <c r="I3858">
        <v>1412656200</v>
      </c>
      <c r="J3858">
        <v>1412328979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 s="12">
        <f t="shared" si="361"/>
        <v>41915.400219907409</v>
      </c>
      <c r="Q3858" s="12">
        <f t="shared" si="362"/>
        <v>41919.1875</v>
      </c>
      <c r="R3858" s="15">
        <f t="shared" si="363"/>
        <v>2014</v>
      </c>
      <c r="S3858" s="21">
        <f t="shared" si="360"/>
        <v>0</v>
      </c>
      <c r="T3858" s="15">
        <f t="shared" si="365"/>
        <v>0</v>
      </c>
      <c r="U3858">
        <f t="shared" si="364"/>
        <v>2014</v>
      </c>
    </row>
    <row r="3859" spans="1:21" ht="43.5" x14ac:dyDescent="0.35">
      <c r="A3859">
        <v>3940</v>
      </c>
      <c r="B3859" s="3" t="s">
        <v>3937</v>
      </c>
      <c r="C3859" s="3" t="s">
        <v>8048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1420199351</v>
      </c>
      <c r="J3859">
        <v>1416311351</v>
      </c>
      <c r="K3859" t="b">
        <v>0</v>
      </c>
      <c r="L3859">
        <v>2</v>
      </c>
      <c r="M3859" t="b">
        <v>0</v>
      </c>
      <c r="N3859" s="10" t="s">
        <v>8271</v>
      </c>
      <c r="O3859" t="s">
        <v>8272</v>
      </c>
      <c r="P3859" s="12">
        <f t="shared" si="361"/>
        <v>41961.492488425924</v>
      </c>
      <c r="Q3859" s="12">
        <f t="shared" si="362"/>
        <v>42006.492488425924</v>
      </c>
      <c r="R3859" s="15">
        <f t="shared" si="363"/>
        <v>2014</v>
      </c>
      <c r="S3859" s="21">
        <f t="shared" si="360"/>
        <v>0</v>
      </c>
      <c r="T3859" s="15">
        <f t="shared" si="365"/>
        <v>0</v>
      </c>
      <c r="U3859">
        <f t="shared" si="364"/>
        <v>2014</v>
      </c>
    </row>
    <row r="3860" spans="1:21" ht="43.5" x14ac:dyDescent="0.35">
      <c r="A3860">
        <v>3943</v>
      </c>
      <c r="B3860" s="3" t="s">
        <v>3940</v>
      </c>
      <c r="C3860" s="3" t="s">
        <v>8051</v>
      </c>
      <c r="D3860" s="6">
        <v>5000</v>
      </c>
      <c r="E3860" s="8">
        <v>0</v>
      </c>
      <c r="F3860" t="s">
        <v>8220</v>
      </c>
      <c r="G3860" t="s">
        <v>8223</v>
      </c>
      <c r="H3860" t="s">
        <v>8245</v>
      </c>
      <c r="I3860">
        <v>1446483000</v>
      </c>
      <c r="J3860">
        <v>1443811268</v>
      </c>
      <c r="K3860" t="b">
        <v>0</v>
      </c>
      <c r="L3860">
        <v>13</v>
      </c>
      <c r="M3860" t="b">
        <v>0</v>
      </c>
      <c r="N3860" s="10" t="s">
        <v>8271</v>
      </c>
      <c r="O3860" t="s">
        <v>8272</v>
      </c>
      <c r="P3860" s="12">
        <f t="shared" si="361"/>
        <v>42279.778564814813</v>
      </c>
      <c r="Q3860" s="12">
        <f t="shared" si="362"/>
        <v>42310.701388888891</v>
      </c>
      <c r="R3860" s="15">
        <f t="shared" si="363"/>
        <v>2015</v>
      </c>
      <c r="S3860" s="21">
        <f t="shared" si="360"/>
        <v>0</v>
      </c>
      <c r="T3860" s="15">
        <f t="shared" si="365"/>
        <v>0</v>
      </c>
      <c r="U3860">
        <f t="shared" si="364"/>
        <v>2015</v>
      </c>
    </row>
    <row r="3861" spans="1:21" ht="58" x14ac:dyDescent="0.35">
      <c r="A3861">
        <v>3944</v>
      </c>
      <c r="B3861" s="3" t="s">
        <v>3941</v>
      </c>
      <c r="C3861" s="3" t="s">
        <v>8052</v>
      </c>
      <c r="D3861" s="6">
        <v>5000</v>
      </c>
      <c r="E3861" s="8">
        <v>0</v>
      </c>
      <c r="F3861" t="s">
        <v>8220</v>
      </c>
      <c r="G3861" t="s">
        <v>8223</v>
      </c>
      <c r="H3861" t="s">
        <v>8245</v>
      </c>
      <c r="I3861">
        <v>1440690875</v>
      </c>
      <c r="J3861">
        <v>1438098875</v>
      </c>
      <c r="K3861" t="b">
        <v>0</v>
      </c>
      <c r="L3861">
        <v>0</v>
      </c>
      <c r="M3861" t="b">
        <v>0</v>
      </c>
      <c r="N3861" s="10" t="s">
        <v>8271</v>
      </c>
      <c r="O3861" t="s">
        <v>8272</v>
      </c>
      <c r="P3861" s="12">
        <f t="shared" si="361"/>
        <v>42213.662905092591</v>
      </c>
      <c r="Q3861" s="12">
        <f t="shared" si="362"/>
        <v>42243.662905092591</v>
      </c>
      <c r="R3861" s="15">
        <f t="shared" si="363"/>
        <v>2015</v>
      </c>
      <c r="S3861" s="21">
        <f t="shared" si="360"/>
        <v>0</v>
      </c>
      <c r="T3861" s="15">
        <f t="shared" si="365"/>
        <v>0</v>
      </c>
      <c r="U3861">
        <f t="shared" si="364"/>
        <v>2015</v>
      </c>
    </row>
    <row r="3862" spans="1:21" ht="58" x14ac:dyDescent="0.35">
      <c r="A3862">
        <v>3961</v>
      </c>
      <c r="B3862" s="3" t="s">
        <v>3958</v>
      </c>
      <c r="C3862" s="3" t="s">
        <v>8068</v>
      </c>
      <c r="D3862" s="6">
        <v>5000</v>
      </c>
      <c r="E3862" s="8">
        <v>0</v>
      </c>
      <c r="F3862" t="s">
        <v>8220</v>
      </c>
      <c r="G3862" t="s">
        <v>8224</v>
      </c>
      <c r="H3862" t="s">
        <v>8246</v>
      </c>
      <c r="I3862">
        <v>1399584210</v>
      </c>
      <c r="J3862">
        <v>1397683410</v>
      </c>
      <c r="K3862" t="b">
        <v>0</v>
      </c>
      <c r="L3862">
        <v>2</v>
      </c>
      <c r="M3862" t="b">
        <v>0</v>
      </c>
      <c r="N3862" s="10" t="s">
        <v>8271</v>
      </c>
      <c r="O3862" t="s">
        <v>8272</v>
      </c>
      <c r="P3862" s="12">
        <f t="shared" si="361"/>
        <v>41745.891319444447</v>
      </c>
      <c r="Q3862" s="12">
        <f t="shared" si="362"/>
        <v>41767.891319444447</v>
      </c>
      <c r="R3862" s="15">
        <f t="shared" si="363"/>
        <v>2014</v>
      </c>
      <c r="S3862" s="21">
        <f t="shared" si="360"/>
        <v>0</v>
      </c>
      <c r="T3862" s="15">
        <f t="shared" si="365"/>
        <v>0</v>
      </c>
      <c r="U3862">
        <f t="shared" si="364"/>
        <v>2014</v>
      </c>
    </row>
    <row r="3863" spans="1:21" ht="43.5" x14ac:dyDescent="0.35">
      <c r="A3863">
        <v>3968</v>
      </c>
      <c r="B3863" s="3" t="s">
        <v>3965</v>
      </c>
      <c r="C3863" s="3" t="s">
        <v>8075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1463945673</v>
      </c>
      <c r="J3863">
        <v>1458761673</v>
      </c>
      <c r="K3863" t="b">
        <v>0</v>
      </c>
      <c r="L3863">
        <v>11</v>
      </c>
      <c r="M3863" t="b">
        <v>0</v>
      </c>
      <c r="N3863" s="10" t="s">
        <v>8271</v>
      </c>
      <c r="O3863" t="s">
        <v>8272</v>
      </c>
      <c r="P3863" s="12">
        <f t="shared" si="361"/>
        <v>42452.815659722226</v>
      </c>
      <c r="Q3863" s="12">
        <f t="shared" si="362"/>
        <v>42512.815659722226</v>
      </c>
      <c r="R3863" s="15">
        <f t="shared" si="363"/>
        <v>2016</v>
      </c>
      <c r="S3863" s="21">
        <f t="shared" si="360"/>
        <v>0</v>
      </c>
      <c r="T3863" s="15">
        <f t="shared" si="365"/>
        <v>0</v>
      </c>
      <c r="U3863">
        <f t="shared" si="364"/>
        <v>2016</v>
      </c>
    </row>
    <row r="3864" spans="1:21" ht="43.5" x14ac:dyDescent="0.35">
      <c r="A3864">
        <v>3973</v>
      </c>
      <c r="B3864" s="3" t="s">
        <v>3970</v>
      </c>
      <c r="C3864" s="3" t="s">
        <v>8080</v>
      </c>
      <c r="D3864" s="6">
        <v>5000</v>
      </c>
      <c r="E3864" s="8">
        <v>0</v>
      </c>
      <c r="F3864" t="s">
        <v>8220</v>
      </c>
      <c r="G3864" t="s">
        <v>8223</v>
      </c>
      <c r="H3864" t="s">
        <v>8245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s="10" t="s">
        <v>8271</v>
      </c>
      <c r="O3864" t="s">
        <v>8272</v>
      </c>
      <c r="P3864" s="12">
        <f t="shared" si="361"/>
        <v>42469.68414351852</v>
      </c>
      <c r="Q3864" s="12">
        <f t="shared" si="362"/>
        <v>42499.166666666672</v>
      </c>
      <c r="R3864" s="15">
        <f t="shared" si="363"/>
        <v>2016</v>
      </c>
      <c r="S3864" s="21">
        <f t="shared" si="360"/>
        <v>0</v>
      </c>
      <c r="T3864" s="15">
        <f t="shared" si="365"/>
        <v>0</v>
      </c>
      <c r="U3864">
        <f t="shared" si="364"/>
        <v>2016</v>
      </c>
    </row>
    <row r="3865" spans="1:21" ht="58" x14ac:dyDescent="0.35">
      <c r="A3865">
        <v>3986</v>
      </c>
      <c r="B3865" s="3" t="s">
        <v>3982</v>
      </c>
      <c r="C3865" s="3" t="s">
        <v>8092</v>
      </c>
      <c r="D3865" s="6">
        <v>5000</v>
      </c>
      <c r="E3865" s="8">
        <v>0</v>
      </c>
      <c r="F3865" t="s">
        <v>8220</v>
      </c>
      <c r="G3865" t="s">
        <v>8224</v>
      </c>
      <c r="H3865" t="s">
        <v>8246</v>
      </c>
      <c r="I3865">
        <v>1462539840</v>
      </c>
      <c r="J3865">
        <v>1460034594</v>
      </c>
      <c r="K3865" t="b">
        <v>0</v>
      </c>
      <c r="L3865">
        <v>13</v>
      </c>
      <c r="M3865" t="b">
        <v>0</v>
      </c>
      <c r="N3865" s="10" t="s">
        <v>8271</v>
      </c>
      <c r="O3865" t="s">
        <v>8272</v>
      </c>
      <c r="P3865" s="12">
        <f t="shared" si="361"/>
        <v>42467.548541666663</v>
      </c>
      <c r="Q3865" s="12">
        <f t="shared" si="362"/>
        <v>42496.544444444444</v>
      </c>
      <c r="R3865" s="15">
        <f t="shared" si="363"/>
        <v>2016</v>
      </c>
      <c r="S3865" s="21">
        <f t="shared" si="360"/>
        <v>0</v>
      </c>
      <c r="T3865" s="15">
        <f t="shared" si="365"/>
        <v>0</v>
      </c>
      <c r="U3865">
        <f t="shared" si="364"/>
        <v>2016</v>
      </c>
    </row>
    <row r="3866" spans="1:21" ht="58" x14ac:dyDescent="0.35">
      <c r="A3866">
        <v>4025</v>
      </c>
      <c r="B3866" s="3" t="s">
        <v>4021</v>
      </c>
      <c r="C3866" s="3" t="s">
        <v>8130</v>
      </c>
      <c r="D3866" s="6">
        <v>5000</v>
      </c>
      <c r="E3866" s="8">
        <v>0</v>
      </c>
      <c r="F3866" t="s">
        <v>8220</v>
      </c>
      <c r="G3866" t="s">
        <v>8229</v>
      </c>
      <c r="H3866" t="s">
        <v>8248</v>
      </c>
      <c r="I3866">
        <v>1437889336</v>
      </c>
      <c r="J3866">
        <v>1432705336</v>
      </c>
      <c r="K3866" t="b">
        <v>0</v>
      </c>
      <c r="L3866">
        <v>4</v>
      </c>
      <c r="M3866" t="b">
        <v>0</v>
      </c>
      <c r="N3866" s="10" t="s">
        <v>8271</v>
      </c>
      <c r="O3866" t="s">
        <v>8272</v>
      </c>
      <c r="P3866" s="12">
        <f t="shared" si="361"/>
        <v>42151.237685185188</v>
      </c>
      <c r="Q3866" s="12">
        <f t="shared" si="362"/>
        <v>42211.237685185188</v>
      </c>
      <c r="R3866" s="15">
        <f t="shared" si="363"/>
        <v>2015</v>
      </c>
      <c r="S3866" s="21">
        <f t="shared" ref="S3866:S3929" si="366">ROUND(E3866/D3866,0)</f>
        <v>0</v>
      </c>
      <c r="T3866" s="15">
        <f t="shared" si="365"/>
        <v>0</v>
      </c>
      <c r="U3866">
        <f t="shared" si="364"/>
        <v>2015</v>
      </c>
    </row>
    <row r="3867" spans="1:21" ht="58" x14ac:dyDescent="0.35">
      <c r="A3867">
        <v>4031</v>
      </c>
      <c r="B3867" s="3" t="s">
        <v>4027</v>
      </c>
      <c r="C3867" s="3" t="s">
        <v>8136</v>
      </c>
      <c r="D3867" s="6">
        <v>5000</v>
      </c>
      <c r="E3867" s="8">
        <v>0</v>
      </c>
      <c r="F3867" t="s">
        <v>8220</v>
      </c>
      <c r="G3867" t="s">
        <v>8223</v>
      </c>
      <c r="H3867" t="s">
        <v>8245</v>
      </c>
      <c r="I3867">
        <v>1418914964</v>
      </c>
      <c r="J3867">
        <v>1414591364</v>
      </c>
      <c r="K3867" t="b">
        <v>0</v>
      </c>
      <c r="L3867">
        <v>0</v>
      </c>
      <c r="M3867" t="b">
        <v>0</v>
      </c>
      <c r="N3867" s="10" t="s">
        <v>8271</v>
      </c>
      <c r="O3867" t="s">
        <v>8272</v>
      </c>
      <c r="P3867" s="12">
        <f t="shared" si="361"/>
        <v>41941.585231481484</v>
      </c>
      <c r="Q3867" s="12">
        <f t="shared" si="362"/>
        <v>41991.626898148148</v>
      </c>
      <c r="R3867" s="15">
        <f t="shared" si="363"/>
        <v>2014</v>
      </c>
      <c r="S3867" s="21">
        <f t="shared" si="366"/>
        <v>0</v>
      </c>
      <c r="T3867" s="15">
        <f t="shared" si="365"/>
        <v>0</v>
      </c>
      <c r="U3867">
        <f t="shared" si="364"/>
        <v>2014</v>
      </c>
    </row>
    <row r="3868" spans="1:21" ht="29" x14ac:dyDescent="0.35">
      <c r="A3868">
        <v>4041</v>
      </c>
      <c r="B3868" s="3" t="s">
        <v>4037</v>
      </c>
      <c r="C3868" s="3" t="s">
        <v>8145</v>
      </c>
      <c r="D3868" s="6">
        <v>5000</v>
      </c>
      <c r="E3868" s="8">
        <v>0</v>
      </c>
      <c r="F3868" t="s">
        <v>8220</v>
      </c>
      <c r="G3868" t="s">
        <v>8224</v>
      </c>
      <c r="H3868" t="s">
        <v>8246</v>
      </c>
      <c r="I3868">
        <v>1473160954</v>
      </c>
      <c r="J3868">
        <v>1467976954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 s="12">
        <f t="shared" si="361"/>
        <v>42559.474004629628</v>
      </c>
      <c r="Q3868" s="12">
        <f t="shared" si="362"/>
        <v>42619.474004629628</v>
      </c>
      <c r="R3868" s="15">
        <f t="shared" si="363"/>
        <v>2016</v>
      </c>
      <c r="S3868" s="21">
        <f t="shared" si="366"/>
        <v>0</v>
      </c>
      <c r="T3868" s="15">
        <f t="shared" si="365"/>
        <v>0</v>
      </c>
      <c r="U3868">
        <f t="shared" si="364"/>
        <v>2016</v>
      </c>
    </row>
    <row r="3869" spans="1:21" ht="58" x14ac:dyDescent="0.35">
      <c r="A3869">
        <v>4045</v>
      </c>
      <c r="B3869" s="3" t="s">
        <v>4041</v>
      </c>
      <c r="C3869" s="3" t="s">
        <v>8149</v>
      </c>
      <c r="D3869" s="6">
        <v>5000</v>
      </c>
      <c r="E3869" s="8">
        <v>0</v>
      </c>
      <c r="F3869" t="s">
        <v>8220</v>
      </c>
      <c r="G3869" t="s">
        <v>8225</v>
      </c>
      <c r="H3869" t="s">
        <v>8247</v>
      </c>
      <c r="I3869">
        <v>1408596589</v>
      </c>
      <c r="J3869">
        <v>1406004589</v>
      </c>
      <c r="K3869" t="b">
        <v>0</v>
      </c>
      <c r="L3869">
        <v>1</v>
      </c>
      <c r="M3869" t="b">
        <v>0</v>
      </c>
      <c r="N3869" s="10" t="s">
        <v>8271</v>
      </c>
      <c r="O3869" t="s">
        <v>8272</v>
      </c>
      <c r="P3869" s="12">
        <f t="shared" si="361"/>
        <v>41842.201261574075</v>
      </c>
      <c r="Q3869" s="12">
        <f t="shared" si="362"/>
        <v>41872.201261574075</v>
      </c>
      <c r="R3869" s="15">
        <f t="shared" si="363"/>
        <v>2014</v>
      </c>
      <c r="S3869" s="21">
        <f t="shared" si="366"/>
        <v>0</v>
      </c>
      <c r="T3869" s="15">
        <f t="shared" si="365"/>
        <v>0</v>
      </c>
      <c r="U3869">
        <f t="shared" si="364"/>
        <v>2014</v>
      </c>
    </row>
    <row r="3870" spans="1:21" ht="43.5" x14ac:dyDescent="0.35">
      <c r="A3870">
        <v>4047</v>
      </c>
      <c r="B3870" s="3" t="s">
        <v>4043</v>
      </c>
      <c r="C3870" s="3" t="s">
        <v>8151</v>
      </c>
      <c r="D3870" s="6">
        <v>5000</v>
      </c>
      <c r="E3870" s="8">
        <v>0</v>
      </c>
      <c r="F3870" t="s">
        <v>8220</v>
      </c>
      <c r="G3870" t="s">
        <v>8223</v>
      </c>
      <c r="H3870" t="s">
        <v>8245</v>
      </c>
      <c r="I3870">
        <v>1420938000</v>
      </c>
      <c r="J3870">
        <v>1418862743</v>
      </c>
      <c r="K3870" t="b">
        <v>0</v>
      </c>
      <c r="L3870">
        <v>4</v>
      </c>
      <c r="M3870" t="b">
        <v>0</v>
      </c>
      <c r="N3870" s="10" t="s">
        <v>8271</v>
      </c>
      <c r="O3870" t="s">
        <v>8272</v>
      </c>
      <c r="P3870" s="12">
        <f t="shared" si="361"/>
        <v>41991.022488425922</v>
      </c>
      <c r="Q3870" s="12">
        <f t="shared" si="362"/>
        <v>42015.041666666672</v>
      </c>
      <c r="R3870" s="15">
        <f t="shared" si="363"/>
        <v>2014</v>
      </c>
      <c r="S3870" s="21">
        <f t="shared" si="366"/>
        <v>0</v>
      </c>
      <c r="T3870" s="15">
        <f t="shared" si="365"/>
        <v>0</v>
      </c>
      <c r="U3870">
        <f t="shared" si="364"/>
        <v>2014</v>
      </c>
    </row>
    <row r="3871" spans="1:21" ht="43.5" x14ac:dyDescent="0.35">
      <c r="A3871">
        <v>4055</v>
      </c>
      <c r="B3871" s="3" t="s">
        <v>4051</v>
      </c>
      <c r="C3871" s="3" t="s">
        <v>8159</v>
      </c>
      <c r="D3871" s="6">
        <v>5000</v>
      </c>
      <c r="E3871" s="8">
        <v>0</v>
      </c>
      <c r="F3871" t="s">
        <v>8220</v>
      </c>
      <c r="G3871" t="s">
        <v>8224</v>
      </c>
      <c r="H3871" t="s">
        <v>8246</v>
      </c>
      <c r="I3871">
        <v>1403192031</v>
      </c>
      <c r="J3871">
        <v>1400600031</v>
      </c>
      <c r="K3871" t="b">
        <v>0</v>
      </c>
      <c r="L3871">
        <v>21</v>
      </c>
      <c r="M3871" t="b">
        <v>0</v>
      </c>
      <c r="N3871" s="10" t="s">
        <v>8271</v>
      </c>
      <c r="O3871" t="s">
        <v>8272</v>
      </c>
      <c r="P3871" s="12">
        <f t="shared" si="361"/>
        <v>41779.648506944446</v>
      </c>
      <c r="Q3871" s="12">
        <f t="shared" si="362"/>
        <v>41809.648506944446</v>
      </c>
      <c r="R3871" s="15">
        <f t="shared" si="363"/>
        <v>2014</v>
      </c>
      <c r="S3871" s="21">
        <f t="shared" si="366"/>
        <v>0</v>
      </c>
      <c r="T3871" s="15">
        <f t="shared" si="365"/>
        <v>0</v>
      </c>
      <c r="U3871">
        <f t="shared" si="364"/>
        <v>2014</v>
      </c>
    </row>
    <row r="3872" spans="1:21" ht="43.5" x14ac:dyDescent="0.35">
      <c r="A3872">
        <v>4067</v>
      </c>
      <c r="B3872" s="3" t="s">
        <v>4063</v>
      </c>
      <c r="C3872" s="3" t="s">
        <v>7998</v>
      </c>
      <c r="D3872" s="6">
        <v>5000</v>
      </c>
      <c r="E3872" s="8">
        <v>0</v>
      </c>
      <c r="F3872" t="s">
        <v>8220</v>
      </c>
      <c r="G3872" t="s">
        <v>8223</v>
      </c>
      <c r="H3872" t="s">
        <v>8245</v>
      </c>
      <c r="I3872">
        <v>1443408550</v>
      </c>
      <c r="J3872">
        <v>1439952550</v>
      </c>
      <c r="K3872" t="b">
        <v>0</v>
      </c>
      <c r="L3872">
        <v>17</v>
      </c>
      <c r="M3872" t="b">
        <v>0</v>
      </c>
      <c r="N3872" s="10" t="s">
        <v>8271</v>
      </c>
      <c r="O3872" t="s">
        <v>8272</v>
      </c>
      <c r="P3872" s="12">
        <f t="shared" si="361"/>
        <v>42235.117476851854</v>
      </c>
      <c r="Q3872" s="12">
        <f t="shared" si="362"/>
        <v>42275.117476851854</v>
      </c>
      <c r="R3872" s="15">
        <f t="shared" si="363"/>
        <v>2015</v>
      </c>
      <c r="S3872" s="21">
        <f t="shared" si="366"/>
        <v>0</v>
      </c>
      <c r="T3872" s="15">
        <f t="shared" si="365"/>
        <v>0</v>
      </c>
      <c r="U3872">
        <f t="shared" si="364"/>
        <v>2015</v>
      </c>
    </row>
    <row r="3873" spans="1:21" ht="58" x14ac:dyDescent="0.35">
      <c r="A3873">
        <v>4089</v>
      </c>
      <c r="B3873" s="3" t="s">
        <v>4085</v>
      </c>
      <c r="C3873" s="3" t="s">
        <v>8192</v>
      </c>
      <c r="D3873" s="6">
        <v>5000</v>
      </c>
      <c r="E3873" s="8">
        <v>0</v>
      </c>
      <c r="F3873" t="s">
        <v>8220</v>
      </c>
      <c r="G3873" t="s">
        <v>8223</v>
      </c>
      <c r="H3873" t="s">
        <v>8245</v>
      </c>
      <c r="I3873">
        <v>1433093700</v>
      </c>
      <c r="J3873">
        <v>1430242488</v>
      </c>
      <c r="K3873" t="b">
        <v>0</v>
      </c>
      <c r="L3873">
        <v>8</v>
      </c>
      <c r="M3873" t="b">
        <v>0</v>
      </c>
      <c r="N3873" s="10" t="s">
        <v>8271</v>
      </c>
      <c r="O3873" t="s">
        <v>8272</v>
      </c>
      <c r="P3873" s="12">
        <f t="shared" si="361"/>
        <v>42122.732499999998</v>
      </c>
      <c r="Q3873" s="12">
        <f t="shared" si="362"/>
        <v>42155.732638888891</v>
      </c>
      <c r="R3873" s="15">
        <f t="shared" si="363"/>
        <v>2015</v>
      </c>
      <c r="S3873" s="21">
        <f t="shared" si="366"/>
        <v>0</v>
      </c>
      <c r="T3873" s="15">
        <f t="shared" si="365"/>
        <v>0</v>
      </c>
      <c r="U3873">
        <f t="shared" si="364"/>
        <v>2015</v>
      </c>
    </row>
    <row r="3874" spans="1:21" ht="43.5" x14ac:dyDescent="0.35">
      <c r="A3874">
        <v>4106</v>
      </c>
      <c r="B3874" s="3" t="s">
        <v>4102</v>
      </c>
      <c r="C3874" s="3" t="s">
        <v>8209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1427936400</v>
      </c>
      <c r="J3874">
        <v>1424221866</v>
      </c>
      <c r="K3874" t="b">
        <v>0</v>
      </c>
      <c r="L3874">
        <v>33</v>
      </c>
      <c r="M3874" t="b">
        <v>0</v>
      </c>
      <c r="N3874" s="10" t="s">
        <v>8271</v>
      </c>
      <c r="O3874" t="s">
        <v>8272</v>
      </c>
      <c r="P3874" s="12">
        <f t="shared" si="361"/>
        <v>42053.049375000002</v>
      </c>
      <c r="Q3874" s="12">
        <f t="shared" si="362"/>
        <v>42096.041666666672</v>
      </c>
      <c r="R3874" s="15">
        <f t="shared" si="363"/>
        <v>2015</v>
      </c>
      <c r="S3874" s="21">
        <f t="shared" si="366"/>
        <v>0</v>
      </c>
      <c r="T3874" s="15">
        <f t="shared" si="365"/>
        <v>0</v>
      </c>
      <c r="U3874">
        <f t="shared" si="364"/>
        <v>2015</v>
      </c>
    </row>
    <row r="3875" spans="1:21" ht="29" x14ac:dyDescent="0.35">
      <c r="A3875">
        <v>3723</v>
      </c>
      <c r="B3875" s="3" t="s">
        <v>3720</v>
      </c>
      <c r="C3875" s="3" t="s">
        <v>7833</v>
      </c>
      <c r="D3875" s="6">
        <v>4500</v>
      </c>
      <c r="E3875" s="8">
        <v>0</v>
      </c>
      <c r="F3875" t="s">
        <v>8218</v>
      </c>
      <c r="G3875" t="s">
        <v>8224</v>
      </c>
      <c r="H3875" t="s">
        <v>8246</v>
      </c>
      <c r="I3875">
        <v>1417374262</v>
      </c>
      <c r="J3875">
        <v>1414778662</v>
      </c>
      <c r="K3875" t="b">
        <v>0</v>
      </c>
      <c r="L3875">
        <v>63</v>
      </c>
      <c r="M3875" t="b">
        <v>1</v>
      </c>
      <c r="N3875" s="10" t="s">
        <v>8271</v>
      </c>
      <c r="O3875" t="s">
        <v>8272</v>
      </c>
      <c r="P3875" s="12">
        <f t="shared" si="361"/>
        <v>41943.753032407411</v>
      </c>
      <c r="Q3875" s="12">
        <f t="shared" si="362"/>
        <v>41973.794699074075</v>
      </c>
      <c r="R3875" s="15">
        <f t="shared" si="363"/>
        <v>2014</v>
      </c>
      <c r="S3875" s="21">
        <f t="shared" si="366"/>
        <v>0</v>
      </c>
      <c r="T3875" s="15">
        <f t="shared" si="365"/>
        <v>0</v>
      </c>
      <c r="U3875">
        <f t="shared" si="364"/>
        <v>2014</v>
      </c>
    </row>
    <row r="3876" spans="1:21" ht="43.5" x14ac:dyDescent="0.35">
      <c r="A3876">
        <v>3756</v>
      </c>
      <c r="B3876" s="3" t="s">
        <v>3753</v>
      </c>
      <c r="C3876" s="3" t="s">
        <v>7866</v>
      </c>
      <c r="D3876" s="6">
        <v>4500</v>
      </c>
      <c r="E3876" s="8">
        <v>0</v>
      </c>
      <c r="F3876" t="s">
        <v>8218</v>
      </c>
      <c r="G3876" t="s">
        <v>8223</v>
      </c>
      <c r="H3876" t="s">
        <v>8245</v>
      </c>
      <c r="I3876">
        <v>1402515198</v>
      </c>
      <c r="J3876">
        <v>1399923198</v>
      </c>
      <c r="K3876" t="b">
        <v>0</v>
      </c>
      <c r="L3876">
        <v>17</v>
      </c>
      <c r="M3876" t="b">
        <v>1</v>
      </c>
      <c r="N3876" s="10" t="s">
        <v>8271</v>
      </c>
      <c r="O3876" t="s">
        <v>8313</v>
      </c>
      <c r="P3876" s="12">
        <f t="shared" si="361"/>
        <v>41771.814791666664</v>
      </c>
      <c r="Q3876" s="12">
        <f t="shared" si="362"/>
        <v>41801.814791666664</v>
      </c>
      <c r="R3876" s="15">
        <f t="shared" si="363"/>
        <v>2014</v>
      </c>
      <c r="S3876" s="21">
        <f t="shared" si="366"/>
        <v>0</v>
      </c>
      <c r="T3876" s="15">
        <f t="shared" si="365"/>
        <v>0</v>
      </c>
      <c r="U3876">
        <f t="shared" si="364"/>
        <v>2014</v>
      </c>
    </row>
    <row r="3877" spans="1:21" ht="58" x14ac:dyDescent="0.35">
      <c r="A3877">
        <v>3781</v>
      </c>
      <c r="B3877" s="3" t="s">
        <v>3778</v>
      </c>
      <c r="C3877" s="3" t="s">
        <v>7891</v>
      </c>
      <c r="D3877" s="6">
        <v>4500</v>
      </c>
      <c r="E3877" s="8">
        <v>0</v>
      </c>
      <c r="F3877" t="s">
        <v>8218</v>
      </c>
      <c r="G3877" t="s">
        <v>8223</v>
      </c>
      <c r="H3877" t="s">
        <v>8245</v>
      </c>
      <c r="I3877">
        <v>1410210685</v>
      </c>
      <c r="J3877">
        <v>1408050685</v>
      </c>
      <c r="K3877" t="b">
        <v>0</v>
      </c>
      <c r="L3877">
        <v>52</v>
      </c>
      <c r="M3877" t="b">
        <v>1</v>
      </c>
      <c r="N3877" s="10" t="s">
        <v>8271</v>
      </c>
      <c r="O3877" t="s">
        <v>8313</v>
      </c>
      <c r="P3877" s="12">
        <f t="shared" si="361"/>
        <v>41865.882928240739</v>
      </c>
      <c r="Q3877" s="12">
        <f t="shared" si="362"/>
        <v>41890.882928240739</v>
      </c>
      <c r="R3877" s="15">
        <f t="shared" si="363"/>
        <v>2014</v>
      </c>
      <c r="S3877" s="21">
        <f t="shared" si="366"/>
        <v>0</v>
      </c>
      <c r="T3877" s="15">
        <f t="shared" si="365"/>
        <v>0</v>
      </c>
      <c r="U3877">
        <f t="shared" si="364"/>
        <v>2014</v>
      </c>
    </row>
    <row r="3878" spans="1:21" ht="58" x14ac:dyDescent="0.35">
      <c r="A3878">
        <v>4099</v>
      </c>
      <c r="B3878" s="3" t="s">
        <v>4095</v>
      </c>
      <c r="C3878" s="3" t="s">
        <v>8202</v>
      </c>
      <c r="D3878" s="6">
        <v>4500</v>
      </c>
      <c r="E3878" s="8">
        <v>0</v>
      </c>
      <c r="F3878" t="s">
        <v>8220</v>
      </c>
      <c r="G3878" t="s">
        <v>8223</v>
      </c>
      <c r="H3878" t="s">
        <v>8245</v>
      </c>
      <c r="I3878">
        <v>1472847873</v>
      </c>
      <c r="J3878">
        <v>1468959873</v>
      </c>
      <c r="K3878" t="b">
        <v>0</v>
      </c>
      <c r="L3878">
        <v>1</v>
      </c>
      <c r="M3878" t="b">
        <v>0</v>
      </c>
      <c r="N3878" s="10" t="s">
        <v>8271</v>
      </c>
      <c r="O3878" t="s">
        <v>8272</v>
      </c>
      <c r="P3878" s="12">
        <f t="shared" si="361"/>
        <v>42570.850381944445</v>
      </c>
      <c r="Q3878" s="12">
        <f t="shared" si="362"/>
        <v>42615.850381944445</v>
      </c>
      <c r="R3878" s="15">
        <f t="shared" si="363"/>
        <v>2016</v>
      </c>
      <c r="S3878" s="21">
        <f t="shared" si="366"/>
        <v>0</v>
      </c>
      <c r="T3878" s="15">
        <f t="shared" si="365"/>
        <v>0</v>
      </c>
      <c r="U3878">
        <f t="shared" si="364"/>
        <v>2016</v>
      </c>
    </row>
    <row r="3879" spans="1:21" ht="43.5" x14ac:dyDescent="0.35">
      <c r="A3879">
        <v>3724</v>
      </c>
      <c r="B3879" s="3" t="s">
        <v>3721</v>
      </c>
      <c r="C3879" s="3" t="s">
        <v>7834</v>
      </c>
      <c r="D3879" s="6">
        <v>4300</v>
      </c>
      <c r="E3879" s="8">
        <v>0</v>
      </c>
      <c r="F3879" t="s">
        <v>8218</v>
      </c>
      <c r="G3879" t="s">
        <v>8224</v>
      </c>
      <c r="H3879" t="s">
        <v>8246</v>
      </c>
      <c r="I3879">
        <v>1462402800</v>
      </c>
      <c r="J3879">
        <v>1459856860</v>
      </c>
      <c r="K3879" t="b">
        <v>0</v>
      </c>
      <c r="L3879">
        <v>89</v>
      </c>
      <c r="M3879" t="b">
        <v>1</v>
      </c>
      <c r="N3879" s="10" t="s">
        <v>8271</v>
      </c>
      <c r="O3879" t="s">
        <v>8272</v>
      </c>
      <c r="P3879" s="12">
        <f t="shared" si="361"/>
        <v>42465.491435185191</v>
      </c>
      <c r="Q3879" s="12">
        <f t="shared" si="362"/>
        <v>42494.958333333328</v>
      </c>
      <c r="R3879" s="15">
        <f t="shared" si="363"/>
        <v>2016</v>
      </c>
      <c r="S3879" s="21">
        <f t="shared" si="366"/>
        <v>0</v>
      </c>
      <c r="T3879" s="15">
        <f t="shared" si="365"/>
        <v>0</v>
      </c>
      <c r="U3879">
        <f t="shared" si="364"/>
        <v>2016</v>
      </c>
    </row>
    <row r="3880" spans="1:21" ht="43.5" x14ac:dyDescent="0.35">
      <c r="A3880">
        <v>3717</v>
      </c>
      <c r="B3880" s="3" t="s">
        <v>3714</v>
      </c>
      <c r="C3880" s="3" t="s">
        <v>7827</v>
      </c>
      <c r="D3880" s="6">
        <v>4000</v>
      </c>
      <c r="E3880" s="8">
        <v>0</v>
      </c>
      <c r="F3880" t="s">
        <v>8218</v>
      </c>
      <c r="G3880" t="s">
        <v>8224</v>
      </c>
      <c r="H3880" t="s">
        <v>8246</v>
      </c>
      <c r="I3880">
        <v>1431204449</v>
      </c>
      <c r="J3880">
        <v>1428526049</v>
      </c>
      <c r="K3880" t="b">
        <v>0</v>
      </c>
      <c r="L3880">
        <v>13</v>
      </c>
      <c r="M3880" t="b">
        <v>1</v>
      </c>
      <c r="N3880" s="10" t="s">
        <v>8271</v>
      </c>
      <c r="O3880" t="s">
        <v>8272</v>
      </c>
      <c r="P3880" s="12">
        <f t="shared" si="361"/>
        <v>42102.866307870368</v>
      </c>
      <c r="Q3880" s="12">
        <f t="shared" si="362"/>
        <v>42133.866307870368</v>
      </c>
      <c r="R3880" s="15">
        <f t="shared" si="363"/>
        <v>2015</v>
      </c>
      <c r="S3880" s="21">
        <f t="shared" si="366"/>
        <v>0</v>
      </c>
      <c r="T3880" s="15">
        <f t="shared" si="365"/>
        <v>0</v>
      </c>
      <c r="U3880">
        <f t="shared" si="364"/>
        <v>2015</v>
      </c>
    </row>
    <row r="3881" spans="1:21" ht="43.5" x14ac:dyDescent="0.35">
      <c r="A3881">
        <v>3739</v>
      </c>
      <c r="B3881" s="3" t="s">
        <v>3736</v>
      </c>
      <c r="C3881" s="3" t="s">
        <v>7849</v>
      </c>
      <c r="D3881" s="6">
        <v>4000</v>
      </c>
      <c r="E3881" s="8">
        <v>0</v>
      </c>
      <c r="F3881" t="s">
        <v>8220</v>
      </c>
      <c r="G3881" t="s">
        <v>8224</v>
      </c>
      <c r="H3881" t="s">
        <v>8246</v>
      </c>
      <c r="I3881">
        <v>1468752468</v>
      </c>
      <c r="J3881">
        <v>1467024468</v>
      </c>
      <c r="K3881" t="b">
        <v>0</v>
      </c>
      <c r="L3881">
        <v>8</v>
      </c>
      <c r="M3881" t="b">
        <v>0</v>
      </c>
      <c r="N3881" s="10" t="s">
        <v>8271</v>
      </c>
      <c r="O3881" t="s">
        <v>8272</v>
      </c>
      <c r="P3881" s="12">
        <f t="shared" si="361"/>
        <v>42548.449861111112</v>
      </c>
      <c r="Q3881" s="12">
        <f t="shared" si="362"/>
        <v>42568.449861111112</v>
      </c>
      <c r="R3881" s="15">
        <f t="shared" si="363"/>
        <v>2016</v>
      </c>
      <c r="S3881" s="21">
        <f t="shared" si="366"/>
        <v>0</v>
      </c>
      <c r="T3881" s="15">
        <f t="shared" si="365"/>
        <v>0</v>
      </c>
      <c r="U3881">
        <f t="shared" si="364"/>
        <v>2016</v>
      </c>
    </row>
    <row r="3882" spans="1:21" ht="29" x14ac:dyDescent="0.35">
      <c r="A3882">
        <v>3759</v>
      </c>
      <c r="B3882" s="3" t="s">
        <v>3756</v>
      </c>
      <c r="C3882" s="3" t="s">
        <v>7869</v>
      </c>
      <c r="D3882" s="6">
        <v>4000</v>
      </c>
      <c r="E3882" s="8">
        <v>0</v>
      </c>
      <c r="F3882" t="s">
        <v>8218</v>
      </c>
      <c r="G3882" t="s">
        <v>8223</v>
      </c>
      <c r="H3882" t="s">
        <v>8245</v>
      </c>
      <c r="I3882">
        <v>1440556553</v>
      </c>
      <c r="J3882">
        <v>1435372553</v>
      </c>
      <c r="K3882" t="b">
        <v>0</v>
      </c>
      <c r="L3882">
        <v>88</v>
      </c>
      <c r="M3882" t="b">
        <v>1</v>
      </c>
      <c r="N3882" s="10" t="s">
        <v>8271</v>
      </c>
      <c r="O3882" t="s">
        <v>8313</v>
      </c>
      <c r="P3882" s="12">
        <f t="shared" si="361"/>
        <v>42182.108252314814</v>
      </c>
      <c r="Q3882" s="12">
        <f t="shared" si="362"/>
        <v>42242.108252314814</v>
      </c>
      <c r="R3882" s="15">
        <f t="shared" si="363"/>
        <v>2015</v>
      </c>
      <c r="S3882" s="21">
        <f t="shared" si="366"/>
        <v>0</v>
      </c>
      <c r="T3882" s="15">
        <f t="shared" si="365"/>
        <v>0</v>
      </c>
      <c r="U3882">
        <f t="shared" si="364"/>
        <v>2015</v>
      </c>
    </row>
    <row r="3883" spans="1:21" ht="43.5" x14ac:dyDescent="0.35">
      <c r="A3883">
        <v>3768</v>
      </c>
      <c r="B3883" s="3" t="s">
        <v>3765</v>
      </c>
      <c r="C3883" s="3" t="s">
        <v>7878</v>
      </c>
      <c r="D3883" s="6">
        <v>4000</v>
      </c>
      <c r="E3883" s="8">
        <v>0</v>
      </c>
      <c r="F3883" t="s">
        <v>8218</v>
      </c>
      <c r="G3883" t="s">
        <v>8223</v>
      </c>
      <c r="H3883" t="s">
        <v>8245</v>
      </c>
      <c r="I3883">
        <v>1402594090</v>
      </c>
      <c r="J3883">
        <v>1400002090</v>
      </c>
      <c r="K3883" t="b">
        <v>0</v>
      </c>
      <c r="L3883">
        <v>58</v>
      </c>
      <c r="M3883" t="b">
        <v>1</v>
      </c>
      <c r="N3883" s="10" t="s">
        <v>8271</v>
      </c>
      <c r="O3883" t="s">
        <v>8313</v>
      </c>
      <c r="P3883" s="12">
        <f t="shared" si="361"/>
        <v>41772.727893518517</v>
      </c>
      <c r="Q3883" s="12">
        <f t="shared" si="362"/>
        <v>41802.727893518517</v>
      </c>
      <c r="R3883" s="15">
        <f t="shared" si="363"/>
        <v>2014</v>
      </c>
      <c r="S3883" s="21">
        <f t="shared" si="366"/>
        <v>0</v>
      </c>
      <c r="T3883" s="15">
        <f t="shared" si="365"/>
        <v>0</v>
      </c>
      <c r="U3883">
        <f t="shared" si="364"/>
        <v>2014</v>
      </c>
    </row>
    <row r="3884" spans="1:21" ht="58" x14ac:dyDescent="0.35">
      <c r="A3884">
        <v>3950</v>
      </c>
      <c r="B3884" s="3" t="s">
        <v>3947</v>
      </c>
      <c r="C3884" s="3" t="s">
        <v>8058</v>
      </c>
      <c r="D3884" s="6">
        <v>4000</v>
      </c>
      <c r="E3884" s="8">
        <v>0</v>
      </c>
      <c r="F3884" t="s">
        <v>8220</v>
      </c>
      <c r="G3884" t="s">
        <v>8223</v>
      </c>
      <c r="H3884" t="s">
        <v>8245</v>
      </c>
      <c r="I3884">
        <v>1460140500</v>
      </c>
      <c r="J3884">
        <v>1457628680</v>
      </c>
      <c r="K3884" t="b">
        <v>0</v>
      </c>
      <c r="L3884">
        <v>1</v>
      </c>
      <c r="M3884" t="b">
        <v>0</v>
      </c>
      <c r="N3884" s="10" t="s">
        <v>8271</v>
      </c>
      <c r="O3884" t="s">
        <v>8272</v>
      </c>
      <c r="P3884" s="12">
        <f t="shared" si="361"/>
        <v>42439.702314814815</v>
      </c>
      <c r="Q3884" s="12">
        <f t="shared" si="362"/>
        <v>42468.774305555555</v>
      </c>
      <c r="R3884" s="15">
        <f t="shared" si="363"/>
        <v>2016</v>
      </c>
      <c r="S3884" s="21">
        <f t="shared" si="366"/>
        <v>0</v>
      </c>
      <c r="T3884" s="15">
        <f t="shared" si="365"/>
        <v>0</v>
      </c>
      <c r="U3884">
        <f t="shared" si="364"/>
        <v>2016</v>
      </c>
    </row>
    <row r="3885" spans="1:21" ht="43.5" x14ac:dyDescent="0.35">
      <c r="A3885">
        <v>4026</v>
      </c>
      <c r="B3885" s="3" t="s">
        <v>4022</v>
      </c>
      <c r="C3885" s="3" t="s">
        <v>8131</v>
      </c>
      <c r="D3885" s="6">
        <v>4000</v>
      </c>
      <c r="E3885" s="8">
        <v>0</v>
      </c>
      <c r="F3885" t="s">
        <v>8220</v>
      </c>
      <c r="G3885" t="s">
        <v>8223</v>
      </c>
      <c r="H3885" t="s">
        <v>8245</v>
      </c>
      <c r="I3885">
        <v>1449247439</v>
      </c>
      <c r="J3885">
        <v>1444059839</v>
      </c>
      <c r="K3885" t="b">
        <v>0</v>
      </c>
      <c r="L3885">
        <v>0</v>
      </c>
      <c r="M3885" t="b">
        <v>0</v>
      </c>
      <c r="N3885" s="10" t="s">
        <v>8271</v>
      </c>
      <c r="O3885" t="s">
        <v>8272</v>
      </c>
      <c r="P3885" s="12">
        <f t="shared" si="361"/>
        <v>42282.655543981484</v>
      </c>
      <c r="Q3885" s="12">
        <f t="shared" si="362"/>
        <v>42342.697210648148</v>
      </c>
      <c r="R3885" s="15">
        <f t="shared" si="363"/>
        <v>2015</v>
      </c>
      <c r="S3885" s="21">
        <f t="shared" si="366"/>
        <v>0</v>
      </c>
      <c r="T3885" s="15">
        <f t="shared" si="365"/>
        <v>0</v>
      </c>
      <c r="U3885">
        <f t="shared" si="364"/>
        <v>2015</v>
      </c>
    </row>
    <row r="3886" spans="1:21" ht="29" x14ac:dyDescent="0.35">
      <c r="A3886">
        <v>4065</v>
      </c>
      <c r="B3886" s="3" t="s">
        <v>4061</v>
      </c>
      <c r="C3886" s="3" t="s">
        <v>8169</v>
      </c>
      <c r="D3886" s="6">
        <v>4000</v>
      </c>
      <c r="E3886" s="8">
        <v>0</v>
      </c>
      <c r="F3886" t="s">
        <v>8220</v>
      </c>
      <c r="G3886" t="s">
        <v>8223</v>
      </c>
      <c r="H3886" t="s">
        <v>8245</v>
      </c>
      <c r="I3886">
        <v>1407883811</v>
      </c>
      <c r="J3886">
        <v>1405291811</v>
      </c>
      <c r="K3886" t="b">
        <v>0</v>
      </c>
      <c r="L3886">
        <v>4</v>
      </c>
      <c r="M3886" t="b">
        <v>0</v>
      </c>
      <c r="N3886" s="10" t="s">
        <v>8271</v>
      </c>
      <c r="O3886" t="s">
        <v>8272</v>
      </c>
      <c r="P3886" s="12">
        <f t="shared" si="361"/>
        <v>41833.951516203706</v>
      </c>
      <c r="Q3886" s="12">
        <f t="shared" si="362"/>
        <v>41863.951516203706</v>
      </c>
      <c r="R3886" s="15">
        <f t="shared" si="363"/>
        <v>2014</v>
      </c>
      <c r="S3886" s="21">
        <f t="shared" si="366"/>
        <v>0</v>
      </c>
      <c r="T3886" s="15">
        <f t="shared" si="365"/>
        <v>0</v>
      </c>
      <c r="U3886">
        <f t="shared" si="364"/>
        <v>2014</v>
      </c>
    </row>
    <row r="3887" spans="1:21" ht="58" x14ac:dyDescent="0.35">
      <c r="A3887">
        <v>3876</v>
      </c>
      <c r="B3887" s="3" t="s">
        <v>3873</v>
      </c>
      <c r="C3887" s="3" t="s">
        <v>7985</v>
      </c>
      <c r="D3887" s="6">
        <v>3900</v>
      </c>
      <c r="E3887" s="8">
        <v>0</v>
      </c>
      <c r="F3887" t="s">
        <v>8219</v>
      </c>
      <c r="G3887" t="s">
        <v>8224</v>
      </c>
      <c r="H3887" t="s">
        <v>8246</v>
      </c>
      <c r="I3887">
        <v>1454425128</v>
      </c>
      <c r="J3887">
        <v>1451833128</v>
      </c>
      <c r="K3887" t="b">
        <v>0</v>
      </c>
      <c r="L3887">
        <v>46</v>
      </c>
      <c r="M3887" t="b">
        <v>0</v>
      </c>
      <c r="N3887" s="10" t="s">
        <v>8271</v>
      </c>
      <c r="O3887" t="s">
        <v>8313</v>
      </c>
      <c r="P3887" s="12">
        <f t="shared" si="361"/>
        <v>42372.624166666668</v>
      </c>
      <c r="Q3887" s="12">
        <f t="shared" si="362"/>
        <v>42402.624166666668</v>
      </c>
      <c r="R3887" s="15">
        <f t="shared" si="363"/>
        <v>2016</v>
      </c>
      <c r="S3887" s="21">
        <f t="shared" si="366"/>
        <v>0</v>
      </c>
      <c r="T3887" s="15">
        <f t="shared" si="365"/>
        <v>0</v>
      </c>
      <c r="U3887">
        <f t="shared" si="364"/>
        <v>2016</v>
      </c>
    </row>
    <row r="3888" spans="1:21" ht="43.5" x14ac:dyDescent="0.35">
      <c r="A3888">
        <v>4058</v>
      </c>
      <c r="B3888" s="3" t="s">
        <v>4054</v>
      </c>
      <c r="C3888" s="3" t="s">
        <v>8162</v>
      </c>
      <c r="D3888" s="6">
        <v>3750</v>
      </c>
      <c r="E3888" s="8">
        <v>0</v>
      </c>
      <c r="F3888" t="s">
        <v>8220</v>
      </c>
      <c r="G3888" t="s">
        <v>8223</v>
      </c>
      <c r="H3888" t="s">
        <v>8245</v>
      </c>
      <c r="I3888">
        <v>1459483140</v>
      </c>
      <c r="J3888">
        <v>1458178044</v>
      </c>
      <c r="K3888" t="b">
        <v>0</v>
      </c>
      <c r="L3888">
        <v>4</v>
      </c>
      <c r="M3888" t="b">
        <v>0</v>
      </c>
      <c r="N3888" s="10" t="s">
        <v>8271</v>
      </c>
      <c r="O3888" t="s">
        <v>8272</v>
      </c>
      <c r="P3888" s="12">
        <f t="shared" si="361"/>
        <v>42446.060694444444</v>
      </c>
      <c r="Q3888" s="12">
        <f t="shared" si="362"/>
        <v>42461.165972222225</v>
      </c>
      <c r="R3888" s="15">
        <f t="shared" si="363"/>
        <v>2016</v>
      </c>
      <c r="S3888" s="21">
        <f t="shared" si="366"/>
        <v>0</v>
      </c>
      <c r="T3888" s="15">
        <f t="shared" si="365"/>
        <v>0</v>
      </c>
      <c r="U3888">
        <f t="shared" si="364"/>
        <v>2016</v>
      </c>
    </row>
    <row r="3889" spans="1:21" ht="43.5" x14ac:dyDescent="0.35">
      <c r="A3889">
        <v>3789</v>
      </c>
      <c r="B3889" s="3" t="s">
        <v>3786</v>
      </c>
      <c r="C3889" s="3" t="s">
        <v>7899</v>
      </c>
      <c r="D3889" s="6">
        <v>3550</v>
      </c>
      <c r="E3889" s="8">
        <v>0</v>
      </c>
      <c r="F3889" t="s">
        <v>8220</v>
      </c>
      <c r="G3889" t="s">
        <v>8224</v>
      </c>
      <c r="H3889" t="s">
        <v>8246</v>
      </c>
      <c r="I3889">
        <v>1434395418</v>
      </c>
      <c r="J3889">
        <v>1431630618</v>
      </c>
      <c r="K3889" t="b">
        <v>0</v>
      </c>
      <c r="L3889">
        <v>4</v>
      </c>
      <c r="M3889" t="b">
        <v>0</v>
      </c>
      <c r="N3889" s="10" t="s">
        <v>8271</v>
      </c>
      <c r="O3889" t="s">
        <v>8313</v>
      </c>
      <c r="P3889" s="12">
        <f t="shared" si="361"/>
        <v>42138.798819444448</v>
      </c>
      <c r="Q3889" s="12">
        <f t="shared" si="362"/>
        <v>42170.798819444448</v>
      </c>
      <c r="R3889" s="15">
        <f t="shared" si="363"/>
        <v>2015</v>
      </c>
      <c r="S3889" s="21">
        <f t="shared" si="366"/>
        <v>0</v>
      </c>
      <c r="T3889" s="15">
        <f t="shared" si="365"/>
        <v>0</v>
      </c>
      <c r="U3889">
        <f t="shared" si="364"/>
        <v>2015</v>
      </c>
    </row>
    <row r="3890" spans="1:21" ht="43.5" x14ac:dyDescent="0.35">
      <c r="A3890">
        <v>3715</v>
      </c>
      <c r="B3890" s="3" t="s">
        <v>3712</v>
      </c>
      <c r="C3890" s="3" t="s">
        <v>7825</v>
      </c>
      <c r="D3890" s="6">
        <v>3500</v>
      </c>
      <c r="E3890" s="8">
        <v>0</v>
      </c>
      <c r="F3890" t="s">
        <v>8218</v>
      </c>
      <c r="G3890" t="s">
        <v>8224</v>
      </c>
      <c r="H3890" t="s">
        <v>8246</v>
      </c>
      <c r="I3890">
        <v>1427806320</v>
      </c>
      <c r="J3890">
        <v>1422834819</v>
      </c>
      <c r="K3890" t="b">
        <v>0</v>
      </c>
      <c r="L3890">
        <v>27</v>
      </c>
      <c r="M3890" t="b">
        <v>1</v>
      </c>
      <c r="N3890" s="10" t="s">
        <v>8271</v>
      </c>
      <c r="O3890" t="s">
        <v>8272</v>
      </c>
      <c r="P3890" s="12">
        <f t="shared" si="361"/>
        <v>42036.995590277773</v>
      </c>
      <c r="Q3890" s="12">
        <f t="shared" si="362"/>
        <v>42094.536111111112</v>
      </c>
      <c r="R3890" s="15">
        <f t="shared" si="363"/>
        <v>2015</v>
      </c>
      <c r="S3890" s="21">
        <f t="shared" si="366"/>
        <v>0</v>
      </c>
      <c r="T3890" s="15">
        <f t="shared" si="365"/>
        <v>0</v>
      </c>
      <c r="U3890">
        <f t="shared" si="364"/>
        <v>2015</v>
      </c>
    </row>
    <row r="3891" spans="1:21" ht="43.5" x14ac:dyDescent="0.35">
      <c r="A3891">
        <v>3757</v>
      </c>
      <c r="B3891" s="3" t="s">
        <v>3754</v>
      </c>
      <c r="C3891" s="3" t="s">
        <v>7867</v>
      </c>
      <c r="D3891" s="6">
        <v>3500</v>
      </c>
      <c r="E3891" s="8">
        <v>0</v>
      </c>
      <c r="F3891" t="s">
        <v>8218</v>
      </c>
      <c r="G3891" t="s">
        <v>8223</v>
      </c>
      <c r="H3891" t="s">
        <v>8245</v>
      </c>
      <c r="I3891">
        <v>1417465515</v>
      </c>
      <c r="J3891">
        <v>1415737515</v>
      </c>
      <c r="K3891" t="b">
        <v>0</v>
      </c>
      <c r="L3891">
        <v>50</v>
      </c>
      <c r="M3891" t="b">
        <v>1</v>
      </c>
      <c r="N3891" s="10" t="s">
        <v>8271</v>
      </c>
      <c r="O3891" t="s">
        <v>8313</v>
      </c>
      <c r="P3891" s="12">
        <f t="shared" si="361"/>
        <v>41954.850868055553</v>
      </c>
      <c r="Q3891" s="12">
        <f t="shared" si="362"/>
        <v>41974.850868055553</v>
      </c>
      <c r="R3891" s="15">
        <f t="shared" si="363"/>
        <v>2014</v>
      </c>
      <c r="S3891" s="21">
        <f t="shared" si="366"/>
        <v>0</v>
      </c>
      <c r="T3891" s="15">
        <f t="shared" si="365"/>
        <v>0</v>
      </c>
      <c r="U3891">
        <f t="shared" si="364"/>
        <v>2014</v>
      </c>
    </row>
    <row r="3892" spans="1:21" ht="43.5" x14ac:dyDescent="0.35">
      <c r="A3892">
        <v>3821</v>
      </c>
      <c r="B3892" s="3" t="s">
        <v>3818</v>
      </c>
      <c r="C3892" s="3" t="s">
        <v>7930</v>
      </c>
      <c r="D3892" s="6">
        <v>3500</v>
      </c>
      <c r="E3892" s="8">
        <v>0</v>
      </c>
      <c r="F3892" t="s">
        <v>8218</v>
      </c>
      <c r="G3892" t="s">
        <v>8223</v>
      </c>
      <c r="H3892" t="s">
        <v>8245</v>
      </c>
      <c r="I3892">
        <v>1451881207</v>
      </c>
      <c r="J3892">
        <v>1449116407</v>
      </c>
      <c r="K3892" t="b">
        <v>0</v>
      </c>
      <c r="L3892">
        <v>46</v>
      </c>
      <c r="M3892" t="b">
        <v>1</v>
      </c>
      <c r="N3892" s="10" t="s">
        <v>8271</v>
      </c>
      <c r="O3892" t="s">
        <v>8272</v>
      </c>
      <c r="P3892" s="12">
        <f t="shared" si="361"/>
        <v>42341.180636574078</v>
      </c>
      <c r="Q3892" s="12">
        <f t="shared" si="362"/>
        <v>42373.180636574078</v>
      </c>
      <c r="R3892" s="15">
        <f t="shared" si="363"/>
        <v>2015</v>
      </c>
      <c r="S3892" s="21">
        <f t="shared" si="366"/>
        <v>0</v>
      </c>
      <c r="T3892" s="15">
        <f t="shared" si="365"/>
        <v>0</v>
      </c>
      <c r="U3892">
        <f t="shared" si="364"/>
        <v>2015</v>
      </c>
    </row>
    <row r="3893" spans="1:21" ht="43.5" x14ac:dyDescent="0.35">
      <c r="A3893">
        <v>3917</v>
      </c>
      <c r="B3893" s="3" t="s">
        <v>3914</v>
      </c>
      <c r="C3893" s="3" t="s">
        <v>8025</v>
      </c>
      <c r="D3893" s="6">
        <v>3500</v>
      </c>
      <c r="E3893" s="8">
        <v>0</v>
      </c>
      <c r="F3893" t="s">
        <v>8220</v>
      </c>
      <c r="G3893" t="s">
        <v>8224</v>
      </c>
      <c r="H3893" t="s">
        <v>8246</v>
      </c>
      <c r="I3893">
        <v>1410439161</v>
      </c>
      <c r="J3893">
        <v>1407847161</v>
      </c>
      <c r="K3893" t="b">
        <v>0</v>
      </c>
      <c r="L3893">
        <v>1</v>
      </c>
      <c r="M3893" t="b">
        <v>0</v>
      </c>
      <c r="N3893" s="10" t="s">
        <v>8271</v>
      </c>
      <c r="O3893" t="s">
        <v>8272</v>
      </c>
      <c r="P3893" s="12">
        <f t="shared" si="361"/>
        <v>41863.527326388888</v>
      </c>
      <c r="Q3893" s="12">
        <f t="shared" si="362"/>
        <v>41893.527326388888</v>
      </c>
      <c r="R3893" s="15">
        <f t="shared" si="363"/>
        <v>2014</v>
      </c>
      <c r="S3893" s="21">
        <f t="shared" si="366"/>
        <v>0</v>
      </c>
      <c r="T3893" s="15">
        <f t="shared" si="365"/>
        <v>0</v>
      </c>
      <c r="U3893">
        <f t="shared" si="364"/>
        <v>2014</v>
      </c>
    </row>
    <row r="3894" spans="1:21" ht="43.5" x14ac:dyDescent="0.35">
      <c r="A3894">
        <v>4019</v>
      </c>
      <c r="B3894" s="3" t="s">
        <v>4015</v>
      </c>
      <c r="C3894" s="3" t="s">
        <v>8124</v>
      </c>
      <c r="D3894" s="6">
        <v>3500</v>
      </c>
      <c r="E3894" s="8">
        <v>0</v>
      </c>
      <c r="F3894" t="s">
        <v>8220</v>
      </c>
      <c r="G3894" t="s">
        <v>8223</v>
      </c>
      <c r="H3894" t="s">
        <v>8245</v>
      </c>
      <c r="I3894">
        <v>1460737680</v>
      </c>
      <c r="J3894">
        <v>1455725596</v>
      </c>
      <c r="K3894" t="b">
        <v>0</v>
      </c>
      <c r="L3894">
        <v>4</v>
      </c>
      <c r="M3894" t="b">
        <v>0</v>
      </c>
      <c r="N3894" s="10" t="s">
        <v>8271</v>
      </c>
      <c r="O3894" t="s">
        <v>8272</v>
      </c>
      <c r="P3894" s="12">
        <f t="shared" si="361"/>
        <v>42417.675879629634</v>
      </c>
      <c r="Q3894" s="12">
        <f t="shared" si="362"/>
        <v>42475.686111111107</v>
      </c>
      <c r="R3894" s="15">
        <f t="shared" si="363"/>
        <v>2016</v>
      </c>
      <c r="S3894" s="21">
        <f t="shared" si="366"/>
        <v>0</v>
      </c>
      <c r="T3894" s="15">
        <f t="shared" si="365"/>
        <v>0</v>
      </c>
      <c r="U3894">
        <f t="shared" si="364"/>
        <v>2016</v>
      </c>
    </row>
    <row r="3895" spans="1:21" ht="58" x14ac:dyDescent="0.35">
      <c r="A3895">
        <v>4057</v>
      </c>
      <c r="B3895" s="3" t="s">
        <v>4053</v>
      </c>
      <c r="C3895" s="3" t="s">
        <v>8161</v>
      </c>
      <c r="D3895" s="6">
        <v>3500</v>
      </c>
      <c r="E3895" s="8">
        <v>0</v>
      </c>
      <c r="F3895" t="s">
        <v>8220</v>
      </c>
      <c r="G3895" t="s">
        <v>8224</v>
      </c>
      <c r="H3895" t="s">
        <v>8246</v>
      </c>
      <c r="I3895">
        <v>1448492400</v>
      </c>
      <c r="J3895">
        <v>1446506080</v>
      </c>
      <c r="K3895" t="b">
        <v>0</v>
      </c>
      <c r="L3895">
        <v>6</v>
      </c>
      <c r="M3895" t="b">
        <v>0</v>
      </c>
      <c r="N3895" s="10" t="s">
        <v>8271</v>
      </c>
      <c r="O3895" t="s">
        <v>8272</v>
      </c>
      <c r="P3895" s="12">
        <f t="shared" si="361"/>
        <v>42310.968518518523</v>
      </c>
      <c r="Q3895" s="12">
        <f t="shared" si="362"/>
        <v>42333.958333333328</v>
      </c>
      <c r="R3895" s="15">
        <f t="shared" si="363"/>
        <v>2015</v>
      </c>
      <c r="S3895" s="21">
        <f t="shared" si="366"/>
        <v>0</v>
      </c>
      <c r="T3895" s="15">
        <f t="shared" si="365"/>
        <v>0</v>
      </c>
      <c r="U3895">
        <f t="shared" si="364"/>
        <v>2015</v>
      </c>
    </row>
    <row r="3896" spans="1:21" ht="43.5" x14ac:dyDescent="0.35">
      <c r="A3896">
        <v>4073</v>
      </c>
      <c r="B3896" s="3" t="s">
        <v>4069</v>
      </c>
      <c r="C3896" s="3" t="s">
        <v>8176</v>
      </c>
      <c r="D3896" s="6">
        <v>3500</v>
      </c>
      <c r="E3896" s="8">
        <v>0</v>
      </c>
      <c r="F3896" t="s">
        <v>8220</v>
      </c>
      <c r="G3896" t="s">
        <v>8223</v>
      </c>
      <c r="H3896" t="s">
        <v>8245</v>
      </c>
      <c r="I3896">
        <v>1431144000</v>
      </c>
      <c r="J3896">
        <v>1426407426</v>
      </c>
      <c r="K3896" t="b">
        <v>0</v>
      </c>
      <c r="L3896">
        <v>2</v>
      </c>
      <c r="M3896" t="b">
        <v>0</v>
      </c>
      <c r="N3896" s="10" t="s">
        <v>8271</v>
      </c>
      <c r="O3896" t="s">
        <v>8272</v>
      </c>
      <c r="P3896" s="12">
        <f t="shared" si="361"/>
        <v>42078.34520833334</v>
      </c>
      <c r="Q3896" s="12">
        <f t="shared" si="362"/>
        <v>42133.166666666672</v>
      </c>
      <c r="R3896" s="15">
        <f t="shared" si="363"/>
        <v>2015</v>
      </c>
      <c r="S3896" s="21">
        <f t="shared" si="366"/>
        <v>0</v>
      </c>
      <c r="T3896" s="15">
        <f t="shared" si="365"/>
        <v>0</v>
      </c>
      <c r="U3896">
        <f t="shared" si="364"/>
        <v>2015</v>
      </c>
    </row>
    <row r="3897" spans="1:21" ht="43.5" x14ac:dyDescent="0.35">
      <c r="A3897">
        <v>4083</v>
      </c>
      <c r="B3897" s="3" t="s">
        <v>4079</v>
      </c>
      <c r="C3897" s="3" t="s">
        <v>8186</v>
      </c>
      <c r="D3897" s="6">
        <v>3500</v>
      </c>
      <c r="E3897" s="8">
        <v>0</v>
      </c>
      <c r="F3897" t="s">
        <v>8220</v>
      </c>
      <c r="G3897" t="s">
        <v>8223</v>
      </c>
      <c r="H3897" t="s">
        <v>8245</v>
      </c>
      <c r="I3897">
        <v>1452795416</v>
      </c>
      <c r="J3897">
        <v>1450203416</v>
      </c>
      <c r="K3897" t="b">
        <v>0</v>
      </c>
      <c r="L3897">
        <v>6</v>
      </c>
      <c r="M3897" t="b">
        <v>0</v>
      </c>
      <c r="N3897" s="10" t="s">
        <v>8271</v>
      </c>
      <c r="O3897" t="s">
        <v>8272</v>
      </c>
      <c r="P3897" s="12">
        <f t="shared" si="361"/>
        <v>42353.761759259258</v>
      </c>
      <c r="Q3897" s="12">
        <f t="shared" si="362"/>
        <v>42383.761759259258</v>
      </c>
      <c r="R3897" s="15">
        <f t="shared" si="363"/>
        <v>2015</v>
      </c>
      <c r="S3897" s="21">
        <f t="shared" si="366"/>
        <v>0</v>
      </c>
      <c r="T3897" s="15">
        <f t="shared" si="365"/>
        <v>0</v>
      </c>
      <c r="U3897">
        <f t="shared" si="364"/>
        <v>2015</v>
      </c>
    </row>
    <row r="3898" spans="1:21" ht="43.5" x14ac:dyDescent="0.35">
      <c r="A3898">
        <v>4085</v>
      </c>
      <c r="B3898" s="3" t="s">
        <v>4081</v>
      </c>
      <c r="C3898" s="3" t="s">
        <v>8188</v>
      </c>
      <c r="D3898" s="6">
        <v>3500</v>
      </c>
      <c r="E3898" s="8">
        <v>0</v>
      </c>
      <c r="F3898" t="s">
        <v>8220</v>
      </c>
      <c r="G3898" t="s">
        <v>8223</v>
      </c>
      <c r="H3898" t="s">
        <v>8245</v>
      </c>
      <c r="I3898">
        <v>1427169540</v>
      </c>
      <c r="J3898">
        <v>1424701775</v>
      </c>
      <c r="K3898" t="b">
        <v>0</v>
      </c>
      <c r="L3898">
        <v>1</v>
      </c>
      <c r="M3898" t="b">
        <v>0</v>
      </c>
      <c r="N3898" s="10" t="s">
        <v>8271</v>
      </c>
      <c r="O3898" t="s">
        <v>8272</v>
      </c>
      <c r="P3898" s="12">
        <f t="shared" si="361"/>
        <v>42058.603877314818</v>
      </c>
      <c r="Q3898" s="12">
        <f t="shared" si="362"/>
        <v>42087.165972222225</v>
      </c>
      <c r="R3898" s="15">
        <f t="shared" si="363"/>
        <v>2015</v>
      </c>
      <c r="S3898" s="21">
        <f t="shared" si="366"/>
        <v>0</v>
      </c>
      <c r="T3898" s="15">
        <f t="shared" si="365"/>
        <v>0</v>
      </c>
      <c r="U3898">
        <f t="shared" si="364"/>
        <v>2015</v>
      </c>
    </row>
    <row r="3899" spans="1:21" ht="43.5" x14ac:dyDescent="0.35">
      <c r="A3899">
        <v>4096</v>
      </c>
      <c r="B3899" s="3" t="s">
        <v>4092</v>
      </c>
      <c r="C3899" s="3" t="s">
        <v>8199</v>
      </c>
      <c r="D3899" s="6">
        <v>3500</v>
      </c>
      <c r="E3899" s="8">
        <v>0</v>
      </c>
      <c r="F3899" t="s">
        <v>8220</v>
      </c>
      <c r="G3899" t="s">
        <v>8224</v>
      </c>
      <c r="H3899" t="s">
        <v>8246</v>
      </c>
      <c r="I3899">
        <v>1488271860</v>
      </c>
      <c r="J3899">
        <v>1484484219</v>
      </c>
      <c r="K3899" t="b">
        <v>0</v>
      </c>
      <c r="L3899">
        <v>5</v>
      </c>
      <c r="M3899" t="b">
        <v>0</v>
      </c>
      <c r="N3899" s="10" t="s">
        <v>8271</v>
      </c>
      <c r="O3899" t="s">
        <v>8272</v>
      </c>
      <c r="P3899" s="12">
        <f t="shared" si="361"/>
        <v>42750.530312499999</v>
      </c>
      <c r="Q3899" s="12">
        <f t="shared" si="362"/>
        <v>42794.368749999994</v>
      </c>
      <c r="R3899" s="15">
        <f t="shared" si="363"/>
        <v>2017</v>
      </c>
      <c r="S3899" s="21">
        <f t="shared" si="366"/>
        <v>0</v>
      </c>
      <c r="T3899" s="15">
        <f t="shared" si="365"/>
        <v>0</v>
      </c>
      <c r="U3899">
        <f t="shared" si="364"/>
        <v>2017</v>
      </c>
    </row>
    <row r="3900" spans="1:21" ht="43.5" x14ac:dyDescent="0.35">
      <c r="A3900">
        <v>4068</v>
      </c>
      <c r="B3900" s="3" t="s">
        <v>4064</v>
      </c>
      <c r="C3900" s="3" t="s">
        <v>8171</v>
      </c>
      <c r="D3900" s="6">
        <v>3495</v>
      </c>
      <c r="E3900" s="8">
        <v>0</v>
      </c>
      <c r="F3900" t="s">
        <v>8220</v>
      </c>
      <c r="G3900" t="s">
        <v>8223</v>
      </c>
      <c r="H3900" t="s">
        <v>8245</v>
      </c>
      <c r="I3900">
        <v>1484348700</v>
      </c>
      <c r="J3900">
        <v>1481756855</v>
      </c>
      <c r="K3900" t="b">
        <v>0</v>
      </c>
      <c r="L3900">
        <v>1</v>
      </c>
      <c r="M3900" t="b">
        <v>0</v>
      </c>
      <c r="N3900" s="10" t="s">
        <v>8271</v>
      </c>
      <c r="O3900" t="s">
        <v>8272</v>
      </c>
      <c r="P3900" s="12">
        <f t="shared" si="361"/>
        <v>42718.963599537034</v>
      </c>
      <c r="Q3900" s="12">
        <f t="shared" si="362"/>
        <v>42748.961805555555</v>
      </c>
      <c r="R3900" s="15">
        <f t="shared" si="363"/>
        <v>2016</v>
      </c>
      <c r="S3900" s="21">
        <f t="shared" si="366"/>
        <v>0</v>
      </c>
      <c r="T3900" s="15">
        <f t="shared" si="365"/>
        <v>0</v>
      </c>
      <c r="U3900">
        <f t="shared" si="364"/>
        <v>2016</v>
      </c>
    </row>
    <row r="3901" spans="1:21" ht="29" x14ac:dyDescent="0.35">
      <c r="A3901">
        <v>3720</v>
      </c>
      <c r="B3901" s="3" t="s">
        <v>3717</v>
      </c>
      <c r="C3901" s="3" t="s">
        <v>7830</v>
      </c>
      <c r="D3901" s="6">
        <v>3300</v>
      </c>
      <c r="E3901" s="8">
        <v>0</v>
      </c>
      <c r="F3901" t="s">
        <v>8218</v>
      </c>
      <c r="G3901" t="s">
        <v>8223</v>
      </c>
      <c r="H3901" t="s">
        <v>8245</v>
      </c>
      <c r="I3901">
        <v>1435881006</v>
      </c>
      <c r="J3901">
        <v>1433980206</v>
      </c>
      <c r="K3901" t="b">
        <v>0</v>
      </c>
      <c r="L3901">
        <v>40</v>
      </c>
      <c r="M3901" t="b">
        <v>1</v>
      </c>
      <c r="N3901" s="10" t="s">
        <v>8271</v>
      </c>
      <c r="O3901" t="s">
        <v>8272</v>
      </c>
      <c r="P3901" s="12">
        <f t="shared" si="361"/>
        <v>42165.993125000001</v>
      </c>
      <c r="Q3901" s="12">
        <f t="shared" si="362"/>
        <v>42187.993125000001</v>
      </c>
      <c r="R3901" s="15">
        <f t="shared" si="363"/>
        <v>2015</v>
      </c>
      <c r="S3901" s="21">
        <f t="shared" si="366"/>
        <v>0</v>
      </c>
      <c r="T3901" s="15">
        <f t="shared" si="365"/>
        <v>0</v>
      </c>
      <c r="U3901">
        <f t="shared" si="364"/>
        <v>2015</v>
      </c>
    </row>
    <row r="3902" spans="1:21" ht="43.5" x14ac:dyDescent="0.35">
      <c r="A3902">
        <v>3938</v>
      </c>
      <c r="B3902" s="3" t="s">
        <v>3935</v>
      </c>
      <c r="C3902" s="3" t="s">
        <v>8046</v>
      </c>
      <c r="D3902" s="6">
        <v>3255</v>
      </c>
      <c r="E3902" s="8">
        <v>0</v>
      </c>
      <c r="F3902" t="s">
        <v>8220</v>
      </c>
      <c r="G3902" t="s">
        <v>8223</v>
      </c>
      <c r="H3902" t="s">
        <v>8245</v>
      </c>
      <c r="I3902">
        <v>1435441454</v>
      </c>
      <c r="J3902">
        <v>1432763054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 s="12">
        <f t="shared" si="361"/>
        <v>42151.905717592599</v>
      </c>
      <c r="Q3902" s="12">
        <f t="shared" si="362"/>
        <v>42182.905717592599</v>
      </c>
      <c r="R3902" s="15">
        <f t="shared" si="363"/>
        <v>2015</v>
      </c>
      <c r="S3902" s="21">
        <f t="shared" si="366"/>
        <v>0</v>
      </c>
      <c r="T3902" s="15">
        <f t="shared" si="365"/>
        <v>0</v>
      </c>
      <c r="U3902">
        <f t="shared" si="364"/>
        <v>2015</v>
      </c>
    </row>
    <row r="3903" spans="1:21" ht="43.5" x14ac:dyDescent="0.35">
      <c r="A3903">
        <v>3802</v>
      </c>
      <c r="B3903" s="3" t="s">
        <v>3799</v>
      </c>
      <c r="C3903" s="3" t="s">
        <v>7912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1445482906</v>
      </c>
      <c r="J3903">
        <v>1442890906</v>
      </c>
      <c r="K3903" t="b">
        <v>0</v>
      </c>
      <c r="L3903">
        <v>0</v>
      </c>
      <c r="M3903" t="b">
        <v>0</v>
      </c>
      <c r="N3903" s="10" t="s">
        <v>8271</v>
      </c>
      <c r="O3903" t="s">
        <v>8313</v>
      </c>
      <c r="P3903" s="12">
        <f t="shared" si="361"/>
        <v>42269.126226851848</v>
      </c>
      <c r="Q3903" s="12">
        <f t="shared" si="362"/>
        <v>42299.126226851848</v>
      </c>
      <c r="R3903" s="15">
        <f t="shared" si="363"/>
        <v>2015</v>
      </c>
      <c r="S3903" s="21">
        <f t="shared" si="366"/>
        <v>0</v>
      </c>
      <c r="T3903" s="15">
        <f t="shared" si="365"/>
        <v>0</v>
      </c>
      <c r="U3903">
        <f t="shared" si="364"/>
        <v>2015</v>
      </c>
    </row>
    <row r="3904" spans="1:21" ht="58" x14ac:dyDescent="0.35">
      <c r="A3904">
        <v>3827</v>
      </c>
      <c r="B3904" s="3" t="s">
        <v>3824</v>
      </c>
      <c r="C3904" s="3" t="s">
        <v>7936</v>
      </c>
      <c r="D3904" s="6">
        <v>3000</v>
      </c>
      <c r="E3904" s="8">
        <v>0</v>
      </c>
      <c r="F3904" t="s">
        <v>8218</v>
      </c>
      <c r="G3904" t="s">
        <v>8224</v>
      </c>
      <c r="H3904" t="s">
        <v>8246</v>
      </c>
      <c r="I3904">
        <v>1427414400</v>
      </c>
      <c r="J3904">
        <v>1422656201</v>
      </c>
      <c r="K3904" t="b">
        <v>0</v>
      </c>
      <c r="L3904">
        <v>65</v>
      </c>
      <c r="M3904" t="b">
        <v>1</v>
      </c>
      <c r="N3904" s="10" t="s">
        <v>8271</v>
      </c>
      <c r="O3904" t="s">
        <v>8272</v>
      </c>
      <c r="P3904" s="12">
        <f t="shared" si="361"/>
        <v>42034.928252314814</v>
      </c>
      <c r="Q3904" s="12">
        <f t="shared" si="362"/>
        <v>42090</v>
      </c>
      <c r="R3904" s="15">
        <f t="shared" si="363"/>
        <v>2015</v>
      </c>
      <c r="S3904" s="21">
        <f t="shared" si="366"/>
        <v>0</v>
      </c>
      <c r="T3904" s="15">
        <f t="shared" si="365"/>
        <v>0</v>
      </c>
      <c r="U3904">
        <f t="shared" si="364"/>
        <v>2015</v>
      </c>
    </row>
    <row r="3905" spans="1:21" ht="58" x14ac:dyDescent="0.35">
      <c r="A3905">
        <v>3834</v>
      </c>
      <c r="B3905" s="3" t="s">
        <v>3831</v>
      </c>
      <c r="C3905" s="3" t="s">
        <v>7943</v>
      </c>
      <c r="D3905" s="6">
        <v>3000</v>
      </c>
      <c r="E3905" s="8">
        <v>0</v>
      </c>
      <c r="F3905" t="s">
        <v>8218</v>
      </c>
      <c r="G3905" t="s">
        <v>8224</v>
      </c>
      <c r="H3905" t="s">
        <v>8246</v>
      </c>
      <c r="I3905">
        <v>1434624067</v>
      </c>
      <c r="J3905">
        <v>1432032067</v>
      </c>
      <c r="K3905" t="b">
        <v>0</v>
      </c>
      <c r="L3905">
        <v>57</v>
      </c>
      <c r="M3905" t="b">
        <v>1</v>
      </c>
      <c r="N3905" s="10" t="s">
        <v>8271</v>
      </c>
      <c r="O3905" t="s">
        <v>8272</v>
      </c>
      <c r="P3905" s="12">
        <f t="shared" si="361"/>
        <v>42143.445219907408</v>
      </c>
      <c r="Q3905" s="12">
        <f t="shared" si="362"/>
        <v>42173.445219907408</v>
      </c>
      <c r="R3905" s="15">
        <f t="shared" si="363"/>
        <v>2015</v>
      </c>
      <c r="S3905" s="21">
        <f t="shared" si="366"/>
        <v>0</v>
      </c>
      <c r="T3905" s="15">
        <f t="shared" si="365"/>
        <v>0</v>
      </c>
      <c r="U3905">
        <f t="shared" si="364"/>
        <v>2015</v>
      </c>
    </row>
    <row r="3906" spans="1:21" ht="43.5" x14ac:dyDescent="0.35">
      <c r="A3906">
        <v>3901</v>
      </c>
      <c r="B3906" s="3" t="s">
        <v>3898</v>
      </c>
      <c r="C3906" s="3" t="s">
        <v>8009</v>
      </c>
      <c r="D3906" s="6">
        <v>3000</v>
      </c>
      <c r="E3906" s="8">
        <v>0</v>
      </c>
      <c r="F3906" t="s">
        <v>8220</v>
      </c>
      <c r="G3906" t="s">
        <v>8223</v>
      </c>
      <c r="H3906" t="s">
        <v>8245</v>
      </c>
      <c r="I3906">
        <v>1450554599</v>
      </c>
      <c r="J3906">
        <v>1447098599</v>
      </c>
      <c r="K3906" t="b">
        <v>0</v>
      </c>
      <c r="L3906">
        <v>1</v>
      </c>
      <c r="M3906" t="b">
        <v>0</v>
      </c>
      <c r="N3906" s="10" t="s">
        <v>8271</v>
      </c>
      <c r="O3906" t="s">
        <v>8272</v>
      </c>
      <c r="P3906" s="12">
        <f t="shared" ref="P3906:P3969" si="367">(((J3906/60)/60)/24)+DATE(1970,1,1)</f>
        <v>42317.826377314821</v>
      </c>
      <c r="Q3906" s="12">
        <f t="shared" ref="Q3906:Q3969" si="368">(((I3906/60)/60)/24)+DATE(1970,1,1)</f>
        <v>42357.826377314821</v>
      </c>
      <c r="R3906" s="15">
        <f t="shared" ref="R3906:R3969" si="369">YEAR(P3906)</f>
        <v>2015</v>
      </c>
      <c r="S3906" s="21">
        <f t="shared" si="366"/>
        <v>0</v>
      </c>
      <c r="T3906" s="15">
        <f t="shared" si="365"/>
        <v>0</v>
      </c>
      <c r="U3906">
        <f t="shared" si="364"/>
        <v>2015</v>
      </c>
    </row>
    <row r="3907" spans="1:21" ht="43.5" x14ac:dyDescent="0.35">
      <c r="A3907">
        <v>3902</v>
      </c>
      <c r="B3907" s="3" t="s">
        <v>3899</v>
      </c>
      <c r="C3907" s="3" t="s">
        <v>8010</v>
      </c>
      <c r="D3907" s="6">
        <v>3000</v>
      </c>
      <c r="E3907" s="8">
        <v>0</v>
      </c>
      <c r="F3907" t="s">
        <v>8220</v>
      </c>
      <c r="G3907" t="s">
        <v>8224</v>
      </c>
      <c r="H3907" t="s">
        <v>8246</v>
      </c>
      <c r="I3907">
        <v>1479125642</v>
      </c>
      <c r="J3907">
        <v>1476962042</v>
      </c>
      <c r="K3907" t="b">
        <v>0</v>
      </c>
      <c r="L3907">
        <v>31</v>
      </c>
      <c r="M3907" t="b">
        <v>0</v>
      </c>
      <c r="N3907" s="10" t="s">
        <v>8271</v>
      </c>
      <c r="O3907" t="s">
        <v>8272</v>
      </c>
      <c r="P3907" s="12">
        <f t="shared" si="367"/>
        <v>42663.468078703707</v>
      </c>
      <c r="Q3907" s="12">
        <f t="shared" si="368"/>
        <v>42688.509745370371</v>
      </c>
      <c r="R3907" s="15">
        <f t="shared" si="369"/>
        <v>2016</v>
      </c>
      <c r="S3907" s="21">
        <f t="shared" si="366"/>
        <v>0</v>
      </c>
      <c r="T3907" s="15">
        <f t="shared" si="365"/>
        <v>0</v>
      </c>
      <c r="U3907">
        <f t="shared" ref="U3907:U3970" si="370">YEAR(P3907)</f>
        <v>2016</v>
      </c>
    </row>
    <row r="3908" spans="1:21" ht="43.5" x14ac:dyDescent="0.3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s="10" t="s">
        <v>8271</v>
      </c>
      <c r="O3908" t="s">
        <v>8272</v>
      </c>
      <c r="P3908" s="12">
        <f t="shared" si="367"/>
        <v>41926.542303240742</v>
      </c>
      <c r="Q3908" s="12">
        <f t="shared" si="368"/>
        <v>41938.75</v>
      </c>
      <c r="R3908" s="15">
        <f t="shared" si="369"/>
        <v>2014</v>
      </c>
      <c r="S3908" s="21">
        <f t="shared" si="366"/>
        <v>0</v>
      </c>
      <c r="T3908" s="15">
        <f t="shared" ref="T3908:T3971" si="371">IFERROR(ROUND(E3908/L3908,2),0)</f>
        <v>0</v>
      </c>
      <c r="U3908">
        <f t="shared" si="370"/>
        <v>2014</v>
      </c>
    </row>
    <row r="3909" spans="1:21" ht="58" x14ac:dyDescent="0.35">
      <c r="A3909">
        <v>3935</v>
      </c>
      <c r="B3909" s="3" t="s">
        <v>3932</v>
      </c>
      <c r="C3909" s="3" t="s">
        <v>8043</v>
      </c>
      <c r="D3909" s="6">
        <v>3000</v>
      </c>
      <c r="E3909" s="8">
        <v>0</v>
      </c>
      <c r="F3909" t="s">
        <v>8220</v>
      </c>
      <c r="G3909" t="s">
        <v>8224</v>
      </c>
      <c r="H3909" t="s">
        <v>8246</v>
      </c>
      <c r="I3909">
        <v>1443973546</v>
      </c>
      <c r="J3909">
        <v>1438789546</v>
      </c>
      <c r="K3909" t="b">
        <v>0</v>
      </c>
      <c r="L3909">
        <v>23</v>
      </c>
      <c r="M3909" t="b">
        <v>0</v>
      </c>
      <c r="N3909" s="10" t="s">
        <v>8271</v>
      </c>
      <c r="O3909" t="s">
        <v>8272</v>
      </c>
      <c r="P3909" s="12">
        <f t="shared" si="367"/>
        <v>42221.656782407401</v>
      </c>
      <c r="Q3909" s="12">
        <f t="shared" si="368"/>
        <v>42281.656782407401</v>
      </c>
      <c r="R3909" s="15">
        <f t="shared" si="369"/>
        <v>2015</v>
      </c>
      <c r="S3909" s="21">
        <f t="shared" si="366"/>
        <v>0</v>
      </c>
      <c r="T3909" s="15">
        <f t="shared" si="371"/>
        <v>0</v>
      </c>
      <c r="U3909">
        <f t="shared" si="370"/>
        <v>2015</v>
      </c>
    </row>
    <row r="3910" spans="1:21" ht="43.5" x14ac:dyDescent="0.35">
      <c r="A3910">
        <v>3947</v>
      </c>
      <c r="B3910" s="3" t="s">
        <v>3944</v>
      </c>
      <c r="C3910" s="3" t="s">
        <v>8055</v>
      </c>
      <c r="D3910" s="6">
        <v>3000</v>
      </c>
      <c r="E3910" s="8">
        <v>0</v>
      </c>
      <c r="F3910" t="s">
        <v>8220</v>
      </c>
      <c r="G3910" t="s">
        <v>8223</v>
      </c>
      <c r="H3910" t="s">
        <v>8245</v>
      </c>
      <c r="I3910">
        <v>1475378744</v>
      </c>
      <c r="J3910">
        <v>1472786744</v>
      </c>
      <c r="K3910" t="b">
        <v>0</v>
      </c>
      <c r="L3910">
        <v>2</v>
      </c>
      <c r="M3910" t="b">
        <v>0</v>
      </c>
      <c r="N3910" s="10" t="s">
        <v>8271</v>
      </c>
      <c r="O3910" t="s">
        <v>8272</v>
      </c>
      <c r="P3910" s="12">
        <f t="shared" si="367"/>
        <v>42615.142870370371</v>
      </c>
      <c r="Q3910" s="12">
        <f t="shared" si="368"/>
        <v>42645.142870370371</v>
      </c>
      <c r="R3910" s="15">
        <f t="shared" si="369"/>
        <v>2016</v>
      </c>
      <c r="S3910" s="21">
        <f t="shared" si="366"/>
        <v>0</v>
      </c>
      <c r="T3910" s="15">
        <f t="shared" si="371"/>
        <v>0</v>
      </c>
      <c r="U3910">
        <f t="shared" si="370"/>
        <v>2016</v>
      </c>
    </row>
    <row r="3911" spans="1:21" ht="43.5" x14ac:dyDescent="0.35">
      <c r="A3911">
        <v>3960</v>
      </c>
      <c r="B3911" s="3" t="s">
        <v>3957</v>
      </c>
      <c r="C3911" s="3" t="s">
        <v>8067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1451852256</v>
      </c>
      <c r="J3911">
        <v>1449260256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 s="12">
        <f t="shared" si="367"/>
        <v>42342.845555555556</v>
      </c>
      <c r="Q3911" s="12">
        <f t="shared" si="368"/>
        <v>42372.845555555556</v>
      </c>
      <c r="R3911" s="15">
        <f t="shared" si="369"/>
        <v>2015</v>
      </c>
      <c r="S3911" s="21">
        <f t="shared" si="366"/>
        <v>0</v>
      </c>
      <c r="T3911" s="15">
        <f t="shared" si="371"/>
        <v>0</v>
      </c>
      <c r="U3911">
        <f t="shared" si="370"/>
        <v>2015</v>
      </c>
    </row>
    <row r="3912" spans="1:21" ht="58" x14ac:dyDescent="0.35">
      <c r="A3912">
        <v>3989</v>
      </c>
      <c r="B3912" s="3" t="s">
        <v>3985</v>
      </c>
      <c r="C3912" s="3" t="s">
        <v>8095</v>
      </c>
      <c r="D3912" s="6">
        <v>3000</v>
      </c>
      <c r="E3912" s="8">
        <v>0</v>
      </c>
      <c r="F3912" t="s">
        <v>8220</v>
      </c>
      <c r="G3912" t="s">
        <v>8223</v>
      </c>
      <c r="H3912" t="s">
        <v>8245</v>
      </c>
      <c r="I3912">
        <v>1447009181</v>
      </c>
      <c r="J3912">
        <v>1444413581</v>
      </c>
      <c r="K3912" t="b">
        <v>0</v>
      </c>
      <c r="L3912">
        <v>0</v>
      </c>
      <c r="M3912" t="b">
        <v>0</v>
      </c>
      <c r="N3912" s="10" t="s">
        <v>8271</v>
      </c>
      <c r="O3912" t="s">
        <v>8272</v>
      </c>
      <c r="P3912" s="12">
        <f t="shared" si="367"/>
        <v>42286.749780092592</v>
      </c>
      <c r="Q3912" s="12">
        <f t="shared" si="368"/>
        <v>42316.791446759264</v>
      </c>
      <c r="R3912" s="15">
        <f t="shared" si="369"/>
        <v>2015</v>
      </c>
      <c r="S3912" s="21">
        <f t="shared" si="366"/>
        <v>0</v>
      </c>
      <c r="T3912" s="15">
        <f t="shared" si="371"/>
        <v>0</v>
      </c>
      <c r="U3912">
        <f t="shared" si="370"/>
        <v>2015</v>
      </c>
    </row>
    <row r="3913" spans="1:21" ht="43.5" x14ac:dyDescent="0.35">
      <c r="A3913">
        <v>3996</v>
      </c>
      <c r="B3913" s="3" t="s">
        <v>3992</v>
      </c>
      <c r="C3913" s="3" t="s">
        <v>8102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1416499440</v>
      </c>
      <c r="J3913">
        <v>1415341464</v>
      </c>
      <c r="K3913" t="b">
        <v>0</v>
      </c>
      <c r="L3913">
        <v>17</v>
      </c>
      <c r="M3913" t="b">
        <v>0</v>
      </c>
      <c r="N3913" s="10" t="s">
        <v>8271</v>
      </c>
      <c r="O3913" t="s">
        <v>8272</v>
      </c>
      <c r="P3913" s="12">
        <f t="shared" si="367"/>
        <v>41950.26694444444</v>
      </c>
      <c r="Q3913" s="12">
        <f t="shared" si="368"/>
        <v>41963.669444444444</v>
      </c>
      <c r="R3913" s="15">
        <f t="shared" si="369"/>
        <v>2014</v>
      </c>
      <c r="S3913" s="21">
        <f t="shared" si="366"/>
        <v>0</v>
      </c>
      <c r="T3913" s="15">
        <f t="shared" si="371"/>
        <v>0</v>
      </c>
      <c r="U3913">
        <f t="shared" si="370"/>
        <v>2014</v>
      </c>
    </row>
    <row r="3914" spans="1:21" ht="43.5" x14ac:dyDescent="0.35">
      <c r="A3914">
        <v>3997</v>
      </c>
      <c r="B3914" s="3" t="s">
        <v>3993</v>
      </c>
      <c r="C3914" s="3" t="s">
        <v>8103</v>
      </c>
      <c r="D3914" s="6">
        <v>3000</v>
      </c>
      <c r="E3914" s="8">
        <v>0</v>
      </c>
      <c r="F3914" t="s">
        <v>8220</v>
      </c>
      <c r="G3914" t="s">
        <v>8224</v>
      </c>
      <c r="H3914" t="s">
        <v>8246</v>
      </c>
      <c r="I3914">
        <v>1428222221</v>
      </c>
      <c r="J3914">
        <v>1425633821</v>
      </c>
      <c r="K3914" t="b">
        <v>0</v>
      </c>
      <c r="L3914">
        <v>0</v>
      </c>
      <c r="M3914" t="b">
        <v>0</v>
      </c>
      <c r="N3914" s="10" t="s">
        <v>8271</v>
      </c>
      <c r="O3914" t="s">
        <v>8272</v>
      </c>
      <c r="P3914" s="12">
        <f t="shared" si="367"/>
        <v>42069.391446759255</v>
      </c>
      <c r="Q3914" s="12">
        <f t="shared" si="368"/>
        <v>42099.349780092598</v>
      </c>
      <c r="R3914" s="15">
        <f t="shared" si="369"/>
        <v>2015</v>
      </c>
      <c r="S3914" s="21">
        <f t="shared" si="366"/>
        <v>0</v>
      </c>
      <c r="T3914" s="15">
        <f t="shared" si="371"/>
        <v>0</v>
      </c>
      <c r="U3914">
        <f t="shared" si="370"/>
        <v>2015</v>
      </c>
    </row>
    <row r="3915" spans="1:21" ht="43.5" x14ac:dyDescent="0.35">
      <c r="A3915">
        <v>4005</v>
      </c>
      <c r="B3915" s="3" t="s">
        <v>4001</v>
      </c>
      <c r="C3915" s="3" t="s">
        <v>8110</v>
      </c>
      <c r="D3915" s="6">
        <v>3000</v>
      </c>
      <c r="E3915" s="8">
        <v>0</v>
      </c>
      <c r="F3915" t="s">
        <v>8220</v>
      </c>
      <c r="G3915" t="s">
        <v>8223</v>
      </c>
      <c r="H3915" t="s">
        <v>8245</v>
      </c>
      <c r="I3915">
        <v>1413832985</v>
      </c>
      <c r="J3915">
        <v>1408648985</v>
      </c>
      <c r="K3915" t="b">
        <v>0</v>
      </c>
      <c r="L3915">
        <v>2</v>
      </c>
      <c r="M3915" t="b">
        <v>0</v>
      </c>
      <c r="N3915" s="10" t="s">
        <v>8271</v>
      </c>
      <c r="O3915" t="s">
        <v>8272</v>
      </c>
      <c r="P3915" s="12">
        <f t="shared" si="367"/>
        <v>41872.807696759257</v>
      </c>
      <c r="Q3915" s="12">
        <f t="shared" si="368"/>
        <v>41932.807696759257</v>
      </c>
      <c r="R3915" s="15">
        <f t="shared" si="369"/>
        <v>2014</v>
      </c>
      <c r="S3915" s="21">
        <f t="shared" si="366"/>
        <v>0</v>
      </c>
      <c r="T3915" s="15">
        <f t="shared" si="371"/>
        <v>0</v>
      </c>
      <c r="U3915">
        <f t="shared" si="370"/>
        <v>2014</v>
      </c>
    </row>
    <row r="3916" spans="1:21" ht="58" x14ac:dyDescent="0.35">
      <c r="A3916">
        <v>4027</v>
      </c>
      <c r="B3916" s="3" t="s">
        <v>4023</v>
      </c>
      <c r="C3916" s="3" t="s">
        <v>8132</v>
      </c>
      <c r="D3916" s="6">
        <v>3000</v>
      </c>
      <c r="E3916" s="8">
        <v>0</v>
      </c>
      <c r="F3916" t="s">
        <v>8220</v>
      </c>
      <c r="G3916" t="s">
        <v>8223</v>
      </c>
      <c r="H3916" t="s">
        <v>8245</v>
      </c>
      <c r="I3916">
        <v>1487811600</v>
      </c>
      <c r="J3916">
        <v>1486077481</v>
      </c>
      <c r="K3916" t="b">
        <v>0</v>
      </c>
      <c r="L3916">
        <v>7</v>
      </c>
      <c r="M3916" t="b">
        <v>0</v>
      </c>
      <c r="N3916" s="10" t="s">
        <v>8271</v>
      </c>
      <c r="O3916" t="s">
        <v>8272</v>
      </c>
      <c r="P3916" s="12">
        <f t="shared" si="367"/>
        <v>42768.97084490741</v>
      </c>
      <c r="Q3916" s="12">
        <f t="shared" si="368"/>
        <v>42789.041666666672</v>
      </c>
      <c r="R3916" s="15">
        <f t="shared" si="369"/>
        <v>2017</v>
      </c>
      <c r="S3916" s="21">
        <f t="shared" si="366"/>
        <v>0</v>
      </c>
      <c r="T3916" s="15">
        <f t="shared" si="371"/>
        <v>0</v>
      </c>
      <c r="U3916">
        <f t="shared" si="370"/>
        <v>2017</v>
      </c>
    </row>
    <row r="3917" spans="1:21" ht="58" x14ac:dyDescent="0.35">
      <c r="A3917">
        <v>4052</v>
      </c>
      <c r="B3917" s="3" t="s">
        <v>4048</v>
      </c>
      <c r="C3917" s="3" t="s">
        <v>8156</v>
      </c>
      <c r="D3917" s="6">
        <v>3000</v>
      </c>
      <c r="E3917" s="8">
        <v>0</v>
      </c>
      <c r="F3917" t="s">
        <v>8220</v>
      </c>
      <c r="G3917" t="s">
        <v>8223</v>
      </c>
      <c r="H3917" t="s">
        <v>8245</v>
      </c>
      <c r="I3917">
        <v>1413234316</v>
      </c>
      <c r="J3917">
        <v>1408050316</v>
      </c>
      <c r="K3917" t="b">
        <v>0</v>
      </c>
      <c r="L3917">
        <v>13</v>
      </c>
      <c r="M3917" t="b">
        <v>0</v>
      </c>
      <c r="N3917" s="10" t="s">
        <v>8271</v>
      </c>
      <c r="O3917" t="s">
        <v>8272</v>
      </c>
      <c r="P3917" s="12">
        <f t="shared" si="367"/>
        <v>41865.878657407404</v>
      </c>
      <c r="Q3917" s="12">
        <f t="shared" si="368"/>
        <v>41925.878657407404</v>
      </c>
      <c r="R3917" s="15">
        <f t="shared" si="369"/>
        <v>2014</v>
      </c>
      <c r="S3917" s="21">
        <f t="shared" si="366"/>
        <v>0</v>
      </c>
      <c r="T3917" s="15">
        <f t="shared" si="371"/>
        <v>0</v>
      </c>
      <c r="U3917">
        <f t="shared" si="370"/>
        <v>2014</v>
      </c>
    </row>
    <row r="3918" spans="1:21" ht="43.5" x14ac:dyDescent="0.35">
      <c r="A3918">
        <v>4079</v>
      </c>
      <c r="B3918" s="3" t="s">
        <v>4075</v>
      </c>
      <c r="C3918" s="3" t="s">
        <v>8182</v>
      </c>
      <c r="D3918" s="6">
        <v>3000</v>
      </c>
      <c r="E3918" s="8">
        <v>0</v>
      </c>
      <c r="F3918" t="s">
        <v>8220</v>
      </c>
      <c r="G3918" t="s">
        <v>8223</v>
      </c>
      <c r="H3918" t="s">
        <v>8245</v>
      </c>
      <c r="I3918">
        <v>1466375521</v>
      </c>
      <c r="J3918">
        <v>1463783521</v>
      </c>
      <c r="K3918" t="b">
        <v>0</v>
      </c>
      <c r="L3918">
        <v>1</v>
      </c>
      <c r="M3918" t="b">
        <v>0</v>
      </c>
      <c r="N3918" s="10" t="s">
        <v>8271</v>
      </c>
      <c r="O3918" t="s">
        <v>8272</v>
      </c>
      <c r="P3918" s="12">
        <f t="shared" si="367"/>
        <v>42510.938900462963</v>
      </c>
      <c r="Q3918" s="12">
        <f t="shared" si="368"/>
        <v>42540.938900462963</v>
      </c>
      <c r="R3918" s="15">
        <f t="shared" si="369"/>
        <v>2016</v>
      </c>
      <c r="S3918" s="21">
        <f t="shared" si="366"/>
        <v>0</v>
      </c>
      <c r="T3918" s="15">
        <f t="shared" si="371"/>
        <v>0</v>
      </c>
      <c r="U3918">
        <f t="shared" si="370"/>
        <v>2016</v>
      </c>
    </row>
    <row r="3919" spans="1:21" ht="43.5" x14ac:dyDescent="0.35">
      <c r="A3919">
        <v>4080</v>
      </c>
      <c r="B3919" s="3" t="s">
        <v>4076</v>
      </c>
      <c r="C3919" s="3" t="s">
        <v>8183</v>
      </c>
      <c r="D3919" s="6">
        <v>3000</v>
      </c>
      <c r="E3919" s="8">
        <v>0</v>
      </c>
      <c r="F3919" t="s">
        <v>8220</v>
      </c>
      <c r="G3919" t="s">
        <v>8223</v>
      </c>
      <c r="H3919" t="s">
        <v>8245</v>
      </c>
      <c r="I3919">
        <v>1465930440</v>
      </c>
      <c r="J3919">
        <v>1463849116</v>
      </c>
      <c r="K3919" t="b">
        <v>0</v>
      </c>
      <c r="L3919">
        <v>0</v>
      </c>
      <c r="M3919" t="b">
        <v>0</v>
      </c>
      <c r="N3919" s="10" t="s">
        <v>8271</v>
      </c>
      <c r="O3919" t="s">
        <v>8272</v>
      </c>
      <c r="P3919" s="12">
        <f t="shared" si="367"/>
        <v>42511.698101851856</v>
      </c>
      <c r="Q3919" s="12">
        <f t="shared" si="368"/>
        <v>42535.787500000006</v>
      </c>
      <c r="R3919" s="15">
        <f t="shared" si="369"/>
        <v>2016</v>
      </c>
      <c r="S3919" s="21">
        <f t="shared" si="366"/>
        <v>0</v>
      </c>
      <c r="T3919" s="15">
        <f t="shared" si="371"/>
        <v>0</v>
      </c>
      <c r="U3919">
        <f t="shared" si="370"/>
        <v>2016</v>
      </c>
    </row>
    <row r="3920" spans="1:21" ht="58" x14ac:dyDescent="0.35">
      <c r="A3920">
        <v>4084</v>
      </c>
      <c r="B3920" s="3" t="s">
        <v>4080</v>
      </c>
      <c r="C3920" s="3" t="s">
        <v>8187</v>
      </c>
      <c r="D3920" s="6">
        <v>3000</v>
      </c>
      <c r="E3920" s="8">
        <v>0</v>
      </c>
      <c r="F3920" t="s">
        <v>8220</v>
      </c>
      <c r="G3920" t="s">
        <v>8236</v>
      </c>
      <c r="H3920" t="s">
        <v>8248</v>
      </c>
      <c r="I3920">
        <v>1476008906</v>
      </c>
      <c r="J3920">
        <v>1473416906</v>
      </c>
      <c r="K3920" t="b">
        <v>0</v>
      </c>
      <c r="L3920">
        <v>1</v>
      </c>
      <c r="M3920" t="b">
        <v>0</v>
      </c>
      <c r="N3920" s="10" t="s">
        <v>8271</v>
      </c>
      <c r="O3920" t="s">
        <v>8272</v>
      </c>
      <c r="P3920" s="12">
        <f t="shared" si="367"/>
        <v>42622.436412037037</v>
      </c>
      <c r="Q3920" s="12">
        <f t="shared" si="368"/>
        <v>42652.436412037037</v>
      </c>
      <c r="R3920" s="15">
        <f t="shared" si="369"/>
        <v>2016</v>
      </c>
      <c r="S3920" s="21">
        <f t="shared" si="366"/>
        <v>0</v>
      </c>
      <c r="T3920" s="15">
        <f t="shared" si="371"/>
        <v>0</v>
      </c>
      <c r="U3920">
        <f t="shared" si="370"/>
        <v>2016</v>
      </c>
    </row>
    <row r="3921" spans="1:21" ht="43.5" x14ac:dyDescent="0.35">
      <c r="A3921">
        <v>4104</v>
      </c>
      <c r="B3921" s="3" t="s">
        <v>4100</v>
      </c>
      <c r="C3921" s="3" t="s">
        <v>8207</v>
      </c>
      <c r="D3921" s="6">
        <v>3000</v>
      </c>
      <c r="E3921" s="8">
        <v>0</v>
      </c>
      <c r="F3921" t="s">
        <v>8220</v>
      </c>
      <c r="G3921" t="s">
        <v>8225</v>
      </c>
      <c r="H3921" t="s">
        <v>8247</v>
      </c>
      <c r="I3921">
        <v>1477550434</v>
      </c>
      <c r="J3921">
        <v>1474958434</v>
      </c>
      <c r="K3921" t="b">
        <v>0</v>
      </c>
      <c r="L3921">
        <v>14</v>
      </c>
      <c r="M3921" t="b">
        <v>0</v>
      </c>
      <c r="N3921" s="10" t="s">
        <v>8271</v>
      </c>
      <c r="O3921" t="s">
        <v>8272</v>
      </c>
      <c r="P3921" s="12">
        <f t="shared" si="367"/>
        <v>42640.278171296297</v>
      </c>
      <c r="Q3921" s="12">
        <f t="shared" si="368"/>
        <v>42670.278171296297</v>
      </c>
      <c r="R3921" s="15">
        <f t="shared" si="369"/>
        <v>2016</v>
      </c>
      <c r="S3921" s="21">
        <f t="shared" si="366"/>
        <v>0</v>
      </c>
      <c r="T3921" s="15">
        <f t="shared" si="371"/>
        <v>0</v>
      </c>
      <c r="U3921">
        <f t="shared" si="370"/>
        <v>2016</v>
      </c>
    </row>
    <row r="3922" spans="1:21" ht="43.5" x14ac:dyDescent="0.35">
      <c r="A3922">
        <v>4108</v>
      </c>
      <c r="B3922" s="3" t="s">
        <v>4104</v>
      </c>
      <c r="C3922" s="3" t="s">
        <v>8211</v>
      </c>
      <c r="D3922" s="6">
        <v>3000</v>
      </c>
      <c r="E3922" s="8">
        <v>0</v>
      </c>
      <c r="F3922" t="s">
        <v>8220</v>
      </c>
      <c r="G3922" t="s">
        <v>8223</v>
      </c>
      <c r="H3922" t="s">
        <v>8245</v>
      </c>
      <c r="I3922">
        <v>1488517200</v>
      </c>
      <c r="J3922">
        <v>1485909937</v>
      </c>
      <c r="K3922" t="b">
        <v>0</v>
      </c>
      <c r="L3922">
        <v>1</v>
      </c>
      <c r="M3922" t="b">
        <v>0</v>
      </c>
      <c r="N3922" s="10" t="s">
        <v>8271</v>
      </c>
      <c r="O3922" t="s">
        <v>8272</v>
      </c>
      <c r="P3922" s="12">
        <f t="shared" si="367"/>
        <v>42767.031678240746</v>
      </c>
      <c r="Q3922" s="12">
        <f t="shared" si="368"/>
        <v>42797.208333333328</v>
      </c>
      <c r="R3922" s="15">
        <f t="shared" si="369"/>
        <v>2017</v>
      </c>
      <c r="S3922" s="21">
        <f t="shared" si="366"/>
        <v>0</v>
      </c>
      <c r="T3922" s="15">
        <f t="shared" si="371"/>
        <v>0</v>
      </c>
      <c r="U3922">
        <f t="shared" si="370"/>
        <v>2017</v>
      </c>
    </row>
    <row r="3923" spans="1:21" ht="43.5" x14ac:dyDescent="0.35">
      <c r="A3923">
        <v>4111</v>
      </c>
      <c r="B3923" s="3" t="s">
        <v>4107</v>
      </c>
      <c r="C3923" s="3" t="s">
        <v>8214</v>
      </c>
      <c r="D3923" s="6">
        <v>3000</v>
      </c>
      <c r="E3923" s="8">
        <v>0</v>
      </c>
      <c r="F3923" t="s">
        <v>8220</v>
      </c>
      <c r="G3923" t="s">
        <v>8223</v>
      </c>
      <c r="H3923" t="s">
        <v>8245</v>
      </c>
      <c r="I3923">
        <v>1424747740</v>
      </c>
      <c r="J3923">
        <v>1422155740</v>
      </c>
      <c r="K3923" t="b">
        <v>0</v>
      </c>
      <c r="L3923">
        <v>6</v>
      </c>
      <c r="M3923" t="b">
        <v>0</v>
      </c>
      <c r="N3923" s="10" t="s">
        <v>8271</v>
      </c>
      <c r="O3923" t="s">
        <v>8272</v>
      </c>
      <c r="P3923" s="12">
        <f t="shared" si="367"/>
        <v>42029.135879629626</v>
      </c>
      <c r="Q3923" s="12">
        <f t="shared" si="368"/>
        <v>42059.135879629626</v>
      </c>
      <c r="R3923" s="15">
        <f t="shared" si="369"/>
        <v>2015</v>
      </c>
      <c r="S3923" s="21">
        <f t="shared" si="366"/>
        <v>0</v>
      </c>
      <c r="T3923" s="15">
        <f t="shared" si="371"/>
        <v>0</v>
      </c>
      <c r="U3923">
        <f t="shared" si="370"/>
        <v>2015</v>
      </c>
    </row>
    <row r="3924" spans="1:21" ht="43.5" x14ac:dyDescent="0.35">
      <c r="A3924">
        <v>3937</v>
      </c>
      <c r="B3924" s="3" t="s">
        <v>3934</v>
      </c>
      <c r="C3924" s="3" t="s">
        <v>8045</v>
      </c>
      <c r="D3924" s="6">
        <v>2885</v>
      </c>
      <c r="E3924" s="8">
        <v>0</v>
      </c>
      <c r="F3924" t="s">
        <v>8220</v>
      </c>
      <c r="G3924" t="s">
        <v>8223</v>
      </c>
      <c r="H3924" t="s">
        <v>8245</v>
      </c>
      <c r="I3924">
        <v>1468249760</v>
      </c>
      <c r="J3924">
        <v>1465830560</v>
      </c>
      <c r="K3924" t="b">
        <v>0</v>
      </c>
      <c r="L3924">
        <v>10</v>
      </c>
      <c r="M3924" t="b">
        <v>0</v>
      </c>
      <c r="N3924" s="10" t="s">
        <v>8271</v>
      </c>
      <c r="O3924" t="s">
        <v>8272</v>
      </c>
      <c r="P3924" s="12">
        <f t="shared" si="367"/>
        <v>42534.631481481483</v>
      </c>
      <c r="Q3924" s="12">
        <f t="shared" si="368"/>
        <v>42562.631481481483</v>
      </c>
      <c r="R3924" s="15">
        <f t="shared" si="369"/>
        <v>2016</v>
      </c>
      <c r="S3924" s="21">
        <f t="shared" si="366"/>
        <v>0</v>
      </c>
      <c r="T3924" s="15">
        <f t="shared" si="371"/>
        <v>0</v>
      </c>
      <c r="U3924">
        <f t="shared" si="370"/>
        <v>2016</v>
      </c>
    </row>
    <row r="3925" spans="1:21" ht="43.5" x14ac:dyDescent="0.35">
      <c r="A3925">
        <v>3705</v>
      </c>
      <c r="B3925" s="3" t="s">
        <v>3702</v>
      </c>
      <c r="C3925" s="3" t="s">
        <v>7815</v>
      </c>
      <c r="D3925" s="6">
        <v>2827</v>
      </c>
      <c r="E3925" s="8">
        <v>0</v>
      </c>
      <c r="F3925" t="s">
        <v>8218</v>
      </c>
      <c r="G3925" t="s">
        <v>8223</v>
      </c>
      <c r="H3925" t="s">
        <v>8245</v>
      </c>
      <c r="I3925">
        <v>1403546400</v>
      </c>
      <c r="J3925">
        <v>1401714114</v>
      </c>
      <c r="K3925" t="b">
        <v>0</v>
      </c>
      <c r="L3925">
        <v>35</v>
      </c>
      <c r="M3925" t="b">
        <v>1</v>
      </c>
      <c r="N3925" s="10" t="s">
        <v>8271</v>
      </c>
      <c r="O3925" t="s">
        <v>8272</v>
      </c>
      <c r="P3925" s="12">
        <f t="shared" si="367"/>
        <v>41792.542986111112</v>
      </c>
      <c r="Q3925" s="12">
        <f t="shared" si="368"/>
        <v>41813.75</v>
      </c>
      <c r="R3925" s="15">
        <f t="shared" si="369"/>
        <v>2014</v>
      </c>
      <c r="S3925" s="21">
        <f t="shared" si="366"/>
        <v>0</v>
      </c>
      <c r="T3925" s="15">
        <f t="shared" si="371"/>
        <v>0</v>
      </c>
      <c r="U3925">
        <f t="shared" si="370"/>
        <v>2014</v>
      </c>
    </row>
    <row r="3926" spans="1:21" ht="58" x14ac:dyDescent="0.35">
      <c r="A3926">
        <v>3969</v>
      </c>
      <c r="B3926" s="3" t="s">
        <v>3966</v>
      </c>
      <c r="C3926" s="3" t="s">
        <v>8076</v>
      </c>
      <c r="D3926" s="6">
        <v>2825</v>
      </c>
      <c r="E3926" s="8">
        <v>0</v>
      </c>
      <c r="F3926" t="s">
        <v>8220</v>
      </c>
      <c r="G3926" t="s">
        <v>8223</v>
      </c>
      <c r="H3926" t="s">
        <v>8245</v>
      </c>
      <c r="I3926">
        <v>1472442900</v>
      </c>
      <c r="J3926">
        <v>1471638646</v>
      </c>
      <c r="K3926" t="b">
        <v>0</v>
      </c>
      <c r="L3926">
        <v>6</v>
      </c>
      <c r="M3926" t="b">
        <v>0</v>
      </c>
      <c r="N3926" s="10" t="s">
        <v>8271</v>
      </c>
      <c r="O3926" t="s">
        <v>8272</v>
      </c>
      <c r="P3926" s="12">
        <f t="shared" si="367"/>
        <v>42601.854699074072</v>
      </c>
      <c r="Q3926" s="12">
        <f t="shared" si="368"/>
        <v>42611.163194444445</v>
      </c>
      <c r="R3926" s="15">
        <f t="shared" si="369"/>
        <v>2016</v>
      </c>
      <c r="S3926" s="21">
        <f t="shared" si="366"/>
        <v>0</v>
      </c>
      <c r="T3926" s="15">
        <f t="shared" si="371"/>
        <v>0</v>
      </c>
      <c r="U3926">
        <f t="shared" si="370"/>
        <v>2016</v>
      </c>
    </row>
    <row r="3927" spans="1:21" ht="43.5" x14ac:dyDescent="0.35">
      <c r="A3927">
        <v>4074</v>
      </c>
      <c r="B3927" s="3" t="s">
        <v>4070</v>
      </c>
      <c r="C3927" s="3" t="s">
        <v>8177</v>
      </c>
      <c r="D3927" s="6">
        <v>2750</v>
      </c>
      <c r="E3927" s="8">
        <v>0</v>
      </c>
      <c r="F3927" t="s">
        <v>8220</v>
      </c>
      <c r="G3927" t="s">
        <v>8224</v>
      </c>
      <c r="H3927" t="s">
        <v>8246</v>
      </c>
      <c r="I3927">
        <v>1446732975</v>
      </c>
      <c r="J3927">
        <v>1444137375</v>
      </c>
      <c r="K3927" t="b">
        <v>0</v>
      </c>
      <c r="L3927">
        <v>21</v>
      </c>
      <c r="M3927" t="b">
        <v>0</v>
      </c>
      <c r="N3927" s="10" t="s">
        <v>8271</v>
      </c>
      <c r="O3927" t="s">
        <v>8272</v>
      </c>
      <c r="P3927" s="12">
        <f t="shared" si="367"/>
        <v>42283.552951388891</v>
      </c>
      <c r="Q3927" s="12">
        <f t="shared" si="368"/>
        <v>42313.594618055555</v>
      </c>
      <c r="R3927" s="15">
        <f t="shared" si="369"/>
        <v>2015</v>
      </c>
      <c r="S3927" s="21">
        <f t="shared" si="366"/>
        <v>0</v>
      </c>
      <c r="T3927" s="15">
        <f t="shared" si="371"/>
        <v>0</v>
      </c>
      <c r="U3927">
        <f t="shared" si="370"/>
        <v>2015</v>
      </c>
    </row>
    <row r="3928" spans="1:21" ht="29" x14ac:dyDescent="0.35">
      <c r="A3928">
        <v>3747</v>
      </c>
      <c r="B3928" s="3" t="s">
        <v>3744</v>
      </c>
      <c r="C3928" s="3" t="s">
        <v>7857</v>
      </c>
      <c r="D3928" s="6">
        <v>2500</v>
      </c>
      <c r="E3928" s="8">
        <v>0</v>
      </c>
      <c r="F3928" t="s">
        <v>8220</v>
      </c>
      <c r="G3928" t="s">
        <v>8224</v>
      </c>
      <c r="H3928" t="s">
        <v>8246</v>
      </c>
      <c r="I3928">
        <v>1436137140</v>
      </c>
      <c r="J3928">
        <v>1433833896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 s="12">
        <f t="shared" si="367"/>
        <v>42164.299722222218</v>
      </c>
      <c r="Q3928" s="12">
        <f t="shared" si="368"/>
        <v>42190.957638888889</v>
      </c>
      <c r="R3928" s="15">
        <f t="shared" si="369"/>
        <v>2015</v>
      </c>
      <c r="S3928" s="21">
        <f t="shared" si="366"/>
        <v>0</v>
      </c>
      <c r="T3928" s="15">
        <f t="shared" si="371"/>
        <v>0</v>
      </c>
      <c r="U3928">
        <f t="shared" si="370"/>
        <v>2015</v>
      </c>
    </row>
    <row r="3929" spans="1:21" ht="43.5" x14ac:dyDescent="0.35">
      <c r="A3929">
        <v>3754</v>
      </c>
      <c r="B3929" s="3" t="s">
        <v>3751</v>
      </c>
      <c r="C3929" s="3" t="s">
        <v>7864</v>
      </c>
      <c r="D3929" s="6">
        <v>2500</v>
      </c>
      <c r="E3929" s="8">
        <v>0</v>
      </c>
      <c r="F3929" t="s">
        <v>8218</v>
      </c>
      <c r="G3929" t="s">
        <v>8223</v>
      </c>
      <c r="H3929" t="s">
        <v>8245</v>
      </c>
      <c r="I3929">
        <v>1406350740</v>
      </c>
      <c r="J3929">
        <v>1403125737</v>
      </c>
      <c r="K3929" t="b">
        <v>0</v>
      </c>
      <c r="L3929">
        <v>27</v>
      </c>
      <c r="M3929" t="b">
        <v>1</v>
      </c>
      <c r="N3929" s="10" t="s">
        <v>8271</v>
      </c>
      <c r="O3929" t="s">
        <v>8313</v>
      </c>
      <c r="P3929" s="12">
        <f t="shared" si="367"/>
        <v>41808.881215277775</v>
      </c>
      <c r="Q3929" s="12">
        <f t="shared" si="368"/>
        <v>41846.207638888889</v>
      </c>
      <c r="R3929" s="15">
        <f t="shared" si="369"/>
        <v>2014</v>
      </c>
      <c r="S3929" s="21">
        <f t="shared" si="366"/>
        <v>0</v>
      </c>
      <c r="T3929" s="15">
        <f t="shared" si="371"/>
        <v>0</v>
      </c>
      <c r="U3929">
        <f t="shared" si="370"/>
        <v>2014</v>
      </c>
    </row>
    <row r="3930" spans="1:21" ht="58" x14ac:dyDescent="0.35">
      <c r="A3930">
        <v>3774</v>
      </c>
      <c r="B3930" s="3" t="s">
        <v>3771</v>
      </c>
      <c r="C3930" s="3" t="s">
        <v>7884</v>
      </c>
      <c r="D3930" s="6">
        <v>2500</v>
      </c>
      <c r="E3930" s="8">
        <v>0</v>
      </c>
      <c r="F3930" t="s">
        <v>8218</v>
      </c>
      <c r="G3930" t="s">
        <v>8228</v>
      </c>
      <c r="H3930" t="s">
        <v>8250</v>
      </c>
      <c r="I3930">
        <v>1428606055</v>
      </c>
      <c r="J3930">
        <v>1427223655</v>
      </c>
      <c r="K3930" t="b">
        <v>0</v>
      </c>
      <c r="L3930">
        <v>25</v>
      </c>
      <c r="M3930" t="b">
        <v>1</v>
      </c>
      <c r="N3930" s="10" t="s">
        <v>8271</v>
      </c>
      <c r="O3930" t="s">
        <v>8313</v>
      </c>
      <c r="P3930" s="12">
        <f t="shared" si="367"/>
        <v>42087.792303240742</v>
      </c>
      <c r="Q3930" s="12">
        <f t="shared" si="368"/>
        <v>42103.792303240742</v>
      </c>
      <c r="R3930" s="15">
        <f t="shared" si="369"/>
        <v>2015</v>
      </c>
      <c r="S3930" s="21">
        <f t="shared" ref="S3930:S3993" si="372">ROUND(E3930/D3930,0)</f>
        <v>0</v>
      </c>
      <c r="T3930" s="15">
        <f t="shared" si="371"/>
        <v>0</v>
      </c>
      <c r="U3930">
        <f t="shared" si="370"/>
        <v>2015</v>
      </c>
    </row>
    <row r="3931" spans="1:21" ht="43.5" x14ac:dyDescent="0.35">
      <c r="A3931">
        <v>3780</v>
      </c>
      <c r="B3931" s="3" t="s">
        <v>3777</v>
      </c>
      <c r="C3931" s="3" t="s">
        <v>7890</v>
      </c>
      <c r="D3931" s="6">
        <v>2500</v>
      </c>
      <c r="E3931" s="8">
        <v>0</v>
      </c>
      <c r="F3931" t="s">
        <v>8218</v>
      </c>
      <c r="G3931" t="s">
        <v>8223</v>
      </c>
      <c r="H3931" t="s">
        <v>8245</v>
      </c>
      <c r="I3931">
        <v>1436817960</v>
      </c>
      <c r="J3931">
        <v>1433999785</v>
      </c>
      <c r="K3931" t="b">
        <v>0</v>
      </c>
      <c r="L3931">
        <v>30</v>
      </c>
      <c r="M3931" t="b">
        <v>1</v>
      </c>
      <c r="N3931" s="10" t="s">
        <v>8271</v>
      </c>
      <c r="O3931" t="s">
        <v>8313</v>
      </c>
      <c r="P3931" s="12">
        <f t="shared" si="367"/>
        <v>42166.219733796301</v>
      </c>
      <c r="Q3931" s="12">
        <f t="shared" si="368"/>
        <v>42198.837499999994</v>
      </c>
      <c r="R3931" s="15">
        <f t="shared" si="369"/>
        <v>2015</v>
      </c>
      <c r="S3931" s="21">
        <f t="shared" si="372"/>
        <v>0</v>
      </c>
      <c r="T3931" s="15">
        <f t="shared" si="371"/>
        <v>0</v>
      </c>
      <c r="U3931">
        <f t="shared" si="370"/>
        <v>2015</v>
      </c>
    </row>
    <row r="3932" spans="1:21" ht="43.5" x14ac:dyDescent="0.35">
      <c r="A3932">
        <v>3823</v>
      </c>
      <c r="B3932" s="3" t="s">
        <v>3820</v>
      </c>
      <c r="C3932" s="3" t="s">
        <v>7932</v>
      </c>
      <c r="D3932" s="6">
        <v>2500</v>
      </c>
      <c r="E3932" s="8">
        <v>0</v>
      </c>
      <c r="F3932" t="s">
        <v>8218</v>
      </c>
      <c r="G3932" t="s">
        <v>8223</v>
      </c>
      <c r="H3932" t="s">
        <v>8245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s="10" t="s">
        <v>8271</v>
      </c>
      <c r="O3932" t="s">
        <v>8272</v>
      </c>
      <c r="P3932" s="12">
        <f t="shared" si="367"/>
        <v>42170.910231481481</v>
      </c>
      <c r="Q3932" s="12">
        <f t="shared" si="368"/>
        <v>42205.165972222225</v>
      </c>
      <c r="R3932" s="15">
        <f t="shared" si="369"/>
        <v>2015</v>
      </c>
      <c r="S3932" s="21">
        <f t="shared" si="372"/>
        <v>0</v>
      </c>
      <c r="T3932" s="15">
        <f t="shared" si="371"/>
        <v>0</v>
      </c>
      <c r="U3932">
        <f t="shared" si="370"/>
        <v>2015</v>
      </c>
    </row>
    <row r="3933" spans="1:21" ht="43.5" x14ac:dyDescent="0.35">
      <c r="A3933">
        <v>3851</v>
      </c>
      <c r="B3933" s="3" t="s">
        <v>3848</v>
      </c>
      <c r="C3933" s="3" t="s">
        <v>7960</v>
      </c>
      <c r="D3933" s="6">
        <v>2500</v>
      </c>
      <c r="E3933" s="8">
        <v>0</v>
      </c>
      <c r="F3933" t="s">
        <v>8220</v>
      </c>
      <c r="G3933" t="s">
        <v>8224</v>
      </c>
      <c r="H3933" t="s">
        <v>8246</v>
      </c>
      <c r="I3933">
        <v>1437129179</v>
      </c>
      <c r="J3933">
        <v>1434537179</v>
      </c>
      <c r="K3933" t="b">
        <v>1</v>
      </c>
      <c r="L3933">
        <v>24</v>
      </c>
      <c r="M3933" t="b">
        <v>0</v>
      </c>
      <c r="N3933" s="10" t="s">
        <v>8271</v>
      </c>
      <c r="O3933" t="s">
        <v>8272</v>
      </c>
      <c r="P3933" s="12">
        <f t="shared" si="367"/>
        <v>42172.439571759256</v>
      </c>
      <c r="Q3933" s="12">
        <f t="shared" si="368"/>
        <v>42202.439571759256</v>
      </c>
      <c r="R3933" s="15">
        <f t="shared" si="369"/>
        <v>2015</v>
      </c>
      <c r="S3933" s="21">
        <f t="shared" si="372"/>
        <v>0</v>
      </c>
      <c r="T3933" s="15">
        <f t="shared" si="371"/>
        <v>0</v>
      </c>
      <c r="U3933">
        <f t="shared" si="370"/>
        <v>2015</v>
      </c>
    </row>
    <row r="3934" spans="1:21" ht="43.5" x14ac:dyDescent="0.35">
      <c r="A3934">
        <v>3859</v>
      </c>
      <c r="B3934" s="3" t="s">
        <v>3856</v>
      </c>
      <c r="C3934" s="3" t="s">
        <v>7968</v>
      </c>
      <c r="D3934" s="6">
        <v>2500</v>
      </c>
      <c r="E3934" s="8">
        <v>0</v>
      </c>
      <c r="F3934" t="s">
        <v>8220</v>
      </c>
      <c r="G3934" t="s">
        <v>8223</v>
      </c>
      <c r="H3934" t="s">
        <v>8245</v>
      </c>
      <c r="I3934">
        <v>1403730000</v>
      </c>
      <c r="J3934">
        <v>1401485207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 s="12">
        <f t="shared" si="367"/>
        <v>41789.893599537041</v>
      </c>
      <c r="Q3934" s="12">
        <f t="shared" si="368"/>
        <v>41815.875</v>
      </c>
      <c r="R3934" s="15">
        <f t="shared" si="369"/>
        <v>2014</v>
      </c>
      <c r="S3934" s="21">
        <f t="shared" si="372"/>
        <v>0</v>
      </c>
      <c r="T3934" s="15">
        <f t="shared" si="371"/>
        <v>0</v>
      </c>
      <c r="U3934">
        <f t="shared" si="370"/>
        <v>2014</v>
      </c>
    </row>
    <row r="3935" spans="1:21" ht="43.5" x14ac:dyDescent="0.35">
      <c r="A3935">
        <v>3897</v>
      </c>
      <c r="B3935" s="3" t="s">
        <v>3894</v>
      </c>
      <c r="C3935" s="3" t="s">
        <v>8005</v>
      </c>
      <c r="D3935" s="6">
        <v>2500</v>
      </c>
      <c r="E3935" s="8">
        <v>0</v>
      </c>
      <c r="F3935" t="s">
        <v>8220</v>
      </c>
      <c r="G3935" t="s">
        <v>8227</v>
      </c>
      <c r="H3935" t="s">
        <v>8249</v>
      </c>
      <c r="I3935">
        <v>1420750683</v>
      </c>
      <c r="J3935">
        <v>1418158683</v>
      </c>
      <c r="K3935" t="b">
        <v>0</v>
      </c>
      <c r="L3935">
        <v>10</v>
      </c>
      <c r="M3935" t="b">
        <v>0</v>
      </c>
      <c r="N3935" s="10" t="s">
        <v>8271</v>
      </c>
      <c r="O3935" t="s">
        <v>8272</v>
      </c>
      <c r="P3935" s="12">
        <f t="shared" si="367"/>
        <v>41982.87364583333</v>
      </c>
      <c r="Q3935" s="12">
        <f t="shared" si="368"/>
        <v>42012.87364583333</v>
      </c>
      <c r="R3935" s="15">
        <f t="shared" si="369"/>
        <v>2014</v>
      </c>
      <c r="S3935" s="21">
        <f t="shared" si="372"/>
        <v>0</v>
      </c>
      <c r="T3935" s="15">
        <f t="shared" si="371"/>
        <v>0</v>
      </c>
      <c r="U3935">
        <f t="shared" si="370"/>
        <v>2014</v>
      </c>
    </row>
    <row r="3936" spans="1:21" ht="58" x14ac:dyDescent="0.35">
      <c r="A3936">
        <v>3898</v>
      </c>
      <c r="B3936" s="3" t="s">
        <v>3895</v>
      </c>
      <c r="C3936" s="3" t="s">
        <v>8006</v>
      </c>
      <c r="D3936" s="6">
        <v>2500</v>
      </c>
      <c r="E3936" s="8">
        <v>0</v>
      </c>
      <c r="F3936" t="s">
        <v>8220</v>
      </c>
      <c r="G3936" t="s">
        <v>8224</v>
      </c>
      <c r="H3936" t="s">
        <v>8246</v>
      </c>
      <c r="I3936">
        <v>1439827200</v>
      </c>
      <c r="J3936">
        <v>1436355270</v>
      </c>
      <c r="K3936" t="b">
        <v>0</v>
      </c>
      <c r="L3936">
        <v>16</v>
      </c>
      <c r="M3936" t="b">
        <v>0</v>
      </c>
      <c r="N3936" s="10" t="s">
        <v>8271</v>
      </c>
      <c r="O3936" t="s">
        <v>8272</v>
      </c>
      <c r="P3936" s="12">
        <f t="shared" si="367"/>
        <v>42193.482291666667</v>
      </c>
      <c r="Q3936" s="12">
        <f t="shared" si="368"/>
        <v>42233.666666666672</v>
      </c>
      <c r="R3936" s="15">
        <f t="shared" si="369"/>
        <v>2015</v>
      </c>
      <c r="S3936" s="21">
        <f t="shared" si="372"/>
        <v>0</v>
      </c>
      <c r="T3936" s="15">
        <f t="shared" si="371"/>
        <v>0</v>
      </c>
      <c r="U3936">
        <f t="shared" si="370"/>
        <v>2015</v>
      </c>
    </row>
    <row r="3937" spans="1:21" ht="43.5" x14ac:dyDescent="0.35">
      <c r="A3937">
        <v>3900</v>
      </c>
      <c r="B3937" s="3" t="s">
        <v>3897</v>
      </c>
      <c r="C3937" s="3" t="s">
        <v>8008</v>
      </c>
      <c r="D3937" s="6">
        <v>2500</v>
      </c>
      <c r="E3937" s="8">
        <v>0</v>
      </c>
      <c r="F3937" t="s">
        <v>8220</v>
      </c>
      <c r="G3937" t="s">
        <v>8223</v>
      </c>
      <c r="H3937" t="s">
        <v>8245</v>
      </c>
      <c r="I3937">
        <v>1433988791</v>
      </c>
      <c r="J3937">
        <v>1431396791</v>
      </c>
      <c r="K3937" t="b">
        <v>0</v>
      </c>
      <c r="L3937">
        <v>5</v>
      </c>
      <c r="M3937" t="b">
        <v>0</v>
      </c>
      <c r="N3937" s="10" t="s">
        <v>8271</v>
      </c>
      <c r="O3937" t="s">
        <v>8272</v>
      </c>
      <c r="P3937" s="12">
        <f t="shared" si="367"/>
        <v>42136.092488425929</v>
      </c>
      <c r="Q3937" s="12">
        <f t="shared" si="368"/>
        <v>42166.092488425929</v>
      </c>
      <c r="R3937" s="15">
        <f t="shared" si="369"/>
        <v>2015</v>
      </c>
      <c r="S3937" s="21">
        <f t="shared" si="372"/>
        <v>0</v>
      </c>
      <c r="T3937" s="15">
        <f t="shared" si="371"/>
        <v>0</v>
      </c>
      <c r="U3937">
        <f t="shared" si="370"/>
        <v>2015</v>
      </c>
    </row>
    <row r="3938" spans="1:21" ht="43.5" x14ac:dyDescent="0.35">
      <c r="A3938">
        <v>3914</v>
      </c>
      <c r="B3938" s="3" t="s">
        <v>3911</v>
      </c>
      <c r="C3938" s="3" t="s">
        <v>8022</v>
      </c>
      <c r="D3938" s="6">
        <v>2500</v>
      </c>
      <c r="E3938" s="8">
        <v>0</v>
      </c>
      <c r="F3938" t="s">
        <v>8220</v>
      </c>
      <c r="G3938" t="s">
        <v>8224</v>
      </c>
      <c r="H3938" t="s">
        <v>8246</v>
      </c>
      <c r="I3938">
        <v>1431298740</v>
      </c>
      <c r="J3938">
        <v>1429558756</v>
      </c>
      <c r="K3938" t="b">
        <v>0</v>
      </c>
      <c r="L3938">
        <v>27</v>
      </c>
      <c r="M3938" t="b">
        <v>0</v>
      </c>
      <c r="N3938" s="10" t="s">
        <v>8271</v>
      </c>
      <c r="O3938" t="s">
        <v>8272</v>
      </c>
      <c r="P3938" s="12">
        <f t="shared" si="367"/>
        <v>42114.818935185183</v>
      </c>
      <c r="Q3938" s="12">
        <f t="shared" si="368"/>
        <v>42134.957638888889</v>
      </c>
      <c r="R3938" s="15">
        <f t="shared" si="369"/>
        <v>2015</v>
      </c>
      <c r="S3938" s="21">
        <f t="shared" si="372"/>
        <v>0</v>
      </c>
      <c r="T3938" s="15">
        <f t="shared" si="371"/>
        <v>0</v>
      </c>
      <c r="U3938">
        <f t="shared" si="370"/>
        <v>2015</v>
      </c>
    </row>
    <row r="3939" spans="1:21" ht="43.5" x14ac:dyDescent="0.35">
      <c r="A3939">
        <v>3920</v>
      </c>
      <c r="B3939" s="3" t="s">
        <v>3917</v>
      </c>
      <c r="C3939" s="3" t="s">
        <v>8028</v>
      </c>
      <c r="D3939" s="6">
        <v>2500</v>
      </c>
      <c r="E3939" s="8">
        <v>0</v>
      </c>
      <c r="F3939" t="s">
        <v>8220</v>
      </c>
      <c r="G3939" t="s">
        <v>8224</v>
      </c>
      <c r="H3939" t="s">
        <v>8246</v>
      </c>
      <c r="I3939">
        <v>1479032260</v>
      </c>
      <c r="J3939">
        <v>1476436660</v>
      </c>
      <c r="K3939" t="b">
        <v>0</v>
      </c>
      <c r="L3939">
        <v>3</v>
      </c>
      <c r="M3939" t="b">
        <v>0</v>
      </c>
      <c r="N3939" s="10" t="s">
        <v>8271</v>
      </c>
      <c r="O3939" t="s">
        <v>8272</v>
      </c>
      <c r="P3939" s="12">
        <f t="shared" si="367"/>
        <v>42657.38726851852</v>
      </c>
      <c r="Q3939" s="12">
        <f t="shared" si="368"/>
        <v>42687.428935185191</v>
      </c>
      <c r="R3939" s="15">
        <f t="shared" si="369"/>
        <v>2016</v>
      </c>
      <c r="S3939" s="21">
        <f t="shared" si="372"/>
        <v>0</v>
      </c>
      <c r="T3939" s="15">
        <f t="shared" si="371"/>
        <v>0</v>
      </c>
      <c r="U3939">
        <f t="shared" si="370"/>
        <v>2016</v>
      </c>
    </row>
    <row r="3940" spans="1:21" ht="43.5" x14ac:dyDescent="0.35">
      <c r="A3940">
        <v>3927</v>
      </c>
      <c r="B3940" s="3" t="s">
        <v>3924</v>
      </c>
      <c r="C3940" s="3" t="s">
        <v>8035</v>
      </c>
      <c r="D3940" s="6">
        <v>2500</v>
      </c>
      <c r="E3940" s="8">
        <v>0</v>
      </c>
      <c r="F3940" t="s">
        <v>8220</v>
      </c>
      <c r="G3940" t="s">
        <v>8224</v>
      </c>
      <c r="H3940" t="s">
        <v>8246</v>
      </c>
      <c r="I3940">
        <v>1407565504</v>
      </c>
      <c r="J3940">
        <v>1404973504</v>
      </c>
      <c r="K3940" t="b">
        <v>0</v>
      </c>
      <c r="L3940">
        <v>2</v>
      </c>
      <c r="M3940" t="b">
        <v>0</v>
      </c>
      <c r="N3940" s="10" t="s">
        <v>8271</v>
      </c>
      <c r="O3940" t="s">
        <v>8272</v>
      </c>
      <c r="P3940" s="12">
        <f t="shared" si="367"/>
        <v>41830.267407407409</v>
      </c>
      <c r="Q3940" s="12">
        <f t="shared" si="368"/>
        <v>41860.267407407409</v>
      </c>
      <c r="R3940" s="15">
        <f t="shared" si="369"/>
        <v>2014</v>
      </c>
      <c r="S3940" s="21">
        <f t="shared" si="372"/>
        <v>0</v>
      </c>
      <c r="T3940" s="15">
        <f t="shared" si="371"/>
        <v>0</v>
      </c>
      <c r="U3940">
        <f t="shared" si="370"/>
        <v>2014</v>
      </c>
    </row>
    <row r="3941" spans="1:21" ht="58" x14ac:dyDescent="0.35">
      <c r="A3941">
        <v>3980</v>
      </c>
      <c r="B3941" s="3" t="s">
        <v>3977</v>
      </c>
      <c r="C3941" s="3" t="s">
        <v>8087</v>
      </c>
      <c r="D3941" s="6">
        <v>2500</v>
      </c>
      <c r="E3941" s="8">
        <v>0</v>
      </c>
      <c r="F3941" t="s">
        <v>8220</v>
      </c>
      <c r="G3941" t="s">
        <v>8223</v>
      </c>
      <c r="H3941" t="s">
        <v>8245</v>
      </c>
      <c r="I3941">
        <v>1404570147</v>
      </c>
      <c r="J3941">
        <v>1401978147</v>
      </c>
      <c r="K3941" t="b">
        <v>0</v>
      </c>
      <c r="L3941">
        <v>7</v>
      </c>
      <c r="M3941" t="b">
        <v>0</v>
      </c>
      <c r="N3941" s="10" t="s">
        <v>8271</v>
      </c>
      <c r="O3941" t="s">
        <v>8272</v>
      </c>
      <c r="P3941" s="12">
        <f t="shared" si="367"/>
        <v>41795.598923611113</v>
      </c>
      <c r="Q3941" s="12">
        <f t="shared" si="368"/>
        <v>41825.598923611113</v>
      </c>
      <c r="R3941" s="15">
        <f t="shared" si="369"/>
        <v>2014</v>
      </c>
      <c r="S3941" s="21">
        <f t="shared" si="372"/>
        <v>0</v>
      </c>
      <c r="T3941" s="15">
        <f t="shared" si="371"/>
        <v>0</v>
      </c>
      <c r="U3941">
        <f t="shared" si="370"/>
        <v>2014</v>
      </c>
    </row>
    <row r="3942" spans="1:21" ht="58" x14ac:dyDescent="0.35">
      <c r="A3942">
        <v>4030</v>
      </c>
      <c r="B3942" s="3" t="s">
        <v>4026</v>
      </c>
      <c r="C3942" s="3" t="s">
        <v>8135</v>
      </c>
      <c r="D3942" s="6">
        <v>2500</v>
      </c>
      <c r="E3942" s="8">
        <v>0</v>
      </c>
      <c r="F3942" t="s">
        <v>8220</v>
      </c>
      <c r="G3942" t="s">
        <v>8223</v>
      </c>
      <c r="H3942" t="s">
        <v>8245</v>
      </c>
      <c r="I3942">
        <v>1454525340</v>
      </c>
      <c r="J3942">
        <v>1452008599</v>
      </c>
      <c r="K3942" t="b">
        <v>0</v>
      </c>
      <c r="L3942">
        <v>6</v>
      </c>
      <c r="M3942" t="b">
        <v>0</v>
      </c>
      <c r="N3942" s="10" t="s">
        <v>8271</v>
      </c>
      <c r="O3942" t="s">
        <v>8272</v>
      </c>
      <c r="P3942" s="12">
        <f t="shared" si="367"/>
        <v>42374.655081018514</v>
      </c>
      <c r="Q3942" s="12">
        <f t="shared" si="368"/>
        <v>42403.784027777772</v>
      </c>
      <c r="R3942" s="15">
        <f t="shared" si="369"/>
        <v>2016</v>
      </c>
      <c r="S3942" s="21">
        <f t="shared" si="372"/>
        <v>0</v>
      </c>
      <c r="T3942" s="15">
        <f t="shared" si="371"/>
        <v>0</v>
      </c>
      <c r="U3942">
        <f t="shared" si="370"/>
        <v>2016</v>
      </c>
    </row>
    <row r="3943" spans="1:21" ht="43.5" x14ac:dyDescent="0.35">
      <c r="A3943">
        <v>4038</v>
      </c>
      <c r="B3943" s="3" t="s">
        <v>4034</v>
      </c>
      <c r="C3943" s="3" t="s">
        <v>8142</v>
      </c>
      <c r="D3943" s="6">
        <v>2500</v>
      </c>
      <c r="E3943" s="8">
        <v>0</v>
      </c>
      <c r="F3943" t="s">
        <v>8220</v>
      </c>
      <c r="G3943" t="s">
        <v>8223</v>
      </c>
      <c r="H3943" t="s">
        <v>8245</v>
      </c>
      <c r="I3943">
        <v>1413573010</v>
      </c>
      <c r="J3943">
        <v>1408389010</v>
      </c>
      <c r="K3943" t="b">
        <v>0</v>
      </c>
      <c r="L3943">
        <v>4</v>
      </c>
      <c r="M3943" t="b">
        <v>0</v>
      </c>
      <c r="N3943" s="10" t="s">
        <v>8271</v>
      </c>
      <c r="O3943" t="s">
        <v>8272</v>
      </c>
      <c r="P3943" s="12">
        <f t="shared" si="367"/>
        <v>41869.798726851855</v>
      </c>
      <c r="Q3943" s="12">
        <f t="shared" si="368"/>
        <v>41929.798726851855</v>
      </c>
      <c r="R3943" s="15">
        <f t="shared" si="369"/>
        <v>2014</v>
      </c>
      <c r="S3943" s="21">
        <f t="shared" si="372"/>
        <v>0</v>
      </c>
      <c r="T3943" s="15">
        <f t="shared" si="371"/>
        <v>0</v>
      </c>
      <c r="U3943">
        <f t="shared" si="370"/>
        <v>2014</v>
      </c>
    </row>
    <row r="3944" spans="1:21" ht="43.5" x14ac:dyDescent="0.35">
      <c r="A3944">
        <v>4093</v>
      </c>
      <c r="B3944" s="3" t="s">
        <v>4089</v>
      </c>
      <c r="C3944" s="3" t="s">
        <v>8196</v>
      </c>
      <c r="D3944" s="6">
        <v>2500</v>
      </c>
      <c r="E3944" s="8">
        <v>0</v>
      </c>
      <c r="F3944" t="s">
        <v>8220</v>
      </c>
      <c r="G3944" t="s">
        <v>8224</v>
      </c>
      <c r="H3944" t="s">
        <v>8246</v>
      </c>
      <c r="I3944">
        <v>1440272093</v>
      </c>
      <c r="J3944">
        <v>1435088093</v>
      </c>
      <c r="K3944" t="b">
        <v>0</v>
      </c>
      <c r="L3944">
        <v>4</v>
      </c>
      <c r="M3944" t="b">
        <v>0</v>
      </c>
      <c r="N3944" s="10" t="s">
        <v>8271</v>
      </c>
      <c r="O3944" t="s">
        <v>8272</v>
      </c>
      <c r="P3944" s="12">
        <f t="shared" si="367"/>
        <v>42178.815891203703</v>
      </c>
      <c r="Q3944" s="12">
        <f t="shared" si="368"/>
        <v>42238.815891203703</v>
      </c>
      <c r="R3944" s="15">
        <f t="shared" si="369"/>
        <v>2015</v>
      </c>
      <c r="S3944" s="21">
        <f t="shared" si="372"/>
        <v>0</v>
      </c>
      <c r="T3944" s="15">
        <f t="shared" si="371"/>
        <v>0</v>
      </c>
      <c r="U3944">
        <f t="shared" si="370"/>
        <v>2015</v>
      </c>
    </row>
    <row r="3945" spans="1:21" ht="43.5" x14ac:dyDescent="0.35">
      <c r="A3945">
        <v>4112</v>
      </c>
      <c r="B3945" s="3" t="s">
        <v>4108</v>
      </c>
      <c r="C3945" s="3" t="s">
        <v>6961</v>
      </c>
      <c r="D3945" s="6">
        <v>2500</v>
      </c>
      <c r="E3945" s="8">
        <v>0</v>
      </c>
      <c r="F3945" t="s">
        <v>8220</v>
      </c>
      <c r="G3945" t="s">
        <v>8240</v>
      </c>
      <c r="H3945" t="s">
        <v>8248</v>
      </c>
      <c r="I3945">
        <v>1456617600</v>
      </c>
      <c r="J3945">
        <v>1454280186</v>
      </c>
      <c r="K3945" t="b">
        <v>0</v>
      </c>
      <c r="L3945">
        <v>1</v>
      </c>
      <c r="M3945" t="b">
        <v>0</v>
      </c>
      <c r="N3945" s="10" t="s">
        <v>8271</v>
      </c>
      <c r="O3945" t="s">
        <v>8272</v>
      </c>
      <c r="P3945" s="12">
        <f t="shared" si="367"/>
        <v>42400.946597222224</v>
      </c>
      <c r="Q3945" s="12">
        <f t="shared" si="368"/>
        <v>42428</v>
      </c>
      <c r="R3945" s="15">
        <f t="shared" si="369"/>
        <v>2016</v>
      </c>
      <c r="S3945" s="21">
        <f t="shared" si="372"/>
        <v>0</v>
      </c>
      <c r="T3945" s="15">
        <f t="shared" si="371"/>
        <v>0</v>
      </c>
      <c r="U3945">
        <f t="shared" si="370"/>
        <v>2016</v>
      </c>
    </row>
    <row r="3946" spans="1:21" ht="43.5" x14ac:dyDescent="0.35">
      <c r="A3946">
        <v>3865</v>
      </c>
      <c r="B3946" s="3" t="s">
        <v>3862</v>
      </c>
      <c r="C3946" s="3" t="s">
        <v>7974</v>
      </c>
      <c r="D3946" s="6">
        <v>2413</v>
      </c>
      <c r="E3946" s="8">
        <v>0</v>
      </c>
      <c r="F3946" t="s">
        <v>8220</v>
      </c>
      <c r="G3946" t="s">
        <v>8228</v>
      </c>
      <c r="H3946" t="s">
        <v>8250</v>
      </c>
      <c r="I3946">
        <v>1409376600</v>
      </c>
      <c r="J3946">
        <v>1405957098</v>
      </c>
      <c r="K3946" t="b">
        <v>0</v>
      </c>
      <c r="L3946">
        <v>14</v>
      </c>
      <c r="M3946" t="b">
        <v>0</v>
      </c>
      <c r="N3946" s="10" t="s">
        <v>8271</v>
      </c>
      <c r="O3946" t="s">
        <v>8272</v>
      </c>
      <c r="P3946" s="12">
        <f t="shared" si="367"/>
        <v>41841.651597222226</v>
      </c>
      <c r="Q3946" s="12">
        <f t="shared" si="368"/>
        <v>41881.229166666664</v>
      </c>
      <c r="R3946" s="15">
        <f t="shared" si="369"/>
        <v>2014</v>
      </c>
      <c r="S3946" s="21">
        <f t="shared" si="372"/>
        <v>0</v>
      </c>
      <c r="T3946" s="15">
        <f t="shared" si="371"/>
        <v>0</v>
      </c>
      <c r="U3946">
        <f t="shared" si="370"/>
        <v>2014</v>
      </c>
    </row>
    <row r="3947" spans="1:21" ht="29" x14ac:dyDescent="0.35">
      <c r="A3947">
        <v>3778</v>
      </c>
      <c r="B3947" s="3" t="s">
        <v>3775</v>
      </c>
      <c r="C3947" s="3" t="s">
        <v>7888</v>
      </c>
      <c r="D3947" s="6">
        <v>2400</v>
      </c>
      <c r="E3947" s="8">
        <v>0</v>
      </c>
      <c r="F3947" t="s">
        <v>8218</v>
      </c>
      <c r="G3947" t="s">
        <v>8223</v>
      </c>
      <c r="H3947" t="s">
        <v>8245</v>
      </c>
      <c r="I3947">
        <v>1423942780</v>
      </c>
      <c r="J3947">
        <v>1418758780</v>
      </c>
      <c r="K3947" t="b">
        <v>0</v>
      </c>
      <c r="L3947">
        <v>36</v>
      </c>
      <c r="M3947" t="b">
        <v>1</v>
      </c>
      <c r="N3947" s="10" t="s">
        <v>8271</v>
      </c>
      <c r="O3947" t="s">
        <v>8313</v>
      </c>
      <c r="P3947" s="12">
        <f t="shared" si="367"/>
        <v>41989.819212962961</v>
      </c>
      <c r="Q3947" s="12">
        <f t="shared" si="368"/>
        <v>42049.819212962961</v>
      </c>
      <c r="R3947" s="15">
        <f t="shared" si="369"/>
        <v>2014</v>
      </c>
      <c r="S3947" s="21">
        <f t="shared" si="372"/>
        <v>0</v>
      </c>
      <c r="T3947" s="15">
        <f t="shared" si="371"/>
        <v>0</v>
      </c>
      <c r="U3947">
        <f t="shared" si="370"/>
        <v>2014</v>
      </c>
    </row>
    <row r="3948" spans="1:21" ht="43.5" x14ac:dyDescent="0.35">
      <c r="A3948">
        <v>4081</v>
      </c>
      <c r="B3948" s="3" t="s">
        <v>4077</v>
      </c>
      <c r="C3948" s="3" t="s">
        <v>8184</v>
      </c>
      <c r="D3948" s="6">
        <v>2224</v>
      </c>
      <c r="E3948" s="8">
        <v>0</v>
      </c>
      <c r="F3948" t="s">
        <v>8220</v>
      </c>
      <c r="G3948" t="s">
        <v>8223</v>
      </c>
      <c r="H3948" t="s">
        <v>8245</v>
      </c>
      <c r="I3948">
        <v>1425819425</v>
      </c>
      <c r="J3948">
        <v>1423231025</v>
      </c>
      <c r="K3948" t="b">
        <v>0</v>
      </c>
      <c r="L3948">
        <v>12</v>
      </c>
      <c r="M3948" t="b">
        <v>0</v>
      </c>
      <c r="N3948" s="10" t="s">
        <v>8271</v>
      </c>
      <c r="O3948" t="s">
        <v>8272</v>
      </c>
      <c r="P3948" s="12">
        <f t="shared" si="367"/>
        <v>42041.581307870365</v>
      </c>
      <c r="Q3948" s="12">
        <f t="shared" si="368"/>
        <v>42071.539641203708</v>
      </c>
      <c r="R3948" s="15">
        <f t="shared" si="369"/>
        <v>2015</v>
      </c>
      <c r="S3948" s="21">
        <f t="shared" si="372"/>
        <v>0</v>
      </c>
      <c r="T3948" s="15">
        <f t="shared" si="371"/>
        <v>0</v>
      </c>
      <c r="U3948">
        <f t="shared" si="370"/>
        <v>2015</v>
      </c>
    </row>
    <row r="3949" spans="1:21" ht="29" x14ac:dyDescent="0.35">
      <c r="A3949">
        <v>3743</v>
      </c>
      <c r="B3949" s="3" t="s">
        <v>3740</v>
      </c>
      <c r="C3949" s="3" t="s">
        <v>7853</v>
      </c>
      <c r="D3949" s="6">
        <v>2200</v>
      </c>
      <c r="E3949" s="8">
        <v>0</v>
      </c>
      <c r="F3949" t="s">
        <v>8220</v>
      </c>
      <c r="G3949" t="s">
        <v>8223</v>
      </c>
      <c r="H3949" t="s">
        <v>8245</v>
      </c>
      <c r="I3949">
        <v>1404406964</v>
      </c>
      <c r="J3949">
        <v>1401814964</v>
      </c>
      <c r="K3949" t="b">
        <v>0</v>
      </c>
      <c r="L3949">
        <v>0</v>
      </c>
      <c r="M3949" t="b">
        <v>0</v>
      </c>
      <c r="N3949" s="10" t="s">
        <v>8271</v>
      </c>
      <c r="O3949" t="s">
        <v>8272</v>
      </c>
      <c r="P3949" s="12">
        <f t="shared" si="367"/>
        <v>41793.710231481484</v>
      </c>
      <c r="Q3949" s="12">
        <f t="shared" si="368"/>
        <v>41823.710231481484</v>
      </c>
      <c r="R3949" s="15">
        <f t="shared" si="369"/>
        <v>2014</v>
      </c>
      <c r="S3949" s="21">
        <f t="shared" si="372"/>
        <v>0</v>
      </c>
      <c r="T3949" s="15">
        <f t="shared" si="371"/>
        <v>0</v>
      </c>
      <c r="U3949">
        <f t="shared" si="370"/>
        <v>2014</v>
      </c>
    </row>
    <row r="3950" spans="1:21" ht="58" x14ac:dyDescent="0.35">
      <c r="A3950">
        <v>3813</v>
      </c>
      <c r="B3950" s="3" t="s">
        <v>3810</v>
      </c>
      <c r="C3950" s="3" t="s">
        <v>7923</v>
      </c>
      <c r="D3950" s="6">
        <v>2100</v>
      </c>
      <c r="E3950" s="8">
        <v>0</v>
      </c>
      <c r="F3950" t="s">
        <v>8218</v>
      </c>
      <c r="G3950" t="s">
        <v>8223</v>
      </c>
      <c r="H3950" t="s">
        <v>8245</v>
      </c>
      <c r="I3950">
        <v>1465940580</v>
      </c>
      <c r="J3950">
        <v>1462603021</v>
      </c>
      <c r="K3950" t="b">
        <v>0</v>
      </c>
      <c r="L3950">
        <v>27</v>
      </c>
      <c r="M3950" t="b">
        <v>1</v>
      </c>
      <c r="N3950" s="10" t="s">
        <v>8271</v>
      </c>
      <c r="O3950" t="s">
        <v>8272</v>
      </c>
      <c r="P3950" s="12">
        <f t="shared" si="367"/>
        <v>42497.275706018518</v>
      </c>
      <c r="Q3950" s="12">
        <f t="shared" si="368"/>
        <v>42535.904861111107</v>
      </c>
      <c r="R3950" s="15">
        <f t="shared" si="369"/>
        <v>2016</v>
      </c>
      <c r="S3950" s="21">
        <f t="shared" si="372"/>
        <v>0</v>
      </c>
      <c r="T3950" s="15">
        <f t="shared" si="371"/>
        <v>0</v>
      </c>
      <c r="U3950">
        <f t="shared" si="370"/>
        <v>2016</v>
      </c>
    </row>
    <row r="3951" spans="1:21" ht="43.5" x14ac:dyDescent="0.35">
      <c r="A3951">
        <v>3713</v>
      </c>
      <c r="B3951" s="3" t="s">
        <v>3710</v>
      </c>
      <c r="C3951" s="3" t="s">
        <v>7823</v>
      </c>
      <c r="D3951" s="6">
        <v>2000</v>
      </c>
      <c r="E3951" s="8">
        <v>0</v>
      </c>
      <c r="F3951" t="s">
        <v>8218</v>
      </c>
      <c r="G3951" t="s">
        <v>8223</v>
      </c>
      <c r="H3951" t="s">
        <v>8245</v>
      </c>
      <c r="I3951">
        <v>1465062166</v>
      </c>
      <c r="J3951">
        <v>1463334166</v>
      </c>
      <c r="K3951" t="b">
        <v>0</v>
      </c>
      <c r="L3951">
        <v>19</v>
      </c>
      <c r="M3951" t="b">
        <v>1</v>
      </c>
      <c r="N3951" s="10" t="s">
        <v>8271</v>
      </c>
      <c r="O3951" t="s">
        <v>8272</v>
      </c>
      <c r="P3951" s="12">
        <f t="shared" si="367"/>
        <v>42505.738032407404</v>
      </c>
      <c r="Q3951" s="12">
        <f t="shared" si="368"/>
        <v>42525.738032407404</v>
      </c>
      <c r="R3951" s="15">
        <f t="shared" si="369"/>
        <v>2016</v>
      </c>
      <c r="S3951" s="21">
        <f t="shared" si="372"/>
        <v>0</v>
      </c>
      <c r="T3951" s="15">
        <f t="shared" si="371"/>
        <v>0</v>
      </c>
      <c r="U3951">
        <f t="shared" si="370"/>
        <v>2016</v>
      </c>
    </row>
    <row r="3952" spans="1:21" ht="43.5" x14ac:dyDescent="0.35">
      <c r="A3952">
        <v>3727</v>
      </c>
      <c r="B3952" s="3" t="s">
        <v>3724</v>
      </c>
      <c r="C3952" s="3" t="s">
        <v>7837</v>
      </c>
      <c r="D3952" s="6">
        <v>2000</v>
      </c>
      <c r="E3952" s="8">
        <v>0</v>
      </c>
      <c r="F3952" t="s">
        <v>8218</v>
      </c>
      <c r="G3952" t="s">
        <v>8223</v>
      </c>
      <c r="H3952" t="s">
        <v>8245</v>
      </c>
      <c r="I3952">
        <v>1476939300</v>
      </c>
      <c r="J3952">
        <v>1474273294</v>
      </c>
      <c r="K3952" t="b">
        <v>0</v>
      </c>
      <c r="L3952">
        <v>33</v>
      </c>
      <c r="M3952" t="b">
        <v>1</v>
      </c>
      <c r="N3952" s="10" t="s">
        <v>8271</v>
      </c>
      <c r="O3952" t="s">
        <v>8272</v>
      </c>
      <c r="P3952" s="12">
        <f t="shared" si="367"/>
        <v>42632.348310185189</v>
      </c>
      <c r="Q3952" s="12">
        <f t="shared" si="368"/>
        <v>42663.204861111109</v>
      </c>
      <c r="R3952" s="15">
        <f t="shared" si="369"/>
        <v>2016</v>
      </c>
      <c r="S3952" s="21">
        <f t="shared" si="372"/>
        <v>0</v>
      </c>
      <c r="T3952" s="15">
        <f t="shared" si="371"/>
        <v>0</v>
      </c>
      <c r="U3952">
        <f t="shared" si="370"/>
        <v>2016</v>
      </c>
    </row>
    <row r="3953" spans="1:21" ht="43.5" x14ac:dyDescent="0.35">
      <c r="A3953">
        <v>3740</v>
      </c>
      <c r="B3953" s="3" t="s">
        <v>3737</v>
      </c>
      <c r="C3953" s="3" t="s">
        <v>7850</v>
      </c>
      <c r="D3953" s="6">
        <v>2000</v>
      </c>
      <c r="E3953" s="8">
        <v>0</v>
      </c>
      <c r="F3953" t="s">
        <v>8220</v>
      </c>
      <c r="G3953" t="s">
        <v>8223</v>
      </c>
      <c r="H3953" t="s">
        <v>8245</v>
      </c>
      <c r="I3953">
        <v>1407808438</v>
      </c>
      <c r="J3953">
        <v>1405217355</v>
      </c>
      <c r="K3953" t="b">
        <v>0</v>
      </c>
      <c r="L3953">
        <v>14</v>
      </c>
      <c r="M3953" t="b">
        <v>0</v>
      </c>
      <c r="N3953" s="10" t="s">
        <v>8271</v>
      </c>
      <c r="O3953" t="s">
        <v>8272</v>
      </c>
      <c r="P3953" s="12">
        <f t="shared" si="367"/>
        <v>41833.089756944442</v>
      </c>
      <c r="Q3953" s="12">
        <f t="shared" si="368"/>
        <v>41863.079143518517</v>
      </c>
      <c r="R3953" s="15">
        <f t="shared" si="369"/>
        <v>2014</v>
      </c>
      <c r="S3953" s="21">
        <f t="shared" si="372"/>
        <v>0</v>
      </c>
      <c r="T3953" s="15">
        <f t="shared" si="371"/>
        <v>0</v>
      </c>
      <c r="U3953">
        <f t="shared" si="370"/>
        <v>2014</v>
      </c>
    </row>
    <row r="3954" spans="1:21" ht="43.5" x14ac:dyDescent="0.35">
      <c r="A3954">
        <v>3767</v>
      </c>
      <c r="B3954" s="3" t="s">
        <v>3764</v>
      </c>
      <c r="C3954" s="3" t="s">
        <v>7877</v>
      </c>
      <c r="D3954" s="6">
        <v>2000</v>
      </c>
      <c r="E3954" s="8">
        <v>0</v>
      </c>
      <c r="F3954" t="s">
        <v>8218</v>
      </c>
      <c r="G3954" t="s">
        <v>8223</v>
      </c>
      <c r="H3954" t="s">
        <v>8245</v>
      </c>
      <c r="I3954">
        <v>1425185940</v>
      </c>
      <c r="J3954">
        <v>1423960097</v>
      </c>
      <c r="K3954" t="b">
        <v>0</v>
      </c>
      <c r="L3954">
        <v>56</v>
      </c>
      <c r="M3954" t="b">
        <v>1</v>
      </c>
      <c r="N3954" s="10" t="s">
        <v>8271</v>
      </c>
      <c r="O3954" t="s">
        <v>8313</v>
      </c>
      <c r="P3954" s="12">
        <f t="shared" si="367"/>
        <v>42050.019641203704</v>
      </c>
      <c r="Q3954" s="12">
        <f t="shared" si="368"/>
        <v>42064.207638888889</v>
      </c>
      <c r="R3954" s="15">
        <f t="shared" si="369"/>
        <v>2015</v>
      </c>
      <c r="S3954" s="21">
        <f t="shared" si="372"/>
        <v>0</v>
      </c>
      <c r="T3954" s="15">
        <f t="shared" si="371"/>
        <v>0</v>
      </c>
      <c r="U3954">
        <f t="shared" si="370"/>
        <v>2015</v>
      </c>
    </row>
    <row r="3955" spans="1:21" ht="43.5" x14ac:dyDescent="0.35">
      <c r="A3955">
        <v>3770</v>
      </c>
      <c r="B3955" s="3" t="s">
        <v>3767</v>
      </c>
      <c r="C3955" s="3" t="s">
        <v>7880</v>
      </c>
      <c r="D3955" s="6">
        <v>2000</v>
      </c>
      <c r="E3955" s="8">
        <v>0</v>
      </c>
      <c r="F3955" t="s">
        <v>8218</v>
      </c>
      <c r="G3955" t="s">
        <v>8224</v>
      </c>
      <c r="H3955" t="s">
        <v>8246</v>
      </c>
      <c r="I3955">
        <v>1434234010</v>
      </c>
      <c r="J3955">
        <v>1431642010</v>
      </c>
      <c r="K3955" t="b">
        <v>0</v>
      </c>
      <c r="L3955">
        <v>20</v>
      </c>
      <c r="M3955" t="b">
        <v>1</v>
      </c>
      <c r="N3955" s="10" t="s">
        <v>8271</v>
      </c>
      <c r="O3955" t="s">
        <v>8313</v>
      </c>
      <c r="P3955" s="12">
        <f t="shared" si="367"/>
        <v>42138.930671296301</v>
      </c>
      <c r="Q3955" s="12">
        <f t="shared" si="368"/>
        <v>42168.930671296301</v>
      </c>
      <c r="R3955" s="15">
        <f t="shared" si="369"/>
        <v>2015</v>
      </c>
      <c r="S3955" s="21">
        <f t="shared" si="372"/>
        <v>0</v>
      </c>
      <c r="T3955" s="15">
        <f t="shared" si="371"/>
        <v>0</v>
      </c>
      <c r="U3955">
        <f t="shared" si="370"/>
        <v>2015</v>
      </c>
    </row>
    <row r="3956" spans="1:21" ht="43.5" x14ac:dyDescent="0.35">
      <c r="A3956">
        <v>3775</v>
      </c>
      <c r="B3956" s="3" t="s">
        <v>3772</v>
      </c>
      <c r="C3956" s="3" t="s">
        <v>7885</v>
      </c>
      <c r="D3956" s="6">
        <v>2000</v>
      </c>
      <c r="E3956" s="8">
        <v>0</v>
      </c>
      <c r="F3956" t="s">
        <v>8218</v>
      </c>
      <c r="G3956" t="s">
        <v>8223</v>
      </c>
      <c r="H3956" t="s">
        <v>8245</v>
      </c>
      <c r="I3956">
        <v>1428552000</v>
      </c>
      <c r="J3956">
        <v>1426199843</v>
      </c>
      <c r="K3956" t="b">
        <v>0</v>
      </c>
      <c r="L3956">
        <v>14</v>
      </c>
      <c r="M3956" t="b">
        <v>1</v>
      </c>
      <c r="N3956" s="10" t="s">
        <v>8271</v>
      </c>
      <c r="O3956" t="s">
        <v>8313</v>
      </c>
      <c r="P3956" s="12">
        <f t="shared" si="367"/>
        <v>42075.942627314813</v>
      </c>
      <c r="Q3956" s="12">
        <f t="shared" si="368"/>
        <v>42103.166666666672</v>
      </c>
      <c r="R3956" s="15">
        <f t="shared" si="369"/>
        <v>2015</v>
      </c>
      <c r="S3956" s="21">
        <f t="shared" si="372"/>
        <v>0</v>
      </c>
      <c r="T3956" s="15">
        <f t="shared" si="371"/>
        <v>0</v>
      </c>
      <c r="U3956">
        <f t="shared" si="370"/>
        <v>2015</v>
      </c>
    </row>
    <row r="3957" spans="1:21" ht="43.5" x14ac:dyDescent="0.35">
      <c r="A3957">
        <v>3777</v>
      </c>
      <c r="B3957" s="3" t="s">
        <v>3774</v>
      </c>
      <c r="C3957" s="3" t="s">
        <v>7887</v>
      </c>
      <c r="D3957" s="6">
        <v>2000</v>
      </c>
      <c r="E3957" s="8">
        <v>0</v>
      </c>
      <c r="F3957" t="s">
        <v>8218</v>
      </c>
      <c r="G3957" t="s">
        <v>8223</v>
      </c>
      <c r="H3957" t="s">
        <v>8245</v>
      </c>
      <c r="I3957">
        <v>1411790400</v>
      </c>
      <c r="J3957">
        <v>1409884821</v>
      </c>
      <c r="K3957" t="b">
        <v>0</v>
      </c>
      <c r="L3957">
        <v>59</v>
      </c>
      <c r="M3957" t="b">
        <v>1</v>
      </c>
      <c r="N3957" s="10" t="s">
        <v>8271</v>
      </c>
      <c r="O3957" t="s">
        <v>8313</v>
      </c>
      <c r="P3957" s="12">
        <f t="shared" si="367"/>
        <v>41887.111354166671</v>
      </c>
      <c r="Q3957" s="12">
        <f t="shared" si="368"/>
        <v>41909.166666666664</v>
      </c>
      <c r="R3957" s="15">
        <f t="shared" si="369"/>
        <v>2014</v>
      </c>
      <c r="S3957" s="21">
        <f t="shared" si="372"/>
        <v>0</v>
      </c>
      <c r="T3957" s="15">
        <f t="shared" si="371"/>
        <v>0</v>
      </c>
      <c r="U3957">
        <f t="shared" si="370"/>
        <v>2014</v>
      </c>
    </row>
    <row r="3958" spans="1:21" ht="43.5" x14ac:dyDescent="0.35">
      <c r="A3958">
        <v>3782</v>
      </c>
      <c r="B3958" s="3" t="s">
        <v>3779</v>
      </c>
      <c r="C3958" s="3" t="s">
        <v>7892</v>
      </c>
      <c r="D3958" s="6">
        <v>2000</v>
      </c>
      <c r="E3958" s="8">
        <v>0</v>
      </c>
      <c r="F3958" t="s">
        <v>8218</v>
      </c>
      <c r="G3958" t="s">
        <v>8224</v>
      </c>
      <c r="H3958" t="s">
        <v>8246</v>
      </c>
      <c r="I3958">
        <v>1469401200</v>
      </c>
      <c r="J3958">
        <v>1466887297</v>
      </c>
      <c r="K3958" t="b">
        <v>0</v>
      </c>
      <c r="L3958">
        <v>27</v>
      </c>
      <c r="M3958" t="b">
        <v>1</v>
      </c>
      <c r="N3958" s="10" t="s">
        <v>8271</v>
      </c>
      <c r="O3958" t="s">
        <v>8313</v>
      </c>
      <c r="P3958" s="12">
        <f t="shared" si="367"/>
        <v>42546.862233796302</v>
      </c>
      <c r="Q3958" s="12">
        <f t="shared" si="368"/>
        <v>42575.958333333328</v>
      </c>
      <c r="R3958" s="15">
        <f t="shared" si="369"/>
        <v>2016</v>
      </c>
      <c r="S3958" s="21">
        <f t="shared" si="372"/>
        <v>0</v>
      </c>
      <c r="T3958" s="15">
        <f t="shared" si="371"/>
        <v>0</v>
      </c>
      <c r="U3958">
        <f t="shared" si="370"/>
        <v>2016</v>
      </c>
    </row>
    <row r="3959" spans="1:21" ht="43.5" x14ac:dyDescent="0.35">
      <c r="A3959">
        <v>3785</v>
      </c>
      <c r="B3959" s="3" t="s">
        <v>3782</v>
      </c>
      <c r="C3959" s="3" t="s">
        <v>7895</v>
      </c>
      <c r="D3959" s="6">
        <v>2000</v>
      </c>
      <c r="E3959" s="8">
        <v>0</v>
      </c>
      <c r="F3959" t="s">
        <v>8218</v>
      </c>
      <c r="G3959" t="s">
        <v>8224</v>
      </c>
      <c r="H3959" t="s">
        <v>8246</v>
      </c>
      <c r="I3959">
        <v>1470132180</v>
      </c>
      <c r="J3959">
        <v>1467040769</v>
      </c>
      <c r="K3959" t="b">
        <v>0</v>
      </c>
      <c r="L3959">
        <v>30</v>
      </c>
      <c r="M3959" t="b">
        <v>1</v>
      </c>
      <c r="N3959" s="10" t="s">
        <v>8271</v>
      </c>
      <c r="O3959" t="s">
        <v>8313</v>
      </c>
      <c r="P3959" s="12">
        <f t="shared" si="367"/>
        <v>42548.63853009259</v>
      </c>
      <c r="Q3959" s="12">
        <f t="shared" si="368"/>
        <v>42584.418749999997</v>
      </c>
      <c r="R3959" s="15">
        <f t="shared" si="369"/>
        <v>2016</v>
      </c>
      <c r="S3959" s="21">
        <f t="shared" si="372"/>
        <v>0</v>
      </c>
      <c r="T3959" s="15">
        <f t="shared" si="371"/>
        <v>0</v>
      </c>
      <c r="U3959">
        <f t="shared" si="370"/>
        <v>2016</v>
      </c>
    </row>
    <row r="3960" spans="1:21" ht="58" x14ac:dyDescent="0.35">
      <c r="A3960">
        <v>3809</v>
      </c>
      <c r="B3960" s="3" t="s">
        <v>3806</v>
      </c>
      <c r="C3960" s="3" t="s">
        <v>7919</v>
      </c>
      <c r="D3960" s="6">
        <v>2000</v>
      </c>
      <c r="E3960" s="8">
        <v>0</v>
      </c>
      <c r="F3960" t="s">
        <v>8218</v>
      </c>
      <c r="G3960" t="s">
        <v>8224</v>
      </c>
      <c r="H3960" t="s">
        <v>8246</v>
      </c>
      <c r="I3960">
        <v>1406761200</v>
      </c>
      <c r="J3960">
        <v>1402403907</v>
      </c>
      <c r="K3960" t="b">
        <v>0</v>
      </c>
      <c r="L3960">
        <v>38</v>
      </c>
      <c r="M3960" t="b">
        <v>1</v>
      </c>
      <c r="N3960" s="10" t="s">
        <v>8271</v>
      </c>
      <c r="O3960" t="s">
        <v>8272</v>
      </c>
      <c r="P3960" s="12">
        <f t="shared" si="367"/>
        <v>41800.526701388888</v>
      </c>
      <c r="Q3960" s="12">
        <f t="shared" si="368"/>
        <v>41850.958333333336</v>
      </c>
      <c r="R3960" s="15">
        <f t="shared" si="369"/>
        <v>2014</v>
      </c>
      <c r="S3960" s="21">
        <f t="shared" si="372"/>
        <v>0</v>
      </c>
      <c r="T3960" s="15">
        <f t="shared" si="371"/>
        <v>0</v>
      </c>
      <c r="U3960">
        <f t="shared" si="370"/>
        <v>2014</v>
      </c>
    </row>
    <row r="3961" spans="1:21" ht="43.5" x14ac:dyDescent="0.35">
      <c r="A3961">
        <v>3812</v>
      </c>
      <c r="B3961" s="3" t="s">
        <v>3809</v>
      </c>
      <c r="C3961" s="3" t="s">
        <v>7922</v>
      </c>
      <c r="D3961" s="6">
        <v>2000</v>
      </c>
      <c r="E3961" s="8">
        <v>0</v>
      </c>
      <c r="F3961" t="s">
        <v>8218</v>
      </c>
      <c r="G3961" t="s">
        <v>8228</v>
      </c>
      <c r="H3961" t="s">
        <v>8250</v>
      </c>
      <c r="I3961">
        <v>1433131140</v>
      </c>
      <c r="J3961">
        <v>1429120908</v>
      </c>
      <c r="K3961" t="b">
        <v>0</v>
      </c>
      <c r="L3961">
        <v>11</v>
      </c>
      <c r="M3961" t="b">
        <v>1</v>
      </c>
      <c r="N3961" s="10" t="s">
        <v>8271</v>
      </c>
      <c r="O3961" t="s">
        <v>8272</v>
      </c>
      <c r="P3961" s="12">
        <f t="shared" si="367"/>
        <v>42109.751250000001</v>
      </c>
      <c r="Q3961" s="12">
        <f t="shared" si="368"/>
        <v>42156.165972222225</v>
      </c>
      <c r="R3961" s="15">
        <f t="shared" si="369"/>
        <v>2015</v>
      </c>
      <c r="S3961" s="21">
        <f t="shared" si="372"/>
        <v>0</v>
      </c>
      <c r="T3961" s="15">
        <f t="shared" si="371"/>
        <v>0</v>
      </c>
      <c r="U3961">
        <f t="shared" si="370"/>
        <v>2015</v>
      </c>
    </row>
    <row r="3962" spans="1:21" ht="43.5" x14ac:dyDescent="0.35">
      <c r="A3962">
        <v>3817</v>
      </c>
      <c r="B3962" s="3" t="s">
        <v>3814</v>
      </c>
      <c r="C3962" s="3" t="s">
        <v>7927</v>
      </c>
      <c r="D3962" s="6">
        <v>2000</v>
      </c>
      <c r="E3962" s="8">
        <v>0</v>
      </c>
      <c r="F3962" t="s">
        <v>8218</v>
      </c>
      <c r="G3962" t="s">
        <v>8223</v>
      </c>
      <c r="H3962" t="s">
        <v>8245</v>
      </c>
      <c r="I3962">
        <v>1445659140</v>
      </c>
      <c r="J3962">
        <v>1444236216</v>
      </c>
      <c r="K3962" t="b">
        <v>0</v>
      </c>
      <c r="L3962">
        <v>20</v>
      </c>
      <c r="M3962" t="b">
        <v>1</v>
      </c>
      <c r="N3962" s="10" t="s">
        <v>8271</v>
      </c>
      <c r="O3962" t="s">
        <v>8272</v>
      </c>
      <c r="P3962" s="12">
        <f t="shared" si="367"/>
        <v>42284.69694444444</v>
      </c>
      <c r="Q3962" s="12">
        <f t="shared" si="368"/>
        <v>42301.165972222225</v>
      </c>
      <c r="R3962" s="15">
        <f t="shared" si="369"/>
        <v>2015</v>
      </c>
      <c r="S3962" s="21">
        <f t="shared" si="372"/>
        <v>0</v>
      </c>
      <c r="T3962" s="15">
        <f t="shared" si="371"/>
        <v>0</v>
      </c>
      <c r="U3962">
        <f t="shared" si="370"/>
        <v>2015</v>
      </c>
    </row>
    <row r="3963" spans="1:21" ht="29" x14ac:dyDescent="0.35">
      <c r="A3963">
        <v>3837</v>
      </c>
      <c r="B3963" s="3" t="s">
        <v>3834</v>
      </c>
      <c r="C3963" s="3" t="s">
        <v>7946</v>
      </c>
      <c r="D3963" s="6">
        <v>2000</v>
      </c>
      <c r="E3963" s="8">
        <v>0</v>
      </c>
      <c r="F3963" t="s">
        <v>8218</v>
      </c>
      <c r="G3963" t="s">
        <v>8224</v>
      </c>
      <c r="H3963" t="s">
        <v>8246</v>
      </c>
      <c r="I3963">
        <v>1435947758</v>
      </c>
      <c r="J3963">
        <v>1432837358</v>
      </c>
      <c r="K3963" t="b">
        <v>0</v>
      </c>
      <c r="L3963">
        <v>17</v>
      </c>
      <c r="M3963" t="b">
        <v>1</v>
      </c>
      <c r="N3963" s="10" t="s">
        <v>8271</v>
      </c>
      <c r="O3963" t="s">
        <v>8272</v>
      </c>
      <c r="P3963" s="12">
        <f t="shared" si="367"/>
        <v>42152.765717592592</v>
      </c>
      <c r="Q3963" s="12">
        <f t="shared" si="368"/>
        <v>42188.765717592592</v>
      </c>
      <c r="R3963" s="15">
        <f t="shared" si="369"/>
        <v>2015</v>
      </c>
      <c r="S3963" s="21">
        <f t="shared" si="372"/>
        <v>0</v>
      </c>
      <c r="T3963" s="15">
        <f t="shared" si="371"/>
        <v>0</v>
      </c>
      <c r="U3963">
        <f t="shared" si="370"/>
        <v>2015</v>
      </c>
    </row>
    <row r="3964" spans="1:21" ht="43.5" x14ac:dyDescent="0.35">
      <c r="A3964">
        <v>3839</v>
      </c>
      <c r="B3964" s="3" t="s">
        <v>3836</v>
      </c>
      <c r="C3964" s="3" t="s">
        <v>7948</v>
      </c>
      <c r="D3964" s="6">
        <v>2000</v>
      </c>
      <c r="E3964" s="8">
        <v>0</v>
      </c>
      <c r="F3964" t="s">
        <v>8218</v>
      </c>
      <c r="G3964" t="s">
        <v>8223</v>
      </c>
      <c r="H3964" t="s">
        <v>8245</v>
      </c>
      <c r="I3964">
        <v>1438226724</v>
      </c>
      <c r="J3964">
        <v>1433042724</v>
      </c>
      <c r="K3964" t="b">
        <v>0</v>
      </c>
      <c r="L3964">
        <v>32</v>
      </c>
      <c r="M3964" t="b">
        <v>1</v>
      </c>
      <c r="N3964" s="10" t="s">
        <v>8271</v>
      </c>
      <c r="O3964" t="s">
        <v>8272</v>
      </c>
      <c r="P3964" s="12">
        <f t="shared" si="367"/>
        <v>42155.142638888887</v>
      </c>
      <c r="Q3964" s="12">
        <f t="shared" si="368"/>
        <v>42215.142638888887</v>
      </c>
      <c r="R3964" s="15">
        <f t="shared" si="369"/>
        <v>2015</v>
      </c>
      <c r="S3964" s="21">
        <f t="shared" si="372"/>
        <v>0</v>
      </c>
      <c r="T3964" s="15">
        <f t="shared" si="371"/>
        <v>0</v>
      </c>
      <c r="U3964">
        <f t="shared" si="370"/>
        <v>2015</v>
      </c>
    </row>
    <row r="3965" spans="1:21" x14ac:dyDescent="0.35">
      <c r="A3965">
        <v>3861</v>
      </c>
      <c r="B3965" s="3" t="s">
        <v>3858</v>
      </c>
      <c r="C3965" s="3" t="s">
        <v>7970</v>
      </c>
      <c r="D3965" s="6">
        <v>2000</v>
      </c>
      <c r="E3965" s="8">
        <v>0</v>
      </c>
      <c r="F3965" t="s">
        <v>8220</v>
      </c>
      <c r="G3965" t="s">
        <v>8223</v>
      </c>
      <c r="H3965" t="s">
        <v>8245</v>
      </c>
      <c r="I3965">
        <v>1415828820</v>
      </c>
      <c r="J3965">
        <v>1412258977</v>
      </c>
      <c r="K3965" t="b">
        <v>0</v>
      </c>
      <c r="L3965">
        <v>1</v>
      </c>
      <c r="M3965" t="b">
        <v>0</v>
      </c>
      <c r="N3965" s="10" t="s">
        <v>8271</v>
      </c>
      <c r="O3965" t="s">
        <v>8272</v>
      </c>
      <c r="P3965" s="12">
        <f t="shared" si="367"/>
        <v>41914.590011574073</v>
      </c>
      <c r="Q3965" s="12">
        <f t="shared" si="368"/>
        <v>41955.907638888893</v>
      </c>
      <c r="R3965" s="15">
        <f t="shared" si="369"/>
        <v>2014</v>
      </c>
      <c r="S3965" s="21">
        <f t="shared" si="372"/>
        <v>0</v>
      </c>
      <c r="T3965" s="15">
        <f t="shared" si="371"/>
        <v>0</v>
      </c>
      <c r="U3965">
        <f t="shared" si="370"/>
        <v>2014</v>
      </c>
    </row>
    <row r="3966" spans="1:21" ht="29" x14ac:dyDescent="0.35">
      <c r="A3966">
        <v>3866</v>
      </c>
      <c r="B3966" s="3" t="s">
        <v>3863</v>
      </c>
      <c r="C3966" s="3" t="s">
        <v>7975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1458703740</v>
      </c>
      <c r="J3966">
        <v>1454453021</v>
      </c>
      <c r="K3966" t="b">
        <v>0</v>
      </c>
      <c r="L3966">
        <v>2</v>
      </c>
      <c r="M3966" t="b">
        <v>0</v>
      </c>
      <c r="N3966" s="10" t="s">
        <v>8271</v>
      </c>
      <c r="O3966" t="s">
        <v>8272</v>
      </c>
      <c r="P3966" s="12">
        <f t="shared" si="367"/>
        <v>42402.947002314817</v>
      </c>
      <c r="Q3966" s="12">
        <f t="shared" si="368"/>
        <v>42452.145138888889</v>
      </c>
      <c r="R3966" s="15">
        <f t="shared" si="369"/>
        <v>2016</v>
      </c>
      <c r="S3966" s="21">
        <f t="shared" si="372"/>
        <v>0</v>
      </c>
      <c r="T3966" s="15">
        <f t="shared" si="371"/>
        <v>0</v>
      </c>
      <c r="U3966">
        <f t="shared" si="370"/>
        <v>2016</v>
      </c>
    </row>
    <row r="3967" spans="1:21" ht="43.5" x14ac:dyDescent="0.35">
      <c r="A3967">
        <v>3867</v>
      </c>
      <c r="B3967" s="3" t="s">
        <v>3864</v>
      </c>
      <c r="C3967" s="3" t="s">
        <v>7976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1466278339</v>
      </c>
      <c r="J3967">
        <v>1463686339</v>
      </c>
      <c r="K3967" t="b">
        <v>0</v>
      </c>
      <c r="L3967">
        <v>5</v>
      </c>
      <c r="M3967" t="b">
        <v>0</v>
      </c>
      <c r="N3967" s="10" t="s">
        <v>8271</v>
      </c>
      <c r="O3967" t="s">
        <v>8272</v>
      </c>
      <c r="P3967" s="12">
        <f t="shared" si="367"/>
        <v>42509.814108796301</v>
      </c>
      <c r="Q3967" s="12">
        <f t="shared" si="368"/>
        <v>42539.814108796301</v>
      </c>
      <c r="R3967" s="15">
        <f t="shared" si="369"/>
        <v>2016</v>
      </c>
      <c r="S3967" s="21">
        <f t="shared" si="372"/>
        <v>0</v>
      </c>
      <c r="T3967" s="15">
        <f t="shared" si="371"/>
        <v>0</v>
      </c>
      <c r="U3967">
        <f t="shared" si="370"/>
        <v>2016</v>
      </c>
    </row>
    <row r="3968" spans="1:21" ht="43.5" x14ac:dyDescent="0.35">
      <c r="A3968">
        <v>3887</v>
      </c>
      <c r="B3968" s="3" t="s">
        <v>3884</v>
      </c>
      <c r="C3968" s="3" t="s">
        <v>7995</v>
      </c>
      <c r="D3968" s="6">
        <v>2000</v>
      </c>
      <c r="E3968" s="8">
        <v>0</v>
      </c>
      <c r="F3968" t="s">
        <v>8219</v>
      </c>
      <c r="G3968" t="s">
        <v>8223</v>
      </c>
      <c r="H3968" t="s">
        <v>8245</v>
      </c>
      <c r="I3968">
        <v>1430517600</v>
      </c>
      <c r="J3968">
        <v>1426538129</v>
      </c>
      <c r="K3968" t="b">
        <v>0</v>
      </c>
      <c r="L3968">
        <v>2</v>
      </c>
      <c r="M3968" t="b">
        <v>0</v>
      </c>
      <c r="N3968" s="10" t="s">
        <v>8271</v>
      </c>
      <c r="O3968" t="s">
        <v>8313</v>
      </c>
      <c r="P3968" s="12">
        <f t="shared" si="367"/>
        <v>42079.857974537037</v>
      </c>
      <c r="Q3968" s="12">
        <f t="shared" si="368"/>
        <v>42125.916666666672</v>
      </c>
      <c r="R3968" s="15">
        <f t="shared" si="369"/>
        <v>2015</v>
      </c>
      <c r="S3968" s="21">
        <f t="shared" si="372"/>
        <v>0</v>
      </c>
      <c r="T3968" s="15">
        <f t="shared" si="371"/>
        <v>0</v>
      </c>
      <c r="U3968">
        <f t="shared" si="370"/>
        <v>2015</v>
      </c>
    </row>
    <row r="3969" spans="1:21" ht="58" x14ac:dyDescent="0.35">
      <c r="A3969">
        <v>3888</v>
      </c>
      <c r="B3969" s="3" t="s">
        <v>3885</v>
      </c>
      <c r="C3969" s="3" t="s">
        <v>7996</v>
      </c>
      <c r="D3969" s="6">
        <v>2000</v>
      </c>
      <c r="E3969" s="8">
        <v>0</v>
      </c>
      <c r="F3969" t="s">
        <v>8220</v>
      </c>
      <c r="G3969" t="s">
        <v>8224</v>
      </c>
      <c r="H3969" t="s">
        <v>8246</v>
      </c>
      <c r="I3969">
        <v>1488114358</v>
      </c>
      <c r="J3969">
        <v>1485522358</v>
      </c>
      <c r="K3969" t="b">
        <v>0</v>
      </c>
      <c r="L3969">
        <v>14</v>
      </c>
      <c r="M3969" t="b">
        <v>0</v>
      </c>
      <c r="N3969" s="10" t="s">
        <v>8271</v>
      </c>
      <c r="O3969" t="s">
        <v>8272</v>
      </c>
      <c r="P3969" s="12">
        <f t="shared" si="367"/>
        <v>42762.545810185184</v>
      </c>
      <c r="Q3969" s="12">
        <f t="shared" si="368"/>
        <v>42792.545810185184</v>
      </c>
      <c r="R3969" s="15">
        <f t="shared" si="369"/>
        <v>2017</v>
      </c>
      <c r="S3969" s="21">
        <f t="shared" si="372"/>
        <v>0</v>
      </c>
      <c r="T3969" s="15">
        <f t="shared" si="371"/>
        <v>0</v>
      </c>
      <c r="U3969">
        <f t="shared" si="370"/>
        <v>2017</v>
      </c>
    </row>
    <row r="3970" spans="1:21" ht="43.5" x14ac:dyDescent="0.35">
      <c r="A3970">
        <v>3916</v>
      </c>
      <c r="B3970" s="3" t="s">
        <v>3913</v>
      </c>
      <c r="C3970" s="3" t="s">
        <v>8024</v>
      </c>
      <c r="D3970" s="6">
        <v>2000</v>
      </c>
      <c r="E3970" s="8">
        <v>0</v>
      </c>
      <c r="F3970" t="s">
        <v>8220</v>
      </c>
      <c r="G3970" t="s">
        <v>8231</v>
      </c>
      <c r="H3970" t="s">
        <v>8252</v>
      </c>
      <c r="I3970">
        <v>1464952752</v>
      </c>
      <c r="J3970">
        <v>1462360752</v>
      </c>
      <c r="K3970" t="b">
        <v>0</v>
      </c>
      <c r="L3970">
        <v>0</v>
      </c>
      <c r="M3970" t="b">
        <v>0</v>
      </c>
      <c r="N3970" s="10" t="s">
        <v>8271</v>
      </c>
      <c r="O3970" t="s">
        <v>8272</v>
      </c>
      <c r="P3970" s="12">
        <f t="shared" ref="P3970:P4033" si="373">(((J3970/60)/60)/24)+DATE(1970,1,1)</f>
        <v>42494.471666666665</v>
      </c>
      <c r="Q3970" s="12">
        <f t="shared" ref="Q3970:Q4033" si="374">(((I3970/60)/60)/24)+DATE(1970,1,1)</f>
        <v>42524.471666666665</v>
      </c>
      <c r="R3970" s="15">
        <f t="shared" ref="R3970:R4033" si="375">YEAR(P3970)</f>
        <v>2016</v>
      </c>
      <c r="S3970" s="21">
        <f t="shared" si="372"/>
        <v>0</v>
      </c>
      <c r="T3970" s="15">
        <f t="shared" si="371"/>
        <v>0</v>
      </c>
      <c r="U3970">
        <f t="shared" si="370"/>
        <v>2016</v>
      </c>
    </row>
    <row r="3971" spans="1:21" ht="43.5" x14ac:dyDescent="0.35">
      <c r="A3971">
        <v>3945</v>
      </c>
      <c r="B3971" s="3" t="s">
        <v>3942</v>
      </c>
      <c r="C3971" s="3" t="s">
        <v>8053</v>
      </c>
      <c r="D3971" s="6">
        <v>2000</v>
      </c>
      <c r="E3971" s="8">
        <v>0</v>
      </c>
      <c r="F3971" t="s">
        <v>8220</v>
      </c>
      <c r="G3971" t="s">
        <v>8223</v>
      </c>
      <c r="H3971" t="s">
        <v>8245</v>
      </c>
      <c r="I3971">
        <v>1431717268</v>
      </c>
      <c r="J3971">
        <v>1429125268</v>
      </c>
      <c r="K3971" t="b">
        <v>0</v>
      </c>
      <c r="L3971">
        <v>1</v>
      </c>
      <c r="M3971" t="b">
        <v>0</v>
      </c>
      <c r="N3971" s="10" t="s">
        <v>8271</v>
      </c>
      <c r="O3971" t="s">
        <v>8272</v>
      </c>
      <c r="P3971" s="12">
        <f t="shared" si="373"/>
        <v>42109.801712962959</v>
      </c>
      <c r="Q3971" s="12">
        <f t="shared" si="374"/>
        <v>42139.801712962959</v>
      </c>
      <c r="R3971" s="15">
        <f t="shared" si="375"/>
        <v>2015</v>
      </c>
      <c r="S3971" s="21">
        <f t="shared" si="372"/>
        <v>0</v>
      </c>
      <c r="T3971" s="15">
        <f t="shared" si="371"/>
        <v>0</v>
      </c>
      <c r="U3971">
        <f t="shared" ref="U3971:U4034" si="376">YEAR(P3971)</f>
        <v>2015</v>
      </c>
    </row>
    <row r="3972" spans="1:21" ht="43.5" x14ac:dyDescent="0.35">
      <c r="A3972">
        <v>3958</v>
      </c>
      <c r="B3972" s="3" t="s">
        <v>3955</v>
      </c>
      <c r="C3972" s="3" t="s">
        <v>8065</v>
      </c>
      <c r="D3972" s="6">
        <v>2000</v>
      </c>
      <c r="E3972" s="8">
        <v>0</v>
      </c>
      <c r="F3972" t="s">
        <v>8220</v>
      </c>
      <c r="G3972" t="s">
        <v>8223</v>
      </c>
      <c r="H3972" t="s">
        <v>8245</v>
      </c>
      <c r="I3972">
        <v>1406988000</v>
      </c>
      <c r="J3972">
        <v>1403822912</v>
      </c>
      <c r="K3972" t="b">
        <v>0</v>
      </c>
      <c r="L3972">
        <v>16</v>
      </c>
      <c r="M3972" t="b">
        <v>0</v>
      </c>
      <c r="N3972" s="10" t="s">
        <v>8271</v>
      </c>
      <c r="O3972" t="s">
        <v>8272</v>
      </c>
      <c r="P3972" s="12">
        <f t="shared" si="373"/>
        <v>41816.950370370374</v>
      </c>
      <c r="Q3972" s="12">
        <f t="shared" si="374"/>
        <v>41853.583333333336</v>
      </c>
      <c r="R3972" s="15">
        <f t="shared" si="375"/>
        <v>2014</v>
      </c>
      <c r="S3972" s="21">
        <f t="shared" si="372"/>
        <v>0</v>
      </c>
      <c r="T3972" s="15">
        <f t="shared" ref="T3972:T4035" si="377">IFERROR(ROUND(E3972/L3972,2),0)</f>
        <v>0</v>
      </c>
      <c r="U3972">
        <f t="shared" si="376"/>
        <v>2014</v>
      </c>
    </row>
    <row r="3973" spans="1:21" ht="43.5" x14ac:dyDescent="0.35">
      <c r="A3973">
        <v>3964</v>
      </c>
      <c r="B3973" s="3" t="s">
        <v>3961</v>
      </c>
      <c r="C3973" s="3" t="s">
        <v>8071</v>
      </c>
      <c r="D3973" s="6">
        <v>2000</v>
      </c>
      <c r="E3973" s="8">
        <v>0</v>
      </c>
      <c r="F3973" t="s">
        <v>8220</v>
      </c>
      <c r="G3973" t="s">
        <v>8223</v>
      </c>
      <c r="H3973" t="s">
        <v>8245</v>
      </c>
      <c r="I3973">
        <v>1429460386</v>
      </c>
      <c r="J3973">
        <v>1424279986</v>
      </c>
      <c r="K3973" t="b">
        <v>0</v>
      </c>
      <c r="L3973">
        <v>3</v>
      </c>
      <c r="M3973" t="b">
        <v>0</v>
      </c>
      <c r="N3973" s="10" t="s">
        <v>8271</v>
      </c>
      <c r="O3973" t="s">
        <v>8272</v>
      </c>
      <c r="P3973" s="12">
        <f t="shared" si="373"/>
        <v>42053.722060185188</v>
      </c>
      <c r="Q3973" s="12">
        <f t="shared" si="374"/>
        <v>42113.680393518516</v>
      </c>
      <c r="R3973" s="15">
        <f t="shared" si="375"/>
        <v>2015</v>
      </c>
      <c r="S3973" s="21">
        <f t="shared" si="372"/>
        <v>0</v>
      </c>
      <c r="T3973" s="15">
        <f t="shared" si="377"/>
        <v>0</v>
      </c>
      <c r="U3973">
        <f t="shared" si="376"/>
        <v>2015</v>
      </c>
    </row>
    <row r="3974" spans="1:21" ht="58" x14ac:dyDescent="0.35">
      <c r="A3974">
        <v>3965</v>
      </c>
      <c r="B3974" s="3" t="s">
        <v>3962</v>
      </c>
      <c r="C3974" s="3" t="s">
        <v>8072</v>
      </c>
      <c r="D3974" s="6">
        <v>2000</v>
      </c>
      <c r="E3974" s="8">
        <v>0</v>
      </c>
      <c r="F3974" t="s">
        <v>8220</v>
      </c>
      <c r="G3974" t="s">
        <v>8223</v>
      </c>
      <c r="H3974" t="s">
        <v>8245</v>
      </c>
      <c r="I3974">
        <v>1460608780</v>
      </c>
      <c r="J3974">
        <v>1455428380</v>
      </c>
      <c r="K3974" t="b">
        <v>0</v>
      </c>
      <c r="L3974">
        <v>4</v>
      </c>
      <c r="M3974" t="b">
        <v>0</v>
      </c>
      <c r="N3974" s="10" t="s">
        <v>8271</v>
      </c>
      <c r="O3974" t="s">
        <v>8272</v>
      </c>
      <c r="P3974" s="12">
        <f t="shared" si="373"/>
        <v>42414.235879629632</v>
      </c>
      <c r="Q3974" s="12">
        <f t="shared" si="374"/>
        <v>42474.194212962961</v>
      </c>
      <c r="R3974" s="15">
        <f t="shared" si="375"/>
        <v>2016</v>
      </c>
      <c r="S3974" s="21">
        <f t="shared" si="372"/>
        <v>0</v>
      </c>
      <c r="T3974" s="15">
        <f t="shared" si="377"/>
        <v>0</v>
      </c>
      <c r="U3974">
        <f t="shared" si="376"/>
        <v>2016</v>
      </c>
    </row>
    <row r="3975" spans="1:21" ht="43.5" x14ac:dyDescent="0.35">
      <c r="A3975">
        <v>3978</v>
      </c>
      <c r="B3975" s="3" t="s">
        <v>3975</v>
      </c>
      <c r="C3975" s="3" t="s">
        <v>8085</v>
      </c>
      <c r="D3975" s="6">
        <v>2000</v>
      </c>
      <c r="E3975" s="8">
        <v>0</v>
      </c>
      <c r="F3975" t="s">
        <v>8220</v>
      </c>
      <c r="G3975" t="s">
        <v>8223</v>
      </c>
      <c r="H3975" t="s">
        <v>8245</v>
      </c>
      <c r="I3975">
        <v>1422717953</v>
      </c>
      <c r="J3975">
        <v>1417533953</v>
      </c>
      <c r="K3975" t="b">
        <v>0</v>
      </c>
      <c r="L3975">
        <v>8</v>
      </c>
      <c r="M3975" t="b">
        <v>0</v>
      </c>
      <c r="N3975" s="10" t="s">
        <v>8271</v>
      </c>
      <c r="O3975" t="s">
        <v>8272</v>
      </c>
      <c r="P3975" s="12">
        <f t="shared" si="373"/>
        <v>41975.642974537041</v>
      </c>
      <c r="Q3975" s="12">
        <f t="shared" si="374"/>
        <v>42035.642974537041</v>
      </c>
      <c r="R3975" s="15">
        <f t="shared" si="375"/>
        <v>2014</v>
      </c>
      <c r="S3975" s="21">
        <f t="shared" si="372"/>
        <v>0</v>
      </c>
      <c r="T3975" s="15">
        <f t="shared" si="377"/>
        <v>0</v>
      </c>
      <c r="U3975">
        <f t="shared" si="376"/>
        <v>2014</v>
      </c>
    </row>
    <row r="3976" spans="1:21" ht="58" x14ac:dyDescent="0.35">
      <c r="A3976">
        <v>3985</v>
      </c>
      <c r="B3976" s="3" t="s">
        <v>3981</v>
      </c>
      <c r="C3976" s="3" t="s">
        <v>8091</v>
      </c>
      <c r="D3976" s="6">
        <v>2000</v>
      </c>
      <c r="E3976" s="8">
        <v>0</v>
      </c>
      <c r="F3976" t="s">
        <v>8220</v>
      </c>
      <c r="G3976" t="s">
        <v>8223</v>
      </c>
      <c r="H3976" t="s">
        <v>8245</v>
      </c>
      <c r="I3976">
        <v>1456002300</v>
      </c>
      <c r="J3976">
        <v>1454173120</v>
      </c>
      <c r="K3976" t="b">
        <v>0</v>
      </c>
      <c r="L3976">
        <v>19</v>
      </c>
      <c r="M3976" t="b">
        <v>0</v>
      </c>
      <c r="N3976" s="10" t="s">
        <v>8271</v>
      </c>
      <c r="O3976" t="s">
        <v>8272</v>
      </c>
      <c r="P3976" s="12">
        <f t="shared" si="373"/>
        <v>42399.707407407404</v>
      </c>
      <c r="Q3976" s="12">
        <f t="shared" si="374"/>
        <v>42420.878472222219</v>
      </c>
      <c r="R3976" s="15">
        <f t="shared" si="375"/>
        <v>2016</v>
      </c>
      <c r="S3976" s="21">
        <f t="shared" si="372"/>
        <v>0</v>
      </c>
      <c r="T3976" s="15">
        <f t="shared" si="377"/>
        <v>0</v>
      </c>
      <c r="U3976">
        <f t="shared" si="376"/>
        <v>2016</v>
      </c>
    </row>
    <row r="3977" spans="1:21" ht="43.5" x14ac:dyDescent="0.35">
      <c r="A3977">
        <v>3994</v>
      </c>
      <c r="B3977" s="3" t="s">
        <v>3990</v>
      </c>
      <c r="C3977" s="3" t="s">
        <v>8100</v>
      </c>
      <c r="D3977" s="6">
        <v>2000</v>
      </c>
      <c r="E3977" s="8">
        <v>0</v>
      </c>
      <c r="F3977" t="s">
        <v>8220</v>
      </c>
      <c r="G3977" t="s">
        <v>8223</v>
      </c>
      <c r="H3977" t="s">
        <v>8245</v>
      </c>
      <c r="I3977">
        <v>1405761690</v>
      </c>
      <c r="J3977">
        <v>1403169690</v>
      </c>
      <c r="K3977" t="b">
        <v>0</v>
      </c>
      <c r="L3977">
        <v>1</v>
      </c>
      <c r="M3977" t="b">
        <v>0</v>
      </c>
      <c r="N3977" s="10" t="s">
        <v>8271</v>
      </c>
      <c r="O3977" t="s">
        <v>8272</v>
      </c>
      <c r="P3977" s="12">
        <f t="shared" si="373"/>
        <v>41809.389930555553</v>
      </c>
      <c r="Q3977" s="12">
        <f t="shared" si="374"/>
        <v>41839.389930555553</v>
      </c>
      <c r="R3977" s="15">
        <f t="shared" si="375"/>
        <v>2014</v>
      </c>
      <c r="S3977" s="21">
        <f t="shared" si="372"/>
        <v>0</v>
      </c>
      <c r="T3977" s="15">
        <f t="shared" si="377"/>
        <v>0</v>
      </c>
      <c r="U3977">
        <f t="shared" si="376"/>
        <v>2014</v>
      </c>
    </row>
    <row r="3978" spans="1:21" ht="43.5" x14ac:dyDescent="0.35">
      <c r="A3978">
        <v>4003</v>
      </c>
      <c r="B3978" s="3" t="s">
        <v>3999</v>
      </c>
      <c r="C3978" s="3" t="s">
        <v>8071</v>
      </c>
      <c r="D3978" s="6">
        <v>2000</v>
      </c>
      <c r="E3978" s="8">
        <v>0</v>
      </c>
      <c r="F3978" t="s">
        <v>8220</v>
      </c>
      <c r="G3978" t="s">
        <v>8223</v>
      </c>
      <c r="H3978" t="s">
        <v>8245</v>
      </c>
      <c r="I3978">
        <v>1424009147</v>
      </c>
      <c r="J3978">
        <v>1421417147</v>
      </c>
      <c r="K3978" t="b">
        <v>0</v>
      </c>
      <c r="L3978">
        <v>2</v>
      </c>
      <c r="M3978" t="b">
        <v>0</v>
      </c>
      <c r="N3978" s="10" t="s">
        <v>8271</v>
      </c>
      <c r="O3978" t="s">
        <v>8272</v>
      </c>
      <c r="P3978" s="12">
        <f t="shared" si="373"/>
        <v>42020.587349537032</v>
      </c>
      <c r="Q3978" s="12">
        <f t="shared" si="374"/>
        <v>42050.587349537032</v>
      </c>
      <c r="R3978" s="15">
        <f t="shared" si="375"/>
        <v>2015</v>
      </c>
      <c r="S3978" s="21">
        <f t="shared" si="372"/>
        <v>0</v>
      </c>
      <c r="T3978" s="15">
        <f t="shared" si="377"/>
        <v>0</v>
      </c>
      <c r="U3978">
        <f t="shared" si="376"/>
        <v>2015</v>
      </c>
    </row>
    <row r="3979" spans="1:21" ht="43.5" x14ac:dyDescent="0.35">
      <c r="A3979">
        <v>4007</v>
      </c>
      <c r="B3979" s="3" t="s">
        <v>4003</v>
      </c>
      <c r="C3979" s="3" t="s">
        <v>8112</v>
      </c>
      <c r="D3979" s="6">
        <v>2000</v>
      </c>
      <c r="E3979" s="8">
        <v>0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s="10" t="s">
        <v>8271</v>
      </c>
      <c r="O3979" t="s">
        <v>8272</v>
      </c>
      <c r="P3979" s="12">
        <f t="shared" si="373"/>
        <v>41848.772928240738</v>
      </c>
      <c r="Q3979" s="12">
        <f t="shared" si="374"/>
        <v>41877.686111111114</v>
      </c>
      <c r="R3979" s="15">
        <f t="shared" si="375"/>
        <v>2014</v>
      </c>
      <c r="S3979" s="21">
        <f t="shared" si="372"/>
        <v>0</v>
      </c>
      <c r="T3979" s="15">
        <f t="shared" si="377"/>
        <v>0</v>
      </c>
      <c r="U3979">
        <f t="shared" si="376"/>
        <v>2014</v>
      </c>
    </row>
    <row r="3980" spans="1:21" ht="58" x14ac:dyDescent="0.35">
      <c r="A3980">
        <v>4013</v>
      </c>
      <c r="B3980" s="3" t="s">
        <v>4009</v>
      </c>
      <c r="C3980" s="3" t="s">
        <v>8118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1424070823</v>
      </c>
      <c r="J3980">
        <v>1421478823</v>
      </c>
      <c r="K3980" t="b">
        <v>0</v>
      </c>
      <c r="L3980">
        <v>2</v>
      </c>
      <c r="M3980" t="b">
        <v>0</v>
      </c>
      <c r="N3980" s="10" t="s">
        <v>8271</v>
      </c>
      <c r="O3980" t="s">
        <v>8272</v>
      </c>
      <c r="P3980" s="12">
        <f t="shared" si="373"/>
        <v>42021.301192129627</v>
      </c>
      <c r="Q3980" s="12">
        <f t="shared" si="374"/>
        <v>42051.301192129627</v>
      </c>
      <c r="R3980" s="15">
        <f t="shared" si="375"/>
        <v>2015</v>
      </c>
      <c r="S3980" s="21">
        <f t="shared" si="372"/>
        <v>0</v>
      </c>
      <c r="T3980" s="15">
        <f t="shared" si="377"/>
        <v>0</v>
      </c>
      <c r="U3980">
        <f t="shared" si="376"/>
        <v>2015</v>
      </c>
    </row>
    <row r="3981" spans="1:21" ht="43.5" x14ac:dyDescent="0.35">
      <c r="A3981">
        <v>4028</v>
      </c>
      <c r="B3981" s="3" t="s">
        <v>4024</v>
      </c>
      <c r="C3981" s="3" t="s">
        <v>8133</v>
      </c>
      <c r="D3981" s="6">
        <v>2000</v>
      </c>
      <c r="E3981" s="8">
        <v>0</v>
      </c>
      <c r="F3981" t="s">
        <v>8220</v>
      </c>
      <c r="G3981" t="s">
        <v>8223</v>
      </c>
      <c r="H3981" t="s">
        <v>8245</v>
      </c>
      <c r="I3981">
        <v>1402007500</v>
      </c>
      <c r="J3981">
        <v>1399415500</v>
      </c>
      <c r="K3981" t="b">
        <v>0</v>
      </c>
      <c r="L3981">
        <v>11</v>
      </c>
      <c r="M3981" t="b">
        <v>0</v>
      </c>
      <c r="N3981" s="10" t="s">
        <v>8271</v>
      </c>
      <c r="O3981" t="s">
        <v>8272</v>
      </c>
      <c r="P3981" s="12">
        <f t="shared" si="373"/>
        <v>41765.938657407409</v>
      </c>
      <c r="Q3981" s="12">
        <f t="shared" si="374"/>
        <v>41795.938657407409</v>
      </c>
      <c r="R3981" s="15">
        <f t="shared" si="375"/>
        <v>2014</v>
      </c>
      <c r="S3981" s="21">
        <f t="shared" si="372"/>
        <v>0</v>
      </c>
      <c r="T3981" s="15">
        <f t="shared" si="377"/>
        <v>0</v>
      </c>
      <c r="U3981">
        <f t="shared" si="376"/>
        <v>2014</v>
      </c>
    </row>
    <row r="3982" spans="1:21" ht="43.5" x14ac:dyDescent="0.35">
      <c r="A3982">
        <v>4064</v>
      </c>
      <c r="B3982" s="3" t="s">
        <v>4060</v>
      </c>
      <c r="C3982" s="3" t="s">
        <v>8168</v>
      </c>
      <c r="D3982" s="6">
        <v>2000</v>
      </c>
      <c r="E3982" s="8">
        <v>0</v>
      </c>
      <c r="F3982" t="s">
        <v>8220</v>
      </c>
      <c r="G3982" t="s">
        <v>8225</v>
      </c>
      <c r="H3982" t="s">
        <v>8247</v>
      </c>
      <c r="I3982">
        <v>1430316426</v>
      </c>
      <c r="J3982">
        <v>1427724426</v>
      </c>
      <c r="K3982" t="b">
        <v>0</v>
      </c>
      <c r="L3982">
        <v>6</v>
      </c>
      <c r="M3982" t="b">
        <v>0</v>
      </c>
      <c r="N3982" s="10" t="s">
        <v>8271</v>
      </c>
      <c r="O3982" t="s">
        <v>8272</v>
      </c>
      <c r="P3982" s="12">
        <f t="shared" si="373"/>
        <v>42093.588263888887</v>
      </c>
      <c r="Q3982" s="12">
        <f t="shared" si="374"/>
        <v>42123.588263888887</v>
      </c>
      <c r="R3982" s="15">
        <f t="shared" si="375"/>
        <v>2015</v>
      </c>
      <c r="S3982" s="21">
        <f t="shared" si="372"/>
        <v>0</v>
      </c>
      <c r="T3982" s="15">
        <f t="shared" si="377"/>
        <v>0</v>
      </c>
      <c r="U3982">
        <f t="shared" si="376"/>
        <v>2015</v>
      </c>
    </row>
    <row r="3983" spans="1:21" ht="43.5" x14ac:dyDescent="0.35">
      <c r="A3983">
        <v>4075</v>
      </c>
      <c r="B3983" s="3" t="s">
        <v>4071</v>
      </c>
      <c r="C3983" s="3" t="s">
        <v>8178</v>
      </c>
      <c r="D3983" s="6">
        <v>2000</v>
      </c>
      <c r="E3983" s="8">
        <v>0</v>
      </c>
      <c r="F3983" t="s">
        <v>8220</v>
      </c>
      <c r="G3983" t="s">
        <v>8224</v>
      </c>
      <c r="H3983" t="s">
        <v>8246</v>
      </c>
      <c r="I3983">
        <v>1404149280</v>
      </c>
      <c r="J3983">
        <v>1400547969</v>
      </c>
      <c r="K3983" t="b">
        <v>0</v>
      </c>
      <c r="L3983">
        <v>13</v>
      </c>
      <c r="M3983" t="b">
        <v>0</v>
      </c>
      <c r="N3983" s="10" t="s">
        <v>8271</v>
      </c>
      <c r="O3983" t="s">
        <v>8272</v>
      </c>
      <c r="P3983" s="12">
        <f t="shared" si="373"/>
        <v>41779.045937499999</v>
      </c>
      <c r="Q3983" s="12">
        <f t="shared" si="374"/>
        <v>41820.727777777778</v>
      </c>
      <c r="R3983" s="15">
        <f t="shared" si="375"/>
        <v>2014</v>
      </c>
      <c r="S3983" s="21">
        <f t="shared" si="372"/>
        <v>0</v>
      </c>
      <c r="T3983" s="15">
        <f t="shared" si="377"/>
        <v>0</v>
      </c>
      <c r="U3983">
        <f t="shared" si="376"/>
        <v>2014</v>
      </c>
    </row>
    <row r="3984" spans="1:21" ht="43.5" x14ac:dyDescent="0.35">
      <c r="A3984">
        <v>4088</v>
      </c>
      <c r="B3984" s="3" t="s">
        <v>4084</v>
      </c>
      <c r="C3984" s="3" t="s">
        <v>8191</v>
      </c>
      <c r="D3984" s="6">
        <v>2000</v>
      </c>
      <c r="E3984" s="8">
        <v>0</v>
      </c>
      <c r="F3984" t="s">
        <v>8220</v>
      </c>
      <c r="G3984" t="s">
        <v>8224</v>
      </c>
      <c r="H3984" t="s">
        <v>8246</v>
      </c>
      <c r="I3984">
        <v>1421403960</v>
      </c>
      <c r="J3984">
        <v>1418827324</v>
      </c>
      <c r="K3984" t="b">
        <v>0</v>
      </c>
      <c r="L3984">
        <v>3</v>
      </c>
      <c r="M3984" t="b">
        <v>0</v>
      </c>
      <c r="N3984" s="10" t="s">
        <v>8271</v>
      </c>
      <c r="O3984" t="s">
        <v>8272</v>
      </c>
      <c r="P3984" s="12">
        <f t="shared" si="373"/>
        <v>41990.612546296295</v>
      </c>
      <c r="Q3984" s="12">
        <f t="shared" si="374"/>
        <v>42020.434722222228</v>
      </c>
      <c r="R3984" s="15">
        <f t="shared" si="375"/>
        <v>2014</v>
      </c>
      <c r="S3984" s="21">
        <f t="shared" si="372"/>
        <v>0</v>
      </c>
      <c r="T3984" s="15">
        <f t="shared" si="377"/>
        <v>0</v>
      </c>
      <c r="U3984">
        <f t="shared" si="376"/>
        <v>2014</v>
      </c>
    </row>
    <row r="3985" spans="1:21" ht="43.5" x14ac:dyDescent="0.35">
      <c r="A3985">
        <v>4094</v>
      </c>
      <c r="B3985" s="3" t="s">
        <v>4090</v>
      </c>
      <c r="C3985" s="3" t="s">
        <v>8197</v>
      </c>
      <c r="D3985" s="6">
        <v>2000</v>
      </c>
      <c r="E3985" s="8">
        <v>0</v>
      </c>
      <c r="F3985" t="s">
        <v>8220</v>
      </c>
      <c r="G3985" t="s">
        <v>8223</v>
      </c>
      <c r="H3985" t="s">
        <v>8245</v>
      </c>
      <c r="I3985">
        <v>1413953940</v>
      </c>
      <c r="J3985">
        <v>1410141900</v>
      </c>
      <c r="K3985" t="b">
        <v>0</v>
      </c>
      <c r="L3985">
        <v>8</v>
      </c>
      <c r="M3985" t="b">
        <v>0</v>
      </c>
      <c r="N3985" s="10" t="s">
        <v>8271</v>
      </c>
      <c r="O3985" t="s">
        <v>8272</v>
      </c>
      <c r="P3985" s="12">
        <f t="shared" si="373"/>
        <v>41890.086805555555</v>
      </c>
      <c r="Q3985" s="12">
        <f t="shared" si="374"/>
        <v>41934.207638888889</v>
      </c>
      <c r="R3985" s="15">
        <f t="shared" si="375"/>
        <v>2014</v>
      </c>
      <c r="S3985" s="21">
        <f t="shared" si="372"/>
        <v>0</v>
      </c>
      <c r="T3985" s="15">
        <f t="shared" si="377"/>
        <v>0</v>
      </c>
      <c r="U3985">
        <f t="shared" si="376"/>
        <v>2014</v>
      </c>
    </row>
    <row r="3986" spans="1:21" ht="43.5" x14ac:dyDescent="0.35">
      <c r="A3986">
        <v>4107</v>
      </c>
      <c r="B3986" s="3" t="s">
        <v>4103</v>
      </c>
      <c r="C3986" s="3" t="s">
        <v>8210</v>
      </c>
      <c r="D3986" s="6">
        <v>2000</v>
      </c>
      <c r="E3986" s="8">
        <v>0</v>
      </c>
      <c r="F3986" t="s">
        <v>8220</v>
      </c>
      <c r="G3986" t="s">
        <v>8223</v>
      </c>
      <c r="H3986" t="s">
        <v>8245</v>
      </c>
      <c r="I3986">
        <v>1411596001</v>
      </c>
      <c r="J3986">
        <v>1409608801</v>
      </c>
      <c r="K3986" t="b">
        <v>0</v>
      </c>
      <c r="L3986">
        <v>4</v>
      </c>
      <c r="M3986" t="b">
        <v>0</v>
      </c>
      <c r="N3986" s="10" t="s">
        <v>8271</v>
      </c>
      <c r="O3986" t="s">
        <v>8272</v>
      </c>
      <c r="P3986" s="12">
        <f t="shared" si="373"/>
        <v>41883.916678240741</v>
      </c>
      <c r="Q3986" s="12">
        <f t="shared" si="374"/>
        <v>41906.916678240741</v>
      </c>
      <c r="R3986" s="15">
        <f t="shared" si="375"/>
        <v>2014</v>
      </c>
      <c r="S3986" s="21">
        <f t="shared" si="372"/>
        <v>0</v>
      </c>
      <c r="T3986" s="15">
        <f t="shared" si="377"/>
        <v>0</v>
      </c>
      <c r="U3986">
        <f t="shared" si="376"/>
        <v>2014</v>
      </c>
    </row>
    <row r="3987" spans="1:21" ht="43.5" x14ac:dyDescent="0.35">
      <c r="A3987">
        <v>4009</v>
      </c>
      <c r="B3987" s="3" t="s">
        <v>4005</v>
      </c>
      <c r="C3987" s="3" t="s">
        <v>8114</v>
      </c>
      <c r="D3987" s="6">
        <v>1930</v>
      </c>
      <c r="E3987" s="8">
        <v>0</v>
      </c>
      <c r="F3987" t="s">
        <v>8220</v>
      </c>
      <c r="G3987" t="s">
        <v>8224</v>
      </c>
      <c r="H3987" t="s">
        <v>8246</v>
      </c>
      <c r="I3987">
        <v>1410281360</v>
      </c>
      <c r="J3987">
        <v>1406825360</v>
      </c>
      <c r="K3987" t="b">
        <v>0</v>
      </c>
      <c r="L3987">
        <v>3</v>
      </c>
      <c r="M3987" t="b">
        <v>0</v>
      </c>
      <c r="N3987" s="10" t="s">
        <v>8271</v>
      </c>
      <c r="O3987" t="s">
        <v>8272</v>
      </c>
      <c r="P3987" s="12">
        <f t="shared" si="373"/>
        <v>41851.700925925928</v>
      </c>
      <c r="Q3987" s="12">
        <f t="shared" si="374"/>
        <v>41891.700925925928</v>
      </c>
      <c r="R3987" s="15">
        <f t="shared" si="375"/>
        <v>2014</v>
      </c>
      <c r="S3987" s="21">
        <f t="shared" si="372"/>
        <v>0</v>
      </c>
      <c r="T3987" s="15">
        <f t="shared" si="377"/>
        <v>0</v>
      </c>
      <c r="U3987">
        <f t="shared" si="376"/>
        <v>2014</v>
      </c>
    </row>
    <row r="3988" spans="1:21" ht="43.5" x14ac:dyDescent="0.35">
      <c r="A3988">
        <v>3955</v>
      </c>
      <c r="B3988" s="3" t="s">
        <v>3952</v>
      </c>
      <c r="C3988" s="3" t="s">
        <v>8062</v>
      </c>
      <c r="D3988" s="6">
        <v>1750</v>
      </c>
      <c r="E3988" s="8">
        <v>0</v>
      </c>
      <c r="F3988" t="s">
        <v>8220</v>
      </c>
      <c r="G3988" t="s">
        <v>8223</v>
      </c>
      <c r="H3988" t="s">
        <v>8245</v>
      </c>
      <c r="I3988">
        <v>1448745741</v>
      </c>
      <c r="J3988">
        <v>1446150141</v>
      </c>
      <c r="K3988" t="b">
        <v>0</v>
      </c>
      <c r="L3988">
        <v>8</v>
      </c>
      <c r="M3988" t="b">
        <v>0</v>
      </c>
      <c r="N3988" s="10" t="s">
        <v>8271</v>
      </c>
      <c r="O3988" t="s">
        <v>8272</v>
      </c>
      <c r="P3988" s="12">
        <f t="shared" si="373"/>
        <v>42306.848854166667</v>
      </c>
      <c r="Q3988" s="12">
        <f t="shared" si="374"/>
        <v>42336.890520833331</v>
      </c>
      <c r="R3988" s="15">
        <f t="shared" si="375"/>
        <v>2015</v>
      </c>
      <c r="S3988" s="21">
        <f t="shared" si="372"/>
        <v>0</v>
      </c>
      <c r="T3988" s="15">
        <f t="shared" si="377"/>
        <v>0</v>
      </c>
      <c r="U3988">
        <f t="shared" si="376"/>
        <v>2015</v>
      </c>
    </row>
    <row r="3989" spans="1:21" ht="43.5" x14ac:dyDescent="0.35">
      <c r="A3989">
        <v>3967</v>
      </c>
      <c r="B3989" s="3" t="s">
        <v>3964</v>
      </c>
      <c r="C3989" s="3" t="s">
        <v>8074</v>
      </c>
      <c r="D3989" s="6">
        <v>1700</v>
      </c>
      <c r="E3989" s="8">
        <v>0</v>
      </c>
      <c r="F3989" t="s">
        <v>8220</v>
      </c>
      <c r="G3989" t="s">
        <v>8223</v>
      </c>
      <c r="H3989" t="s">
        <v>8245</v>
      </c>
      <c r="I3989">
        <v>1488783507</v>
      </c>
      <c r="J3989">
        <v>1486191507</v>
      </c>
      <c r="K3989" t="b">
        <v>0</v>
      </c>
      <c r="L3989">
        <v>10</v>
      </c>
      <c r="M3989" t="b">
        <v>0</v>
      </c>
      <c r="N3989" s="10" t="s">
        <v>8271</v>
      </c>
      <c r="O3989" t="s">
        <v>8272</v>
      </c>
      <c r="P3989" s="12">
        <f t="shared" si="373"/>
        <v>42770.290590277778</v>
      </c>
      <c r="Q3989" s="12">
        <f t="shared" si="374"/>
        <v>42800.290590277778</v>
      </c>
      <c r="R3989" s="15">
        <f t="shared" si="375"/>
        <v>2017</v>
      </c>
      <c r="S3989" s="21">
        <f t="shared" si="372"/>
        <v>0</v>
      </c>
      <c r="T3989" s="15">
        <f t="shared" si="377"/>
        <v>0</v>
      </c>
      <c r="U3989">
        <f t="shared" si="376"/>
        <v>2017</v>
      </c>
    </row>
    <row r="3990" spans="1:21" ht="43.5" x14ac:dyDescent="0.35">
      <c r="A3990">
        <v>3990</v>
      </c>
      <c r="B3990" s="3" t="s">
        <v>3986</v>
      </c>
      <c r="C3990" s="3" t="s">
        <v>8096</v>
      </c>
      <c r="D3990" s="6">
        <v>1650</v>
      </c>
      <c r="E3990" s="8">
        <v>0</v>
      </c>
      <c r="F3990" t="s">
        <v>8220</v>
      </c>
      <c r="G3990" t="s">
        <v>8224</v>
      </c>
      <c r="H3990" t="s">
        <v>8246</v>
      </c>
      <c r="I3990">
        <v>1456934893</v>
      </c>
      <c r="J3990">
        <v>1454342893</v>
      </c>
      <c r="K3990" t="b">
        <v>0</v>
      </c>
      <c r="L3990">
        <v>3</v>
      </c>
      <c r="M3990" t="b">
        <v>0</v>
      </c>
      <c r="N3990" s="10" t="s">
        <v>8271</v>
      </c>
      <c r="O3990" t="s">
        <v>8272</v>
      </c>
      <c r="P3990" s="12">
        <f t="shared" si="373"/>
        <v>42401.672372685185</v>
      </c>
      <c r="Q3990" s="12">
        <f t="shared" si="374"/>
        <v>42431.672372685185</v>
      </c>
      <c r="R3990" s="15">
        <f t="shared" si="375"/>
        <v>2016</v>
      </c>
      <c r="S3990" s="21">
        <f t="shared" si="372"/>
        <v>0</v>
      </c>
      <c r="T3990" s="15">
        <f t="shared" si="377"/>
        <v>0</v>
      </c>
      <c r="U3990">
        <f t="shared" si="376"/>
        <v>2016</v>
      </c>
    </row>
    <row r="3991" spans="1:21" ht="43.5" x14ac:dyDescent="0.35">
      <c r="A3991">
        <v>3896</v>
      </c>
      <c r="B3991" s="3" t="s">
        <v>3893</v>
      </c>
      <c r="C3991" s="3" t="s">
        <v>8004</v>
      </c>
      <c r="D3991" s="6">
        <v>1600</v>
      </c>
      <c r="E3991" s="8">
        <v>0</v>
      </c>
      <c r="F3991" t="s">
        <v>8220</v>
      </c>
      <c r="G3991" t="s">
        <v>8223</v>
      </c>
      <c r="H3991" t="s">
        <v>8245</v>
      </c>
      <c r="I3991">
        <v>1402979778</v>
      </c>
      <c r="J3991">
        <v>1401770178</v>
      </c>
      <c r="K3991" t="b">
        <v>0</v>
      </c>
      <c r="L3991">
        <v>4</v>
      </c>
      <c r="M3991" t="b">
        <v>0</v>
      </c>
      <c r="N3991" s="10" t="s">
        <v>8271</v>
      </c>
      <c r="O3991" t="s">
        <v>8272</v>
      </c>
      <c r="P3991" s="12">
        <f t="shared" si="373"/>
        <v>41793.191875000004</v>
      </c>
      <c r="Q3991" s="12">
        <f t="shared" si="374"/>
        <v>41807.191875000004</v>
      </c>
      <c r="R3991" s="15">
        <f t="shared" si="375"/>
        <v>2014</v>
      </c>
      <c r="S3991" s="21">
        <f t="shared" si="372"/>
        <v>0</v>
      </c>
      <c r="T3991" s="15">
        <f t="shared" si="377"/>
        <v>0</v>
      </c>
      <c r="U3991">
        <f t="shared" si="376"/>
        <v>2014</v>
      </c>
    </row>
    <row r="3992" spans="1:21" ht="43.5" x14ac:dyDescent="0.35">
      <c r="A3992">
        <v>4091</v>
      </c>
      <c r="B3992" s="3" t="s">
        <v>4087</v>
      </c>
      <c r="C3992" s="3" t="s">
        <v>8194</v>
      </c>
      <c r="D3992" s="6">
        <v>1600</v>
      </c>
      <c r="E3992" s="8">
        <v>0</v>
      </c>
      <c r="F3992" t="s">
        <v>8220</v>
      </c>
      <c r="G3992" t="s">
        <v>8223</v>
      </c>
      <c r="H3992" t="s">
        <v>8245</v>
      </c>
      <c r="I3992">
        <v>1421410151</v>
      </c>
      <c r="J3992">
        <v>1418818151</v>
      </c>
      <c r="K3992" t="b">
        <v>0</v>
      </c>
      <c r="L3992">
        <v>8</v>
      </c>
      <c r="M3992" t="b">
        <v>0</v>
      </c>
      <c r="N3992" s="10" t="s">
        <v>8271</v>
      </c>
      <c r="O3992" t="s">
        <v>8272</v>
      </c>
      <c r="P3992" s="12">
        <f t="shared" si="373"/>
        <v>41990.506377314814</v>
      </c>
      <c r="Q3992" s="12">
        <f t="shared" si="374"/>
        <v>42020.506377314814</v>
      </c>
      <c r="R3992" s="15">
        <f t="shared" si="375"/>
        <v>2014</v>
      </c>
      <c r="S3992" s="21">
        <f t="shared" si="372"/>
        <v>0</v>
      </c>
      <c r="T3992" s="15">
        <f t="shared" si="377"/>
        <v>0</v>
      </c>
      <c r="U3992">
        <f t="shared" si="376"/>
        <v>2014</v>
      </c>
    </row>
    <row r="3993" spans="1:21" ht="43.5" x14ac:dyDescent="0.35">
      <c r="A3993">
        <v>3706</v>
      </c>
      <c r="B3993" s="3" t="s">
        <v>3703</v>
      </c>
      <c r="C3993" s="3" t="s">
        <v>7816</v>
      </c>
      <c r="D3993" s="6">
        <v>1500</v>
      </c>
      <c r="E3993" s="8">
        <v>0</v>
      </c>
      <c r="F3993" t="s">
        <v>8218</v>
      </c>
      <c r="G3993" t="s">
        <v>8223</v>
      </c>
      <c r="H3993" t="s">
        <v>8245</v>
      </c>
      <c r="I3993">
        <v>1410558949</v>
      </c>
      <c r="J3993">
        <v>1409262949</v>
      </c>
      <c r="K3993" t="b">
        <v>0</v>
      </c>
      <c r="L3993">
        <v>13</v>
      </c>
      <c r="M3993" t="b">
        <v>1</v>
      </c>
      <c r="N3993" s="10" t="s">
        <v>8271</v>
      </c>
      <c r="O3993" t="s">
        <v>8272</v>
      </c>
      <c r="P3993" s="12">
        <f t="shared" si="373"/>
        <v>41879.913761574076</v>
      </c>
      <c r="Q3993" s="12">
        <f t="shared" si="374"/>
        <v>41894.913761574076</v>
      </c>
      <c r="R3993" s="15">
        <f t="shared" si="375"/>
        <v>2014</v>
      </c>
      <c r="S3993" s="21">
        <f t="shared" si="372"/>
        <v>0</v>
      </c>
      <c r="T3993" s="15">
        <f t="shared" si="377"/>
        <v>0</v>
      </c>
      <c r="U3993">
        <f t="shared" si="376"/>
        <v>2014</v>
      </c>
    </row>
    <row r="3994" spans="1:21" ht="58" x14ac:dyDescent="0.35">
      <c r="A3994">
        <v>3722</v>
      </c>
      <c r="B3994" s="3" t="s">
        <v>3719</v>
      </c>
      <c r="C3994" s="3" t="s">
        <v>7832</v>
      </c>
      <c r="D3994" s="6">
        <v>1500</v>
      </c>
      <c r="E3994" s="8">
        <v>0</v>
      </c>
      <c r="F3994" t="s">
        <v>8218</v>
      </c>
      <c r="G3994" t="s">
        <v>8228</v>
      </c>
      <c r="H3994" t="s">
        <v>8250</v>
      </c>
      <c r="I3994">
        <v>1455231540</v>
      </c>
      <c r="J3994">
        <v>1452614847</v>
      </c>
      <c r="K3994" t="b">
        <v>0</v>
      </c>
      <c r="L3994">
        <v>35</v>
      </c>
      <c r="M3994" t="b">
        <v>1</v>
      </c>
      <c r="N3994" s="10" t="s">
        <v>8271</v>
      </c>
      <c r="O3994" t="s">
        <v>8272</v>
      </c>
      <c r="P3994" s="12">
        <f t="shared" si="373"/>
        <v>42381.671840277777</v>
      </c>
      <c r="Q3994" s="12">
        <f t="shared" si="374"/>
        <v>42411.957638888889</v>
      </c>
      <c r="R3994" s="15">
        <f t="shared" si="375"/>
        <v>2016</v>
      </c>
      <c r="S3994" s="21">
        <f t="shared" ref="S3994:S4057" si="378">ROUND(E3994/D3994,0)</f>
        <v>0</v>
      </c>
      <c r="T3994" s="15">
        <f t="shared" si="377"/>
        <v>0</v>
      </c>
      <c r="U3994">
        <f t="shared" si="376"/>
        <v>2016</v>
      </c>
    </row>
    <row r="3995" spans="1:21" ht="43.5" x14ac:dyDescent="0.35">
      <c r="A3995">
        <v>3733</v>
      </c>
      <c r="B3995" s="3" t="s">
        <v>3730</v>
      </c>
      <c r="C3995" s="3" t="s">
        <v>7843</v>
      </c>
      <c r="D3995" s="6">
        <v>1500</v>
      </c>
      <c r="E3995" s="8">
        <v>0</v>
      </c>
      <c r="F3995" t="s">
        <v>8220</v>
      </c>
      <c r="G3995" t="s">
        <v>8223</v>
      </c>
      <c r="H3995" t="s">
        <v>8245</v>
      </c>
      <c r="I3995">
        <v>1429396200</v>
      </c>
      <c r="J3995">
        <v>1428539708</v>
      </c>
      <c r="K3995" t="b">
        <v>0</v>
      </c>
      <c r="L3995">
        <v>0</v>
      </c>
      <c r="M3995" t="b">
        <v>0</v>
      </c>
      <c r="N3995" s="10" t="s">
        <v>8271</v>
      </c>
      <c r="O3995" t="s">
        <v>8272</v>
      </c>
      <c r="P3995" s="12">
        <f t="shared" si="373"/>
        <v>42103.024398148147</v>
      </c>
      <c r="Q3995" s="12">
        <f t="shared" si="374"/>
        <v>42112.9375</v>
      </c>
      <c r="R3995" s="15">
        <f t="shared" si="375"/>
        <v>2015</v>
      </c>
      <c r="S3995" s="21">
        <f t="shared" si="378"/>
        <v>0</v>
      </c>
      <c r="T3995" s="15">
        <f t="shared" si="377"/>
        <v>0</v>
      </c>
      <c r="U3995">
        <f t="shared" si="376"/>
        <v>2015</v>
      </c>
    </row>
    <row r="3996" spans="1:21" ht="58" x14ac:dyDescent="0.35">
      <c r="A3996">
        <v>3734</v>
      </c>
      <c r="B3996" s="3" t="s">
        <v>3731</v>
      </c>
      <c r="C3996" s="3" t="s">
        <v>7844</v>
      </c>
      <c r="D3996" s="6">
        <v>1500</v>
      </c>
      <c r="E3996" s="8">
        <v>0</v>
      </c>
      <c r="F3996" t="s">
        <v>8220</v>
      </c>
      <c r="G3996" t="s">
        <v>8223</v>
      </c>
      <c r="H3996" t="s">
        <v>8245</v>
      </c>
      <c r="I3996">
        <v>1432589896</v>
      </c>
      <c r="J3996">
        <v>1427405896</v>
      </c>
      <c r="K3996" t="b">
        <v>0</v>
      </c>
      <c r="L3996">
        <v>7</v>
      </c>
      <c r="M3996" t="b">
        <v>0</v>
      </c>
      <c r="N3996" s="10" t="s">
        <v>8271</v>
      </c>
      <c r="O3996" t="s">
        <v>8272</v>
      </c>
      <c r="P3996" s="12">
        <f t="shared" si="373"/>
        <v>42089.901574074072</v>
      </c>
      <c r="Q3996" s="12">
        <f t="shared" si="374"/>
        <v>42149.901574074072</v>
      </c>
      <c r="R3996" s="15">
        <f t="shared" si="375"/>
        <v>2015</v>
      </c>
      <c r="S3996" s="21">
        <f t="shared" si="378"/>
        <v>0</v>
      </c>
      <c r="T3996" s="15">
        <f t="shared" si="377"/>
        <v>0</v>
      </c>
      <c r="U3996">
        <f t="shared" si="376"/>
        <v>2015</v>
      </c>
    </row>
    <row r="3997" spans="1:21" ht="43.5" x14ac:dyDescent="0.35">
      <c r="A3997">
        <v>3736</v>
      </c>
      <c r="B3997" s="3" t="s">
        <v>3733</v>
      </c>
      <c r="C3997" s="3" t="s">
        <v>7846</v>
      </c>
      <c r="D3997" s="6">
        <v>1500</v>
      </c>
      <c r="E3997" s="8">
        <v>0</v>
      </c>
      <c r="F3997" t="s">
        <v>8220</v>
      </c>
      <c r="G3997" t="s">
        <v>8224</v>
      </c>
      <c r="H3997" t="s">
        <v>8246</v>
      </c>
      <c r="I3997">
        <v>1427133600</v>
      </c>
      <c r="J3997">
        <v>1423847093</v>
      </c>
      <c r="K3997" t="b">
        <v>0</v>
      </c>
      <c r="L3997">
        <v>1</v>
      </c>
      <c r="M3997" t="b">
        <v>0</v>
      </c>
      <c r="N3997" s="10" t="s">
        <v>8271</v>
      </c>
      <c r="O3997" t="s">
        <v>8272</v>
      </c>
      <c r="P3997" s="12">
        <f t="shared" si="373"/>
        <v>42048.711724537032</v>
      </c>
      <c r="Q3997" s="12">
        <f t="shared" si="374"/>
        <v>42086.75</v>
      </c>
      <c r="R3997" s="15">
        <f t="shared" si="375"/>
        <v>2015</v>
      </c>
      <c r="S3997" s="21">
        <f t="shared" si="378"/>
        <v>0</v>
      </c>
      <c r="T3997" s="15">
        <f t="shared" si="377"/>
        <v>0</v>
      </c>
      <c r="U3997">
        <f t="shared" si="376"/>
        <v>2015</v>
      </c>
    </row>
    <row r="3998" spans="1:21" ht="43.5" x14ac:dyDescent="0.35">
      <c r="A3998">
        <v>3738</v>
      </c>
      <c r="B3998" s="3" t="s">
        <v>3735</v>
      </c>
      <c r="C3998" s="3" t="s">
        <v>7848</v>
      </c>
      <c r="D3998" s="6">
        <v>1500</v>
      </c>
      <c r="E3998" s="8">
        <v>0</v>
      </c>
      <c r="F3998" t="s">
        <v>8220</v>
      </c>
      <c r="G3998" t="s">
        <v>8224</v>
      </c>
      <c r="H3998" t="s">
        <v>8246</v>
      </c>
      <c r="I3998">
        <v>1405461600</v>
      </c>
      <c r="J3998">
        <v>1403562705</v>
      </c>
      <c r="K3998" t="b">
        <v>0</v>
      </c>
      <c r="L3998">
        <v>6</v>
      </c>
      <c r="M3998" t="b">
        <v>0</v>
      </c>
      <c r="N3998" s="10" t="s">
        <v>8271</v>
      </c>
      <c r="O3998" t="s">
        <v>8272</v>
      </c>
      <c r="P3998" s="12">
        <f t="shared" si="373"/>
        <v>41813.938715277778</v>
      </c>
      <c r="Q3998" s="12">
        <f t="shared" si="374"/>
        <v>41835.916666666664</v>
      </c>
      <c r="R3998" s="15">
        <f t="shared" si="375"/>
        <v>2014</v>
      </c>
      <c r="S3998" s="21">
        <f t="shared" si="378"/>
        <v>0</v>
      </c>
      <c r="T3998" s="15">
        <f t="shared" si="377"/>
        <v>0</v>
      </c>
      <c r="U3998">
        <f t="shared" si="376"/>
        <v>2014</v>
      </c>
    </row>
    <row r="3999" spans="1:21" ht="29" x14ac:dyDescent="0.35">
      <c r="A3999">
        <v>3758</v>
      </c>
      <c r="B3999" s="3" t="s">
        <v>3755</v>
      </c>
      <c r="C3999" s="3" t="s">
        <v>7868</v>
      </c>
      <c r="D3999" s="6">
        <v>1500</v>
      </c>
      <c r="E3999" s="8">
        <v>0</v>
      </c>
      <c r="F3999" t="s">
        <v>8218</v>
      </c>
      <c r="G3999" t="s">
        <v>8223</v>
      </c>
      <c r="H3999" t="s">
        <v>8245</v>
      </c>
      <c r="I3999">
        <v>1400475600</v>
      </c>
      <c r="J3999">
        <v>1397819938</v>
      </c>
      <c r="K3999" t="b">
        <v>0</v>
      </c>
      <c r="L3999">
        <v>26</v>
      </c>
      <c r="M3999" t="b">
        <v>1</v>
      </c>
      <c r="N3999" s="10" t="s">
        <v>8271</v>
      </c>
      <c r="O3999" t="s">
        <v>8313</v>
      </c>
      <c r="P3999" s="12">
        <f t="shared" si="373"/>
        <v>41747.471504629626</v>
      </c>
      <c r="Q3999" s="12">
        <f t="shared" si="374"/>
        <v>41778.208333333336</v>
      </c>
      <c r="R3999" s="15">
        <f t="shared" si="375"/>
        <v>2014</v>
      </c>
      <c r="S3999" s="21">
        <f t="shared" si="378"/>
        <v>0</v>
      </c>
      <c r="T3999" s="15">
        <f t="shared" si="377"/>
        <v>0</v>
      </c>
      <c r="U3999">
        <f t="shared" si="376"/>
        <v>2014</v>
      </c>
    </row>
    <row r="4000" spans="1:21" ht="43.5" x14ac:dyDescent="0.35">
      <c r="A4000">
        <v>3764</v>
      </c>
      <c r="B4000" s="3" t="s">
        <v>3761</v>
      </c>
      <c r="C4000" s="3" t="s">
        <v>7874</v>
      </c>
      <c r="D4000" s="6">
        <v>1500</v>
      </c>
      <c r="E4000" s="8">
        <v>0</v>
      </c>
      <c r="F4000" t="s">
        <v>8218</v>
      </c>
      <c r="G4000" t="s">
        <v>8223</v>
      </c>
      <c r="H4000" t="s">
        <v>8245</v>
      </c>
      <c r="I4000">
        <v>1464482160</v>
      </c>
      <c r="J4000">
        <v>1462824832</v>
      </c>
      <c r="K4000" t="b">
        <v>0</v>
      </c>
      <c r="L4000">
        <v>27</v>
      </c>
      <c r="M4000" t="b">
        <v>1</v>
      </c>
      <c r="N4000" s="10" t="s">
        <v>8271</v>
      </c>
      <c r="O4000" t="s">
        <v>8313</v>
      </c>
      <c r="P4000" s="12">
        <f t="shared" si="373"/>
        <v>42499.842962962968</v>
      </c>
      <c r="Q4000" s="12">
        <f t="shared" si="374"/>
        <v>42519.024999999994</v>
      </c>
      <c r="R4000" s="15">
        <f t="shared" si="375"/>
        <v>2016</v>
      </c>
      <c r="S4000" s="21">
        <f t="shared" si="378"/>
        <v>0</v>
      </c>
      <c r="T4000" s="15">
        <f t="shared" si="377"/>
        <v>0</v>
      </c>
      <c r="U4000">
        <f t="shared" si="376"/>
        <v>2016</v>
      </c>
    </row>
    <row r="4001" spans="1:21" ht="29" x14ac:dyDescent="0.35">
      <c r="A4001">
        <v>3791</v>
      </c>
      <c r="B4001" s="3" t="s">
        <v>3788</v>
      </c>
      <c r="C4001" s="3" t="s">
        <v>7901</v>
      </c>
      <c r="D4001" s="6">
        <v>1500</v>
      </c>
      <c r="E4001" s="8">
        <v>0</v>
      </c>
      <c r="F4001" t="s">
        <v>8220</v>
      </c>
      <c r="G4001" t="s">
        <v>8223</v>
      </c>
      <c r="H4001" t="s">
        <v>8245</v>
      </c>
      <c r="I4001">
        <v>1404664592</v>
      </c>
      <c r="J4001">
        <v>1399480592</v>
      </c>
      <c r="K4001" t="b">
        <v>0</v>
      </c>
      <c r="L4001">
        <v>0</v>
      </c>
      <c r="M4001" t="b">
        <v>0</v>
      </c>
      <c r="N4001" s="10" t="s">
        <v>8271</v>
      </c>
      <c r="O4001" t="s">
        <v>8313</v>
      </c>
      <c r="P4001" s="12">
        <f t="shared" si="373"/>
        <v>41766.692037037035</v>
      </c>
      <c r="Q4001" s="12">
        <f t="shared" si="374"/>
        <v>41826.692037037035</v>
      </c>
      <c r="R4001" s="15">
        <f t="shared" si="375"/>
        <v>2014</v>
      </c>
      <c r="S4001" s="21">
        <f t="shared" si="378"/>
        <v>0</v>
      </c>
      <c r="T4001" s="15">
        <f t="shared" si="377"/>
        <v>0</v>
      </c>
      <c r="U4001">
        <f t="shared" si="376"/>
        <v>2014</v>
      </c>
    </row>
    <row r="4002" spans="1:21" ht="43.5" x14ac:dyDescent="0.35">
      <c r="A4002">
        <v>3807</v>
      </c>
      <c r="B4002" s="3" t="s">
        <v>3804</v>
      </c>
      <c r="C4002" s="3" t="s">
        <v>7917</v>
      </c>
      <c r="D4002" s="6">
        <v>1500</v>
      </c>
      <c r="E4002" s="8">
        <v>0</v>
      </c>
      <c r="F4002" t="s">
        <v>8220</v>
      </c>
      <c r="G4002" t="s">
        <v>8223</v>
      </c>
      <c r="H4002" t="s">
        <v>8245</v>
      </c>
      <c r="I4002">
        <v>1428097739</v>
      </c>
      <c r="J4002">
        <v>1427492939</v>
      </c>
      <c r="K4002" t="b">
        <v>0</v>
      </c>
      <c r="L4002">
        <v>9</v>
      </c>
      <c r="M4002" t="b">
        <v>0</v>
      </c>
      <c r="N4002" s="10" t="s">
        <v>8271</v>
      </c>
      <c r="O4002" t="s">
        <v>8313</v>
      </c>
      <c r="P4002" s="12">
        <f t="shared" si="373"/>
        <v>42090.909016203703</v>
      </c>
      <c r="Q4002" s="12">
        <f t="shared" si="374"/>
        <v>42097.909016203703</v>
      </c>
      <c r="R4002" s="15">
        <f t="shared" si="375"/>
        <v>2015</v>
      </c>
      <c r="S4002" s="21">
        <f t="shared" si="378"/>
        <v>0</v>
      </c>
      <c r="T4002" s="15">
        <f t="shared" si="377"/>
        <v>0</v>
      </c>
      <c r="U4002">
        <f t="shared" si="376"/>
        <v>2015</v>
      </c>
    </row>
    <row r="4003" spans="1:21" ht="43.5" x14ac:dyDescent="0.35">
      <c r="A4003">
        <v>3810</v>
      </c>
      <c r="B4003" s="3" t="s">
        <v>3807</v>
      </c>
      <c r="C4003" s="3" t="s">
        <v>7920</v>
      </c>
      <c r="D4003" s="6">
        <v>1500</v>
      </c>
      <c r="E4003" s="8">
        <v>0</v>
      </c>
      <c r="F4003" t="s">
        <v>8218</v>
      </c>
      <c r="G4003" t="s">
        <v>8223</v>
      </c>
      <c r="H4003" t="s">
        <v>8245</v>
      </c>
      <c r="I4003">
        <v>1426965758</v>
      </c>
      <c r="J4003">
        <v>1424377358</v>
      </c>
      <c r="K4003" t="b">
        <v>0</v>
      </c>
      <c r="L4003">
        <v>26</v>
      </c>
      <c r="M4003" t="b">
        <v>1</v>
      </c>
      <c r="N4003" s="10" t="s">
        <v>8271</v>
      </c>
      <c r="O4003" t="s">
        <v>8272</v>
      </c>
      <c r="P4003" s="12">
        <f t="shared" si="373"/>
        <v>42054.849050925928</v>
      </c>
      <c r="Q4003" s="12">
        <f t="shared" si="374"/>
        <v>42084.807384259257</v>
      </c>
      <c r="R4003" s="15">
        <f t="shared" si="375"/>
        <v>2015</v>
      </c>
      <c r="S4003" s="21">
        <f t="shared" si="378"/>
        <v>0</v>
      </c>
      <c r="T4003" s="15">
        <f t="shared" si="377"/>
        <v>0</v>
      </c>
      <c r="U4003">
        <f t="shared" si="376"/>
        <v>2015</v>
      </c>
    </row>
    <row r="4004" spans="1:21" ht="43.5" x14ac:dyDescent="0.35">
      <c r="A4004">
        <v>3814</v>
      </c>
      <c r="B4004" s="3" t="s">
        <v>3811</v>
      </c>
      <c r="C4004" s="3" t="s">
        <v>7924</v>
      </c>
      <c r="D4004" s="6">
        <v>1500</v>
      </c>
      <c r="E4004" s="8">
        <v>0</v>
      </c>
      <c r="F4004" t="s">
        <v>8218</v>
      </c>
      <c r="G4004" t="s">
        <v>8223</v>
      </c>
      <c r="H4004" t="s">
        <v>8245</v>
      </c>
      <c r="I4004">
        <v>1427860740</v>
      </c>
      <c r="J4004">
        <v>1424727712</v>
      </c>
      <c r="K4004" t="b">
        <v>0</v>
      </c>
      <c r="L4004">
        <v>34</v>
      </c>
      <c r="M4004" t="b">
        <v>1</v>
      </c>
      <c r="N4004" s="10" t="s">
        <v>8271</v>
      </c>
      <c r="O4004" t="s">
        <v>8272</v>
      </c>
      <c r="P4004" s="12">
        <f t="shared" si="373"/>
        <v>42058.904074074075</v>
      </c>
      <c r="Q4004" s="12">
        <f t="shared" si="374"/>
        <v>42095.165972222225</v>
      </c>
      <c r="R4004" s="15">
        <f t="shared" si="375"/>
        <v>2015</v>
      </c>
      <c r="S4004" s="21">
        <f t="shared" si="378"/>
        <v>0</v>
      </c>
      <c r="T4004" s="15">
        <f t="shared" si="377"/>
        <v>0</v>
      </c>
      <c r="U4004">
        <f t="shared" si="376"/>
        <v>2015</v>
      </c>
    </row>
    <row r="4005" spans="1:21" ht="58" x14ac:dyDescent="0.35">
      <c r="A4005">
        <v>3816</v>
      </c>
      <c r="B4005" s="3" t="s">
        <v>3813</v>
      </c>
      <c r="C4005" s="3" t="s">
        <v>7926</v>
      </c>
      <c r="D4005" s="6">
        <v>1500</v>
      </c>
      <c r="E4005" s="8">
        <v>0</v>
      </c>
      <c r="F4005" t="s">
        <v>8218</v>
      </c>
      <c r="G4005" t="s">
        <v>8223</v>
      </c>
      <c r="H4005" t="s">
        <v>8245</v>
      </c>
      <c r="I4005">
        <v>1405614823</v>
      </c>
      <c r="J4005">
        <v>1403022823</v>
      </c>
      <c r="K4005" t="b">
        <v>0</v>
      </c>
      <c r="L4005">
        <v>37</v>
      </c>
      <c r="M4005" t="b">
        <v>1</v>
      </c>
      <c r="N4005" s="10" t="s">
        <v>8271</v>
      </c>
      <c r="O4005" t="s">
        <v>8272</v>
      </c>
      <c r="P4005" s="12">
        <f t="shared" si="373"/>
        <v>41807.690081018518</v>
      </c>
      <c r="Q4005" s="12">
        <f t="shared" si="374"/>
        <v>41837.690081018518</v>
      </c>
      <c r="R4005" s="15">
        <f t="shared" si="375"/>
        <v>2014</v>
      </c>
      <c r="S4005" s="21">
        <f t="shared" si="378"/>
        <v>0</v>
      </c>
      <c r="T4005" s="15">
        <f t="shared" si="377"/>
        <v>0</v>
      </c>
      <c r="U4005">
        <f t="shared" si="376"/>
        <v>2014</v>
      </c>
    </row>
    <row r="4006" spans="1:21" ht="29" x14ac:dyDescent="0.35">
      <c r="A4006">
        <v>3871</v>
      </c>
      <c r="B4006" s="3" t="s">
        <v>3868</v>
      </c>
      <c r="C4006" s="3" t="s">
        <v>7980</v>
      </c>
      <c r="D4006" s="6">
        <v>1500</v>
      </c>
      <c r="E4006" s="8">
        <v>0</v>
      </c>
      <c r="F4006" t="s">
        <v>8219</v>
      </c>
      <c r="G4006" t="s">
        <v>8223</v>
      </c>
      <c r="H4006" t="s">
        <v>8245</v>
      </c>
      <c r="I4006">
        <v>1490809450</v>
      </c>
      <c r="J4006">
        <v>1485629050</v>
      </c>
      <c r="K4006" t="b">
        <v>0</v>
      </c>
      <c r="L4006">
        <v>3</v>
      </c>
      <c r="M4006" t="b">
        <v>0</v>
      </c>
      <c r="N4006" s="10" t="s">
        <v>8271</v>
      </c>
      <c r="O4006" t="s">
        <v>8313</v>
      </c>
      <c r="P4006" s="12">
        <f t="shared" si="373"/>
        <v>42763.780671296292</v>
      </c>
      <c r="Q4006" s="12">
        <f t="shared" si="374"/>
        <v>42823.739004629635</v>
      </c>
      <c r="R4006" s="15">
        <f t="shared" si="375"/>
        <v>2017</v>
      </c>
      <c r="S4006" s="21">
        <f t="shared" si="378"/>
        <v>0</v>
      </c>
      <c r="T4006" s="15">
        <f t="shared" si="377"/>
        <v>0</v>
      </c>
      <c r="U4006">
        <f t="shared" si="376"/>
        <v>2017</v>
      </c>
    </row>
    <row r="4007" spans="1:21" ht="58" x14ac:dyDescent="0.35">
      <c r="A4007">
        <v>3903</v>
      </c>
      <c r="B4007" s="3" t="s">
        <v>3900</v>
      </c>
      <c r="C4007" s="3" t="s">
        <v>8011</v>
      </c>
      <c r="D4007" s="6">
        <v>1500</v>
      </c>
      <c r="E4007" s="8">
        <v>0</v>
      </c>
      <c r="F4007" t="s">
        <v>8220</v>
      </c>
      <c r="G4007" t="s">
        <v>8223</v>
      </c>
      <c r="H4007" t="s">
        <v>8245</v>
      </c>
      <c r="I4007">
        <v>1439581080</v>
      </c>
      <c r="J4007">
        <v>1435709765</v>
      </c>
      <c r="K4007" t="b">
        <v>0</v>
      </c>
      <c r="L4007">
        <v>0</v>
      </c>
      <c r="M4007" t="b">
        <v>0</v>
      </c>
      <c r="N4007" s="10" t="s">
        <v>8271</v>
      </c>
      <c r="O4007" t="s">
        <v>8272</v>
      </c>
      <c r="P4007" s="12">
        <f t="shared" si="373"/>
        <v>42186.01116898148</v>
      </c>
      <c r="Q4007" s="12">
        <f t="shared" si="374"/>
        <v>42230.818055555559</v>
      </c>
      <c r="R4007" s="15">
        <f t="shared" si="375"/>
        <v>2015</v>
      </c>
      <c r="S4007" s="21">
        <f t="shared" si="378"/>
        <v>0</v>
      </c>
      <c r="T4007" s="15">
        <f t="shared" si="377"/>
        <v>0</v>
      </c>
      <c r="U4007">
        <f t="shared" si="376"/>
        <v>2015</v>
      </c>
    </row>
    <row r="4008" spans="1:21" ht="43.5" x14ac:dyDescent="0.35">
      <c r="A4008">
        <v>3905</v>
      </c>
      <c r="B4008" s="3" t="s">
        <v>3902</v>
      </c>
      <c r="C4008" s="3" t="s">
        <v>8013</v>
      </c>
      <c r="D4008" s="6">
        <v>1500</v>
      </c>
      <c r="E4008" s="8">
        <v>0</v>
      </c>
      <c r="F4008" t="s">
        <v>8220</v>
      </c>
      <c r="G4008" t="s">
        <v>8224</v>
      </c>
      <c r="H4008" t="s">
        <v>8246</v>
      </c>
      <c r="I4008">
        <v>1434063600</v>
      </c>
      <c r="J4008">
        <v>1430405903</v>
      </c>
      <c r="K4008" t="b">
        <v>0</v>
      </c>
      <c r="L4008">
        <v>7</v>
      </c>
      <c r="M4008" t="b">
        <v>0</v>
      </c>
      <c r="N4008" s="10" t="s">
        <v>8271</v>
      </c>
      <c r="O4008" t="s">
        <v>8272</v>
      </c>
      <c r="P4008" s="12">
        <f t="shared" si="373"/>
        <v>42124.623877314814</v>
      </c>
      <c r="Q4008" s="12">
        <f t="shared" si="374"/>
        <v>42166.958333333328</v>
      </c>
      <c r="R4008" s="15">
        <f t="shared" si="375"/>
        <v>2015</v>
      </c>
      <c r="S4008" s="21">
        <f t="shared" si="378"/>
        <v>0</v>
      </c>
      <c r="T4008" s="15">
        <f t="shared" si="377"/>
        <v>0</v>
      </c>
      <c r="U4008">
        <f t="shared" si="376"/>
        <v>2015</v>
      </c>
    </row>
    <row r="4009" spans="1:21" ht="43.5" x14ac:dyDescent="0.35">
      <c r="A4009">
        <v>3906</v>
      </c>
      <c r="B4009" s="3" t="s">
        <v>3903</v>
      </c>
      <c r="C4009" s="3" t="s">
        <v>8014</v>
      </c>
      <c r="D4009" s="6">
        <v>1500</v>
      </c>
      <c r="E4009" s="8">
        <v>0</v>
      </c>
      <c r="F4009" t="s">
        <v>8220</v>
      </c>
      <c r="G4009" t="s">
        <v>8224</v>
      </c>
      <c r="H4009" t="s">
        <v>8246</v>
      </c>
      <c r="I4009">
        <v>1435325100</v>
      </c>
      <c r="J4009">
        <v>1432072893</v>
      </c>
      <c r="K4009" t="b">
        <v>0</v>
      </c>
      <c r="L4009">
        <v>16</v>
      </c>
      <c r="M4009" t="b">
        <v>0</v>
      </c>
      <c r="N4009" s="10" t="s">
        <v>8271</v>
      </c>
      <c r="O4009" t="s">
        <v>8272</v>
      </c>
      <c r="P4009" s="12">
        <f t="shared" si="373"/>
        <v>42143.917743055557</v>
      </c>
      <c r="Q4009" s="12">
        <f t="shared" si="374"/>
        <v>42181.559027777781</v>
      </c>
      <c r="R4009" s="15">
        <f t="shared" si="375"/>
        <v>2015</v>
      </c>
      <c r="S4009" s="21">
        <f t="shared" si="378"/>
        <v>0</v>
      </c>
      <c r="T4009" s="15">
        <f t="shared" si="377"/>
        <v>0</v>
      </c>
      <c r="U4009">
        <f t="shared" si="376"/>
        <v>2015</v>
      </c>
    </row>
    <row r="4010" spans="1:21" ht="43.5" x14ac:dyDescent="0.35">
      <c r="A4010">
        <v>3915</v>
      </c>
      <c r="B4010" s="3" t="s">
        <v>3912</v>
      </c>
      <c r="C4010" s="3" t="s">
        <v>8023</v>
      </c>
      <c r="D4010" s="6">
        <v>1500</v>
      </c>
      <c r="E4010" s="8">
        <v>0</v>
      </c>
      <c r="F4010" t="s">
        <v>8220</v>
      </c>
      <c r="G4010" t="s">
        <v>8224</v>
      </c>
      <c r="H4010" t="s">
        <v>8246</v>
      </c>
      <c r="I4010">
        <v>1464824309</v>
      </c>
      <c r="J4010">
        <v>1462232309</v>
      </c>
      <c r="K4010" t="b">
        <v>0</v>
      </c>
      <c r="L4010">
        <v>1</v>
      </c>
      <c r="M4010" t="b">
        <v>0</v>
      </c>
      <c r="N4010" s="10" t="s">
        <v>8271</v>
      </c>
      <c r="O4010" t="s">
        <v>8272</v>
      </c>
      <c r="P4010" s="12">
        <f t="shared" si="373"/>
        <v>42492.98505787037</v>
      </c>
      <c r="Q4010" s="12">
        <f t="shared" si="374"/>
        <v>42522.98505787037</v>
      </c>
      <c r="R4010" s="15">
        <f t="shared" si="375"/>
        <v>2016</v>
      </c>
      <c r="S4010" s="21">
        <f t="shared" si="378"/>
        <v>0</v>
      </c>
      <c r="T4010" s="15">
        <f t="shared" si="377"/>
        <v>0</v>
      </c>
      <c r="U4010">
        <f t="shared" si="376"/>
        <v>2016</v>
      </c>
    </row>
    <row r="4011" spans="1:21" ht="43.5" x14ac:dyDescent="0.35">
      <c r="A4011">
        <v>3984</v>
      </c>
      <c r="B4011" s="3" t="s">
        <v>3980</v>
      </c>
      <c r="C4011" s="3" t="s">
        <v>8090</v>
      </c>
      <c r="D4011" s="6">
        <v>1500</v>
      </c>
      <c r="E4011" s="8">
        <v>0</v>
      </c>
      <c r="F4011" t="s">
        <v>8220</v>
      </c>
      <c r="G4011" t="s">
        <v>8224</v>
      </c>
      <c r="H4011" t="s">
        <v>8246</v>
      </c>
      <c r="I4011">
        <v>1415404800</v>
      </c>
      <c r="J4011">
        <v>1412809644</v>
      </c>
      <c r="K4011" t="b">
        <v>0</v>
      </c>
      <c r="L4011">
        <v>10</v>
      </c>
      <c r="M4011" t="b">
        <v>0</v>
      </c>
      <c r="N4011" s="10" t="s">
        <v>8271</v>
      </c>
      <c r="O4011" t="s">
        <v>8272</v>
      </c>
      <c r="P4011" s="12">
        <f t="shared" si="373"/>
        <v>41920.963472222218</v>
      </c>
      <c r="Q4011" s="12">
        <f t="shared" si="374"/>
        <v>41951</v>
      </c>
      <c r="R4011" s="15">
        <f t="shared" si="375"/>
        <v>2014</v>
      </c>
      <c r="S4011" s="21">
        <f t="shared" si="378"/>
        <v>0</v>
      </c>
      <c r="T4011" s="15">
        <f t="shared" si="377"/>
        <v>0</v>
      </c>
      <c r="U4011">
        <f t="shared" si="376"/>
        <v>2014</v>
      </c>
    </row>
    <row r="4012" spans="1:21" ht="29" x14ac:dyDescent="0.35">
      <c r="A4012">
        <v>3988</v>
      </c>
      <c r="B4012" s="3" t="s">
        <v>3984</v>
      </c>
      <c r="C4012" s="3" t="s">
        <v>8094</v>
      </c>
      <c r="D4012" s="6">
        <v>1500</v>
      </c>
      <c r="E4012" s="8">
        <v>0</v>
      </c>
      <c r="F4012" t="s">
        <v>8220</v>
      </c>
      <c r="G4012" t="s">
        <v>8223</v>
      </c>
      <c r="H4012" t="s">
        <v>8245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s="10" t="s">
        <v>8271</v>
      </c>
      <c r="O4012" t="s">
        <v>8272</v>
      </c>
      <c r="P4012" s="12">
        <f t="shared" si="373"/>
        <v>42230.08116898148</v>
      </c>
      <c r="Q4012" s="12">
        <f t="shared" si="374"/>
        <v>42245.08116898148</v>
      </c>
      <c r="R4012" s="15">
        <f t="shared" si="375"/>
        <v>2015</v>
      </c>
      <c r="S4012" s="21">
        <f t="shared" si="378"/>
        <v>0</v>
      </c>
      <c r="T4012" s="15">
        <f t="shared" si="377"/>
        <v>0</v>
      </c>
      <c r="U4012">
        <f t="shared" si="376"/>
        <v>2015</v>
      </c>
    </row>
    <row r="4013" spans="1:21" ht="29" x14ac:dyDescent="0.35">
      <c r="A4013">
        <v>4018</v>
      </c>
      <c r="B4013" s="3" t="s">
        <v>4014</v>
      </c>
      <c r="C4013" s="3" t="s">
        <v>8123</v>
      </c>
      <c r="D4013" s="6">
        <v>1500</v>
      </c>
      <c r="E4013" s="8">
        <v>0</v>
      </c>
      <c r="F4013" t="s">
        <v>8220</v>
      </c>
      <c r="G4013" t="s">
        <v>8224</v>
      </c>
      <c r="H4013" t="s">
        <v>8246</v>
      </c>
      <c r="I4013">
        <v>1475877108</v>
      </c>
      <c r="J4013">
        <v>1473285108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 s="12">
        <f t="shared" si="373"/>
        <v>42620.91097222222</v>
      </c>
      <c r="Q4013" s="12">
        <f t="shared" si="374"/>
        <v>42650.91097222222</v>
      </c>
      <c r="R4013" s="15">
        <f t="shared" si="375"/>
        <v>2016</v>
      </c>
      <c r="S4013" s="21">
        <f t="shared" si="378"/>
        <v>0</v>
      </c>
      <c r="T4013" s="15">
        <f t="shared" si="377"/>
        <v>0</v>
      </c>
      <c r="U4013">
        <f t="shared" si="376"/>
        <v>2016</v>
      </c>
    </row>
    <row r="4014" spans="1:21" ht="58" x14ac:dyDescent="0.35">
      <c r="A4014">
        <v>4050</v>
      </c>
      <c r="B4014" s="3" t="s">
        <v>4046</v>
      </c>
      <c r="C4014" s="3" t="s">
        <v>8154</v>
      </c>
      <c r="D4014" s="6">
        <v>1500</v>
      </c>
      <c r="E4014" s="8">
        <v>0</v>
      </c>
      <c r="F4014" t="s">
        <v>8220</v>
      </c>
      <c r="G4014" t="s">
        <v>8223</v>
      </c>
      <c r="H4014" t="s">
        <v>8245</v>
      </c>
      <c r="I4014">
        <v>1414077391</v>
      </c>
      <c r="J4014">
        <v>1411485391</v>
      </c>
      <c r="K4014" t="b">
        <v>0</v>
      </c>
      <c r="L4014">
        <v>1</v>
      </c>
      <c r="M4014" t="b">
        <v>0</v>
      </c>
      <c r="N4014" s="10" t="s">
        <v>8271</v>
      </c>
      <c r="O4014" t="s">
        <v>8272</v>
      </c>
      <c r="P4014" s="12">
        <f t="shared" si="373"/>
        <v>41905.636469907404</v>
      </c>
      <c r="Q4014" s="12">
        <f t="shared" si="374"/>
        <v>41935.636469907404</v>
      </c>
      <c r="R4014" s="15">
        <f t="shared" si="375"/>
        <v>2014</v>
      </c>
      <c r="S4014" s="21">
        <f t="shared" si="378"/>
        <v>0</v>
      </c>
      <c r="T4014" s="15">
        <f t="shared" si="377"/>
        <v>0</v>
      </c>
      <c r="U4014">
        <f t="shared" si="376"/>
        <v>2014</v>
      </c>
    </row>
    <row r="4015" spans="1:21" ht="43.5" x14ac:dyDescent="0.35">
      <c r="A4015">
        <v>4056</v>
      </c>
      <c r="B4015" s="3" t="s">
        <v>4052</v>
      </c>
      <c r="C4015" s="3" t="s">
        <v>8160</v>
      </c>
      <c r="D4015" s="6">
        <v>1500</v>
      </c>
      <c r="E4015" s="8">
        <v>0</v>
      </c>
      <c r="F4015" t="s">
        <v>8220</v>
      </c>
      <c r="G4015" t="s">
        <v>8223</v>
      </c>
      <c r="H4015" t="s">
        <v>8245</v>
      </c>
      <c r="I4015">
        <v>1467575940</v>
      </c>
      <c r="J4015">
        <v>1465856639</v>
      </c>
      <c r="K4015" t="b">
        <v>0</v>
      </c>
      <c r="L4015">
        <v>9</v>
      </c>
      <c r="M4015" t="b">
        <v>0</v>
      </c>
      <c r="N4015" s="10" t="s">
        <v>8271</v>
      </c>
      <c r="O4015" t="s">
        <v>8272</v>
      </c>
      <c r="P4015" s="12">
        <f t="shared" si="373"/>
        <v>42534.933321759265</v>
      </c>
      <c r="Q4015" s="12">
        <f t="shared" si="374"/>
        <v>42554.832638888889</v>
      </c>
      <c r="R4015" s="15">
        <f t="shared" si="375"/>
        <v>2016</v>
      </c>
      <c r="S4015" s="21">
        <f t="shared" si="378"/>
        <v>0</v>
      </c>
      <c r="T4015" s="15">
        <f t="shared" si="377"/>
        <v>0</v>
      </c>
      <c r="U4015">
        <f t="shared" si="376"/>
        <v>2016</v>
      </c>
    </row>
    <row r="4016" spans="1:21" ht="43.5" x14ac:dyDescent="0.35">
      <c r="A4016">
        <v>4113</v>
      </c>
      <c r="B4016" s="3" t="s">
        <v>4109</v>
      </c>
      <c r="C4016" s="3" t="s">
        <v>8215</v>
      </c>
      <c r="D4016" s="6">
        <v>1500</v>
      </c>
      <c r="E4016" s="8">
        <v>0</v>
      </c>
      <c r="F4016" t="s">
        <v>8220</v>
      </c>
      <c r="G4016" t="s">
        <v>8223</v>
      </c>
      <c r="H4016" t="s">
        <v>8245</v>
      </c>
      <c r="I4016">
        <v>1452234840</v>
      </c>
      <c r="J4016">
        <v>1450619123</v>
      </c>
      <c r="K4016" t="b">
        <v>0</v>
      </c>
      <c r="L4016">
        <v>3</v>
      </c>
      <c r="M4016" t="b">
        <v>0</v>
      </c>
      <c r="N4016" s="10" t="s">
        <v>8271</v>
      </c>
      <c r="O4016" t="s">
        <v>8272</v>
      </c>
      <c r="P4016" s="12">
        <f t="shared" si="373"/>
        <v>42358.573182870372</v>
      </c>
      <c r="Q4016" s="12">
        <f t="shared" si="374"/>
        <v>42377.273611111115</v>
      </c>
      <c r="R4016" s="15">
        <f t="shared" si="375"/>
        <v>2015</v>
      </c>
      <c r="S4016" s="21">
        <f t="shared" si="378"/>
        <v>0</v>
      </c>
      <c r="T4016" s="15">
        <f t="shared" si="377"/>
        <v>0</v>
      </c>
      <c r="U4016">
        <f t="shared" si="376"/>
        <v>2015</v>
      </c>
    </row>
    <row r="4017" spans="1:21" ht="58" x14ac:dyDescent="0.35">
      <c r="A4017">
        <v>3962</v>
      </c>
      <c r="B4017" s="3" t="s">
        <v>3959</v>
      </c>
      <c r="C4017" s="3" t="s">
        <v>8069</v>
      </c>
      <c r="D4017" s="6">
        <v>1400</v>
      </c>
      <c r="E4017" s="8">
        <v>0</v>
      </c>
      <c r="F4017" t="s">
        <v>8220</v>
      </c>
      <c r="G4017" t="s">
        <v>8224</v>
      </c>
      <c r="H4017" t="s">
        <v>8246</v>
      </c>
      <c r="I4017">
        <v>1448722494</v>
      </c>
      <c r="J4017">
        <v>1446562494</v>
      </c>
      <c r="K4017" t="b">
        <v>0</v>
      </c>
      <c r="L4017">
        <v>3</v>
      </c>
      <c r="M4017" t="b">
        <v>0</v>
      </c>
      <c r="N4017" s="10" t="s">
        <v>8271</v>
      </c>
      <c r="O4017" t="s">
        <v>8272</v>
      </c>
      <c r="P4017" s="12">
        <f t="shared" si="373"/>
        <v>42311.621458333335</v>
      </c>
      <c r="Q4017" s="12">
        <f t="shared" si="374"/>
        <v>42336.621458333335</v>
      </c>
      <c r="R4017" s="15">
        <f t="shared" si="375"/>
        <v>2015</v>
      </c>
      <c r="S4017" s="21">
        <f t="shared" si="378"/>
        <v>0</v>
      </c>
      <c r="T4017" s="15">
        <f t="shared" si="377"/>
        <v>0</v>
      </c>
      <c r="U4017">
        <f t="shared" si="376"/>
        <v>2015</v>
      </c>
    </row>
    <row r="4018" spans="1:21" ht="29" x14ac:dyDescent="0.35">
      <c r="A4018">
        <v>3710</v>
      </c>
      <c r="B4018" s="3" t="s">
        <v>3707</v>
      </c>
      <c r="C4018" s="3" t="s">
        <v>7820</v>
      </c>
      <c r="D4018" s="6">
        <v>1300</v>
      </c>
      <c r="E4018" s="8">
        <v>0</v>
      </c>
      <c r="F4018" t="s">
        <v>8218</v>
      </c>
      <c r="G4018" t="s">
        <v>8223</v>
      </c>
      <c r="H4018" t="s">
        <v>8245</v>
      </c>
      <c r="I4018">
        <v>1428068988</v>
      </c>
      <c r="J4018">
        <v>1425908988</v>
      </c>
      <c r="K4018" t="b">
        <v>0</v>
      </c>
      <c r="L4018">
        <v>27</v>
      </c>
      <c r="M4018" t="b">
        <v>1</v>
      </c>
      <c r="N4018" s="10" t="s">
        <v>8271</v>
      </c>
      <c r="O4018" t="s">
        <v>8272</v>
      </c>
      <c r="P4018" s="12">
        <f t="shared" si="373"/>
        <v>42072.576249999998</v>
      </c>
      <c r="Q4018" s="12">
        <f t="shared" si="374"/>
        <v>42097.576249999998</v>
      </c>
      <c r="R4018" s="15">
        <f t="shared" si="375"/>
        <v>2015</v>
      </c>
      <c r="S4018" s="21">
        <f t="shared" si="378"/>
        <v>0</v>
      </c>
      <c r="T4018" s="15">
        <f t="shared" si="377"/>
        <v>0</v>
      </c>
      <c r="U4018">
        <f t="shared" si="376"/>
        <v>2015</v>
      </c>
    </row>
    <row r="4019" spans="1:21" ht="58" x14ac:dyDescent="0.35">
      <c r="A4019">
        <v>3976</v>
      </c>
      <c r="B4019" s="3" t="s">
        <v>3973</v>
      </c>
      <c r="C4019" s="3" t="s">
        <v>8083</v>
      </c>
      <c r="D4019" s="6">
        <v>1300</v>
      </c>
      <c r="E4019" s="8">
        <v>0</v>
      </c>
      <c r="F4019" t="s">
        <v>8220</v>
      </c>
      <c r="G4019" t="s">
        <v>8223</v>
      </c>
      <c r="H4019" t="s">
        <v>8245</v>
      </c>
      <c r="I4019">
        <v>1406876400</v>
      </c>
      <c r="J4019">
        <v>1405024561</v>
      </c>
      <c r="K4019" t="b">
        <v>0</v>
      </c>
      <c r="L4019">
        <v>10</v>
      </c>
      <c r="M4019" t="b">
        <v>0</v>
      </c>
      <c r="N4019" s="10" t="s">
        <v>8271</v>
      </c>
      <c r="O4019" t="s">
        <v>8272</v>
      </c>
      <c r="P4019" s="12">
        <f t="shared" si="373"/>
        <v>41830.858344907407</v>
      </c>
      <c r="Q4019" s="12">
        <f t="shared" si="374"/>
        <v>41852.291666666664</v>
      </c>
      <c r="R4019" s="15">
        <f t="shared" si="375"/>
        <v>2014</v>
      </c>
      <c r="S4019" s="21">
        <f t="shared" si="378"/>
        <v>0</v>
      </c>
      <c r="T4019" s="15">
        <f t="shared" si="377"/>
        <v>0</v>
      </c>
      <c r="U4019">
        <f t="shared" si="376"/>
        <v>2014</v>
      </c>
    </row>
    <row r="4020" spans="1:21" ht="43.5" x14ac:dyDescent="0.35">
      <c r="A4020">
        <v>3762</v>
      </c>
      <c r="B4020" s="3" t="s">
        <v>3759</v>
      </c>
      <c r="C4020" s="3" t="s">
        <v>7872</v>
      </c>
      <c r="D4020" s="6">
        <v>1250</v>
      </c>
      <c r="E4020" s="8">
        <v>0</v>
      </c>
      <c r="F4020" t="s">
        <v>8218</v>
      </c>
      <c r="G4020" t="s">
        <v>8224</v>
      </c>
      <c r="H4020" t="s">
        <v>8246</v>
      </c>
      <c r="I4020">
        <v>1438543889</v>
      </c>
      <c r="J4020">
        <v>1436383889</v>
      </c>
      <c r="K4020" t="b">
        <v>0</v>
      </c>
      <c r="L4020">
        <v>28</v>
      </c>
      <c r="M4020" t="b">
        <v>1</v>
      </c>
      <c r="N4020" s="10" t="s">
        <v>8271</v>
      </c>
      <c r="O4020" t="s">
        <v>8313</v>
      </c>
      <c r="P4020" s="12">
        <f t="shared" si="373"/>
        <v>42193.813530092593</v>
      </c>
      <c r="Q4020" s="12">
        <f t="shared" si="374"/>
        <v>42218.813530092593</v>
      </c>
      <c r="R4020" s="15">
        <f t="shared" si="375"/>
        <v>2015</v>
      </c>
      <c r="S4020" s="21">
        <f t="shared" si="378"/>
        <v>0</v>
      </c>
      <c r="T4020" s="15">
        <f t="shared" si="377"/>
        <v>0</v>
      </c>
      <c r="U4020">
        <f t="shared" si="376"/>
        <v>2015</v>
      </c>
    </row>
    <row r="4021" spans="1:21" ht="43.5" x14ac:dyDescent="0.35">
      <c r="A4021">
        <v>3998</v>
      </c>
      <c r="B4021" s="3" t="s">
        <v>3994</v>
      </c>
      <c r="C4021" s="3" t="s">
        <v>8104</v>
      </c>
      <c r="D4021" s="6">
        <v>1250</v>
      </c>
      <c r="E4021" s="8">
        <v>0</v>
      </c>
      <c r="F4021" t="s">
        <v>8220</v>
      </c>
      <c r="G4021" t="s">
        <v>8223</v>
      </c>
      <c r="H4021" t="s">
        <v>8245</v>
      </c>
      <c r="I4021">
        <v>1427580426</v>
      </c>
      <c r="J4021">
        <v>1424992026</v>
      </c>
      <c r="K4021" t="b">
        <v>0</v>
      </c>
      <c r="L4021">
        <v>12</v>
      </c>
      <c r="M4021" t="b">
        <v>0</v>
      </c>
      <c r="N4021" s="10" t="s">
        <v>8271</v>
      </c>
      <c r="O4021" t="s">
        <v>8272</v>
      </c>
      <c r="P4021" s="12">
        <f t="shared" si="373"/>
        <v>42061.963263888887</v>
      </c>
      <c r="Q4021" s="12">
        <f t="shared" si="374"/>
        <v>42091.921597222223</v>
      </c>
      <c r="R4021" s="15">
        <f t="shared" si="375"/>
        <v>2015</v>
      </c>
      <c r="S4021" s="21">
        <f t="shared" si="378"/>
        <v>0</v>
      </c>
      <c r="T4021" s="15">
        <f t="shared" si="377"/>
        <v>0</v>
      </c>
      <c r="U4021">
        <f t="shared" si="376"/>
        <v>2015</v>
      </c>
    </row>
    <row r="4022" spans="1:21" ht="58" x14ac:dyDescent="0.35">
      <c r="A4022">
        <v>4002</v>
      </c>
      <c r="B4022" s="3" t="s">
        <v>3998</v>
      </c>
      <c r="C4022" s="3" t="s">
        <v>8108</v>
      </c>
      <c r="D4022" s="6">
        <v>1250</v>
      </c>
      <c r="E4022" s="8">
        <v>0</v>
      </c>
      <c r="F4022" t="s">
        <v>8220</v>
      </c>
      <c r="G4022" t="s">
        <v>8223</v>
      </c>
      <c r="H4022" t="s">
        <v>8245</v>
      </c>
      <c r="I4022">
        <v>1411779761</v>
      </c>
      <c r="J4022">
        <v>1409187761</v>
      </c>
      <c r="K4022" t="b">
        <v>0</v>
      </c>
      <c r="L4022">
        <v>4</v>
      </c>
      <c r="M4022" t="b">
        <v>0</v>
      </c>
      <c r="N4022" s="10" t="s">
        <v>8271</v>
      </c>
      <c r="O4022" t="s">
        <v>8272</v>
      </c>
      <c r="P4022" s="12">
        <f t="shared" si="373"/>
        <v>41879.043530092589</v>
      </c>
      <c r="Q4022" s="12">
        <f t="shared" si="374"/>
        <v>41909.043530092589</v>
      </c>
      <c r="R4022" s="15">
        <f t="shared" si="375"/>
        <v>2014</v>
      </c>
      <c r="S4022" s="21">
        <f t="shared" si="378"/>
        <v>0</v>
      </c>
      <c r="T4022" s="15">
        <f t="shared" si="377"/>
        <v>0</v>
      </c>
      <c r="U4022">
        <f t="shared" si="376"/>
        <v>2014</v>
      </c>
    </row>
    <row r="4023" spans="1:21" ht="43.5" x14ac:dyDescent="0.35">
      <c r="A4023">
        <v>4069</v>
      </c>
      <c r="B4023" s="3" t="s">
        <v>4065</v>
      </c>
      <c r="C4023" s="3" t="s">
        <v>8172</v>
      </c>
      <c r="D4023" s="6">
        <v>1250</v>
      </c>
      <c r="E4023" s="8">
        <v>0</v>
      </c>
      <c r="F4023" t="s">
        <v>8220</v>
      </c>
      <c r="G4023" t="s">
        <v>8224</v>
      </c>
      <c r="H4023" t="s">
        <v>8246</v>
      </c>
      <c r="I4023">
        <v>1425124800</v>
      </c>
      <c r="J4023">
        <v>1421596356</v>
      </c>
      <c r="K4023" t="b">
        <v>0</v>
      </c>
      <c r="L4023">
        <v>13</v>
      </c>
      <c r="M4023" t="b">
        <v>0</v>
      </c>
      <c r="N4023" s="10" t="s">
        <v>8271</v>
      </c>
      <c r="O4023" t="s">
        <v>8272</v>
      </c>
      <c r="P4023" s="12">
        <f t="shared" si="373"/>
        <v>42022.661527777775</v>
      </c>
      <c r="Q4023" s="12">
        <f t="shared" si="374"/>
        <v>42063.5</v>
      </c>
      <c r="R4023" s="15">
        <f t="shared" si="375"/>
        <v>2015</v>
      </c>
      <c r="S4023" s="21">
        <f t="shared" si="378"/>
        <v>0</v>
      </c>
      <c r="T4023" s="15">
        <f t="shared" si="377"/>
        <v>0</v>
      </c>
      <c r="U4023">
        <f t="shared" si="376"/>
        <v>2015</v>
      </c>
    </row>
    <row r="4024" spans="1:21" ht="58" x14ac:dyDescent="0.35">
      <c r="A4024">
        <v>3744</v>
      </c>
      <c r="B4024" s="3" t="s">
        <v>3741</v>
      </c>
      <c r="C4024" s="3" t="s">
        <v>7854</v>
      </c>
      <c r="D4024" s="6">
        <v>1200</v>
      </c>
      <c r="E4024" s="8">
        <v>0</v>
      </c>
      <c r="F4024" t="s">
        <v>8220</v>
      </c>
      <c r="G4024" t="s">
        <v>8223</v>
      </c>
      <c r="H4024" t="s">
        <v>8245</v>
      </c>
      <c r="I4024">
        <v>1404532740</v>
      </c>
      <c r="J4024">
        <v>1401823952</v>
      </c>
      <c r="K4024" t="b">
        <v>0</v>
      </c>
      <c r="L4024">
        <v>0</v>
      </c>
      <c r="M4024" t="b">
        <v>0</v>
      </c>
      <c r="N4024" s="10" t="s">
        <v>8271</v>
      </c>
      <c r="O4024" t="s">
        <v>8272</v>
      </c>
      <c r="P4024" s="12">
        <f t="shared" si="373"/>
        <v>41793.814259259263</v>
      </c>
      <c r="Q4024" s="12">
        <f t="shared" si="374"/>
        <v>41825.165972222225</v>
      </c>
      <c r="R4024" s="15">
        <f t="shared" si="375"/>
        <v>2014</v>
      </c>
      <c r="S4024" s="21">
        <f t="shared" si="378"/>
        <v>0</v>
      </c>
      <c r="T4024" s="15">
        <f t="shared" si="377"/>
        <v>0</v>
      </c>
      <c r="U4024">
        <f t="shared" si="376"/>
        <v>2014</v>
      </c>
    </row>
    <row r="4025" spans="1:21" ht="43.5" x14ac:dyDescent="0.35">
      <c r="A4025">
        <v>3783</v>
      </c>
      <c r="B4025" s="3" t="s">
        <v>3780</v>
      </c>
      <c r="C4025" s="3" t="s">
        <v>7893</v>
      </c>
      <c r="D4025" s="6">
        <v>1200</v>
      </c>
      <c r="E4025" s="8">
        <v>0</v>
      </c>
      <c r="F4025" t="s">
        <v>8218</v>
      </c>
      <c r="G4025" t="s">
        <v>8223</v>
      </c>
      <c r="H4025" t="s">
        <v>8245</v>
      </c>
      <c r="I4025">
        <v>1458057600</v>
      </c>
      <c r="J4025">
        <v>1455938520</v>
      </c>
      <c r="K4025" t="b">
        <v>0</v>
      </c>
      <c r="L4025">
        <v>24</v>
      </c>
      <c r="M4025" t="b">
        <v>1</v>
      </c>
      <c r="N4025" s="10" t="s">
        <v>8271</v>
      </c>
      <c r="O4025" t="s">
        <v>8313</v>
      </c>
      <c r="P4025" s="12">
        <f t="shared" si="373"/>
        <v>42420.140277777777</v>
      </c>
      <c r="Q4025" s="12">
        <f t="shared" si="374"/>
        <v>42444.666666666672</v>
      </c>
      <c r="R4025" s="15">
        <f t="shared" si="375"/>
        <v>2016</v>
      </c>
      <c r="S4025" s="21">
        <f t="shared" si="378"/>
        <v>0</v>
      </c>
      <c r="T4025" s="15">
        <f t="shared" si="377"/>
        <v>0</v>
      </c>
      <c r="U4025">
        <f t="shared" si="376"/>
        <v>2016</v>
      </c>
    </row>
    <row r="4026" spans="1:21" ht="43.5" x14ac:dyDescent="0.35">
      <c r="A4026">
        <v>3832</v>
      </c>
      <c r="B4026" s="3" t="s">
        <v>3829</v>
      </c>
      <c r="C4026" s="3" t="s">
        <v>7941</v>
      </c>
      <c r="D4026" s="6">
        <v>1200</v>
      </c>
      <c r="E4026" s="8">
        <v>0</v>
      </c>
      <c r="F4026" t="s">
        <v>8218</v>
      </c>
      <c r="G4026" t="s">
        <v>8223</v>
      </c>
      <c r="H4026" t="s">
        <v>8245</v>
      </c>
      <c r="I4026">
        <v>1455936335</v>
      </c>
      <c r="J4026">
        <v>1452048335</v>
      </c>
      <c r="K4026" t="b">
        <v>0</v>
      </c>
      <c r="L4026">
        <v>9</v>
      </c>
      <c r="M4026" t="b">
        <v>1</v>
      </c>
      <c r="N4026" s="10" t="s">
        <v>8271</v>
      </c>
      <c r="O4026" t="s">
        <v>8272</v>
      </c>
      <c r="P4026" s="12">
        <f t="shared" si="373"/>
        <v>42375.114988425921</v>
      </c>
      <c r="Q4026" s="12">
        <f t="shared" si="374"/>
        <v>42420.114988425921</v>
      </c>
      <c r="R4026" s="15">
        <f t="shared" si="375"/>
        <v>2016</v>
      </c>
      <c r="S4026" s="21">
        <f t="shared" si="378"/>
        <v>0</v>
      </c>
      <c r="T4026" s="15">
        <f t="shared" si="377"/>
        <v>0</v>
      </c>
      <c r="U4026">
        <f t="shared" si="376"/>
        <v>2016</v>
      </c>
    </row>
    <row r="4027" spans="1:21" ht="58" x14ac:dyDescent="0.35">
      <c r="A4027">
        <v>3833</v>
      </c>
      <c r="B4027" s="3" t="s">
        <v>3830</v>
      </c>
      <c r="C4027" s="3" t="s">
        <v>7942</v>
      </c>
      <c r="D4027" s="6">
        <v>1200</v>
      </c>
      <c r="E4027" s="8">
        <v>0</v>
      </c>
      <c r="F4027" t="s">
        <v>8218</v>
      </c>
      <c r="G4027" t="s">
        <v>8228</v>
      </c>
      <c r="H4027" t="s">
        <v>8250</v>
      </c>
      <c r="I4027">
        <v>1417460940</v>
      </c>
      <c r="J4027">
        <v>1416516972</v>
      </c>
      <c r="K4027" t="b">
        <v>0</v>
      </c>
      <c r="L4027">
        <v>20</v>
      </c>
      <c r="M4027" t="b">
        <v>1</v>
      </c>
      <c r="N4027" s="10" t="s">
        <v>8271</v>
      </c>
      <c r="O4027" t="s">
        <v>8272</v>
      </c>
      <c r="P4027" s="12">
        <f t="shared" si="373"/>
        <v>41963.872361111105</v>
      </c>
      <c r="Q4027" s="12">
        <f t="shared" si="374"/>
        <v>41974.797916666663</v>
      </c>
      <c r="R4027" s="15">
        <f t="shared" si="375"/>
        <v>2014</v>
      </c>
      <c r="S4027" s="21">
        <f t="shared" si="378"/>
        <v>0</v>
      </c>
      <c r="T4027" s="15">
        <f t="shared" si="377"/>
        <v>0</v>
      </c>
      <c r="U4027">
        <f t="shared" si="376"/>
        <v>2014</v>
      </c>
    </row>
    <row r="4028" spans="1:21" ht="43.5" x14ac:dyDescent="0.35">
      <c r="A4028">
        <v>3942</v>
      </c>
      <c r="B4028" s="3" t="s">
        <v>3939</v>
      </c>
      <c r="C4028" s="3" t="s">
        <v>8050</v>
      </c>
      <c r="D4028" s="6">
        <v>1200</v>
      </c>
      <c r="E4028" s="8">
        <v>0</v>
      </c>
      <c r="F4028" t="s">
        <v>8220</v>
      </c>
      <c r="G4028" t="s">
        <v>8223</v>
      </c>
      <c r="H4028" t="s">
        <v>8245</v>
      </c>
      <c r="I4028">
        <v>1434490914</v>
      </c>
      <c r="J4028">
        <v>1429306914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 s="12">
        <f t="shared" si="373"/>
        <v>42111.904097222221</v>
      </c>
      <c r="Q4028" s="12">
        <f t="shared" si="374"/>
        <v>42171.904097222221</v>
      </c>
      <c r="R4028" s="15">
        <f t="shared" si="375"/>
        <v>2015</v>
      </c>
      <c r="S4028" s="21">
        <f t="shared" si="378"/>
        <v>0</v>
      </c>
      <c r="T4028" s="15">
        <f t="shared" si="377"/>
        <v>0</v>
      </c>
      <c r="U4028">
        <f t="shared" si="376"/>
        <v>2015</v>
      </c>
    </row>
    <row r="4029" spans="1:21" ht="43.5" x14ac:dyDescent="0.35">
      <c r="A4029">
        <v>3959</v>
      </c>
      <c r="B4029" s="3" t="s">
        <v>3956</v>
      </c>
      <c r="C4029" s="3" t="s">
        <v>8066</v>
      </c>
      <c r="D4029" s="6">
        <v>1200</v>
      </c>
      <c r="E4029" s="8">
        <v>0</v>
      </c>
      <c r="F4029" t="s">
        <v>8220</v>
      </c>
      <c r="G4029" t="s">
        <v>8223</v>
      </c>
      <c r="H4029" t="s">
        <v>8245</v>
      </c>
      <c r="I4029">
        <v>1411930556</v>
      </c>
      <c r="J4029">
        <v>1409338556</v>
      </c>
      <c r="K4029" t="b">
        <v>0</v>
      </c>
      <c r="L4029">
        <v>12</v>
      </c>
      <c r="M4029" t="b">
        <v>0</v>
      </c>
      <c r="N4029" s="10" t="s">
        <v>8271</v>
      </c>
      <c r="O4029" t="s">
        <v>8272</v>
      </c>
      <c r="P4029" s="12">
        <f t="shared" si="373"/>
        <v>41880.788842592592</v>
      </c>
      <c r="Q4029" s="12">
        <f t="shared" si="374"/>
        <v>41910.788842592592</v>
      </c>
      <c r="R4029" s="15">
        <f t="shared" si="375"/>
        <v>2014</v>
      </c>
      <c r="S4029" s="21">
        <f t="shared" si="378"/>
        <v>0</v>
      </c>
      <c r="T4029" s="15">
        <f t="shared" si="377"/>
        <v>0</v>
      </c>
      <c r="U4029">
        <f t="shared" si="376"/>
        <v>2014</v>
      </c>
    </row>
    <row r="4030" spans="1:21" ht="58" x14ac:dyDescent="0.35">
      <c r="A4030">
        <v>4001</v>
      </c>
      <c r="B4030" s="3" t="s">
        <v>3997</v>
      </c>
      <c r="C4030" s="3" t="s">
        <v>8107</v>
      </c>
      <c r="D4030" s="6">
        <v>1200</v>
      </c>
      <c r="E4030" s="8">
        <v>0</v>
      </c>
      <c r="F4030" t="s">
        <v>8220</v>
      </c>
      <c r="G4030" t="s">
        <v>8224</v>
      </c>
      <c r="H4030" t="s">
        <v>8246</v>
      </c>
      <c r="I4030">
        <v>1488394800</v>
      </c>
      <c r="J4030">
        <v>1486681708</v>
      </c>
      <c r="K4030" t="b">
        <v>0</v>
      </c>
      <c r="L4030">
        <v>14</v>
      </c>
      <c r="M4030" t="b">
        <v>0</v>
      </c>
      <c r="N4030" s="10" t="s">
        <v>8271</v>
      </c>
      <c r="O4030" t="s">
        <v>8272</v>
      </c>
      <c r="P4030" s="12">
        <f t="shared" si="373"/>
        <v>42775.964212962965</v>
      </c>
      <c r="Q4030" s="12">
        <f t="shared" si="374"/>
        <v>42795.791666666672</v>
      </c>
      <c r="R4030" s="15">
        <f t="shared" si="375"/>
        <v>2017</v>
      </c>
      <c r="S4030" s="21">
        <f t="shared" si="378"/>
        <v>0</v>
      </c>
      <c r="T4030" s="15">
        <f t="shared" si="377"/>
        <v>0</v>
      </c>
      <c r="U4030">
        <f t="shared" si="376"/>
        <v>2017</v>
      </c>
    </row>
    <row r="4031" spans="1:21" ht="43.5" x14ac:dyDescent="0.35">
      <c r="A4031">
        <v>3769</v>
      </c>
      <c r="B4031" s="3" t="s">
        <v>3766</v>
      </c>
      <c r="C4031" s="3" t="s">
        <v>7879</v>
      </c>
      <c r="D4031" s="6">
        <v>1100</v>
      </c>
      <c r="E4031" s="8">
        <v>0</v>
      </c>
      <c r="F4031" t="s">
        <v>8218</v>
      </c>
      <c r="G4031" t="s">
        <v>8223</v>
      </c>
      <c r="H4031" t="s">
        <v>8245</v>
      </c>
      <c r="I4031">
        <v>1460730079</v>
      </c>
      <c r="J4031">
        <v>1458138079</v>
      </c>
      <c r="K4031" t="b">
        <v>0</v>
      </c>
      <c r="L4031">
        <v>15</v>
      </c>
      <c r="M4031" t="b">
        <v>1</v>
      </c>
      <c r="N4031" s="10" t="s">
        <v>8271</v>
      </c>
      <c r="O4031" t="s">
        <v>8313</v>
      </c>
      <c r="P4031" s="12">
        <f t="shared" si="373"/>
        <v>42445.598136574074</v>
      </c>
      <c r="Q4031" s="12">
        <f t="shared" si="374"/>
        <v>42475.598136574074</v>
      </c>
      <c r="R4031" s="15">
        <f t="shared" si="375"/>
        <v>2016</v>
      </c>
      <c r="S4031" s="21">
        <f t="shared" si="378"/>
        <v>0</v>
      </c>
      <c r="T4031" s="15">
        <f t="shared" si="377"/>
        <v>0</v>
      </c>
      <c r="U4031">
        <f t="shared" si="376"/>
        <v>2016</v>
      </c>
    </row>
    <row r="4032" spans="1:21" ht="43.5" x14ac:dyDescent="0.35">
      <c r="A4032">
        <v>3707</v>
      </c>
      <c r="B4032" s="3" t="s">
        <v>3704</v>
      </c>
      <c r="C4032" s="3" t="s">
        <v>7817</v>
      </c>
      <c r="D4032" s="6">
        <v>1000</v>
      </c>
      <c r="E4032" s="8">
        <v>0</v>
      </c>
      <c r="F4032" t="s">
        <v>8218</v>
      </c>
      <c r="G4032" t="s">
        <v>8223</v>
      </c>
      <c r="H4032" t="s">
        <v>8245</v>
      </c>
      <c r="I4032">
        <v>1469165160</v>
      </c>
      <c r="J4032">
        <v>1467335378</v>
      </c>
      <c r="K4032" t="b">
        <v>0</v>
      </c>
      <c r="L4032">
        <v>23</v>
      </c>
      <c r="M4032" t="b">
        <v>1</v>
      </c>
      <c r="N4032" s="10" t="s">
        <v>8271</v>
      </c>
      <c r="O4032" t="s">
        <v>8272</v>
      </c>
      <c r="P4032" s="12">
        <f t="shared" si="373"/>
        <v>42552.048356481479</v>
      </c>
      <c r="Q4032" s="12">
        <f t="shared" si="374"/>
        <v>42573.226388888885</v>
      </c>
      <c r="R4032" s="15">
        <f t="shared" si="375"/>
        <v>2016</v>
      </c>
      <c r="S4032" s="21">
        <f t="shared" si="378"/>
        <v>0</v>
      </c>
      <c r="T4032" s="15">
        <f t="shared" si="377"/>
        <v>0</v>
      </c>
      <c r="U4032">
        <f t="shared" si="376"/>
        <v>2016</v>
      </c>
    </row>
    <row r="4033" spans="1:21" ht="43.5" x14ac:dyDescent="0.35">
      <c r="A4033">
        <v>3709</v>
      </c>
      <c r="B4033" s="3" t="s">
        <v>3706</v>
      </c>
      <c r="C4033" s="3" t="s">
        <v>7819</v>
      </c>
      <c r="D4033" s="6">
        <v>1000</v>
      </c>
      <c r="E4033" s="8">
        <v>0</v>
      </c>
      <c r="F4033" t="s">
        <v>8218</v>
      </c>
      <c r="G4033" t="s">
        <v>8224</v>
      </c>
      <c r="H4033" t="s">
        <v>8246</v>
      </c>
      <c r="I4033">
        <v>1403715546</v>
      </c>
      <c r="J4033">
        <v>1401123546</v>
      </c>
      <c r="K4033" t="b">
        <v>0</v>
      </c>
      <c r="L4033">
        <v>35</v>
      </c>
      <c r="M4033" t="b">
        <v>1</v>
      </c>
      <c r="N4033" s="10" t="s">
        <v>8271</v>
      </c>
      <c r="O4033" t="s">
        <v>8272</v>
      </c>
      <c r="P4033" s="12">
        <f t="shared" si="373"/>
        <v>41785.707708333335</v>
      </c>
      <c r="Q4033" s="12">
        <f t="shared" si="374"/>
        <v>41815.707708333335</v>
      </c>
      <c r="R4033" s="15">
        <f t="shared" si="375"/>
        <v>2014</v>
      </c>
      <c r="S4033" s="21">
        <f t="shared" si="378"/>
        <v>0</v>
      </c>
      <c r="T4033" s="15">
        <f t="shared" si="377"/>
        <v>0</v>
      </c>
      <c r="U4033">
        <f t="shared" si="376"/>
        <v>2014</v>
      </c>
    </row>
    <row r="4034" spans="1:21" ht="43.5" x14ac:dyDescent="0.35">
      <c r="A4034">
        <v>3730</v>
      </c>
      <c r="B4034" s="3" t="s">
        <v>3727</v>
      </c>
      <c r="C4034" s="3" t="s">
        <v>7840</v>
      </c>
      <c r="D4034" s="6">
        <v>1000</v>
      </c>
      <c r="E4034" s="8">
        <v>0</v>
      </c>
      <c r="F4034" t="s">
        <v>8220</v>
      </c>
      <c r="G4034" t="s">
        <v>8223</v>
      </c>
      <c r="H4034" t="s">
        <v>8245</v>
      </c>
      <c r="I4034">
        <v>1439828159</v>
      </c>
      <c r="J4034">
        <v>1437236159</v>
      </c>
      <c r="K4034" t="b">
        <v>0</v>
      </c>
      <c r="L4034">
        <v>1</v>
      </c>
      <c r="M4034" t="b">
        <v>0</v>
      </c>
      <c r="N4034" s="10" t="s">
        <v>8271</v>
      </c>
      <c r="O4034" t="s">
        <v>8272</v>
      </c>
      <c r="P4034" s="12">
        <f t="shared" ref="P4034:P4097" si="379">(((J4034/60)/60)/24)+DATE(1970,1,1)</f>
        <v>42203.677766203706</v>
      </c>
      <c r="Q4034" s="12">
        <f t="shared" ref="Q4034:Q4097" si="380">(((I4034/60)/60)/24)+DATE(1970,1,1)</f>
        <v>42233.677766203706</v>
      </c>
      <c r="R4034" s="15">
        <f t="shared" ref="R4034:R4097" si="381">YEAR(P4034)</f>
        <v>2015</v>
      </c>
      <c r="S4034" s="21">
        <f t="shared" si="378"/>
        <v>0</v>
      </c>
      <c r="T4034" s="15">
        <f t="shared" si="377"/>
        <v>0</v>
      </c>
      <c r="U4034">
        <f t="shared" si="376"/>
        <v>2015</v>
      </c>
    </row>
    <row r="4035" spans="1:21" ht="43.5" x14ac:dyDescent="0.35">
      <c r="A4035">
        <v>3751</v>
      </c>
      <c r="B4035" s="3" t="s">
        <v>3748</v>
      </c>
      <c r="C4035" s="3" t="s">
        <v>7861</v>
      </c>
      <c r="D4035" s="6">
        <v>1000</v>
      </c>
      <c r="E4035" s="8">
        <v>0</v>
      </c>
      <c r="F4035" t="s">
        <v>8218</v>
      </c>
      <c r="G4035" t="s">
        <v>8223</v>
      </c>
      <c r="H4035" t="s">
        <v>8245</v>
      </c>
      <c r="I4035">
        <v>1459641073</v>
      </c>
      <c r="J4035">
        <v>1454460673</v>
      </c>
      <c r="K4035" t="b">
        <v>0</v>
      </c>
      <c r="L4035">
        <v>11</v>
      </c>
      <c r="M4035" t="b">
        <v>1</v>
      </c>
      <c r="N4035" s="10" t="s">
        <v>8271</v>
      </c>
      <c r="O4035" t="s">
        <v>8313</v>
      </c>
      <c r="P4035" s="12">
        <f t="shared" si="379"/>
        <v>42403.035567129627</v>
      </c>
      <c r="Q4035" s="12">
        <f t="shared" si="380"/>
        <v>42462.993900462956</v>
      </c>
      <c r="R4035" s="15">
        <f t="shared" si="381"/>
        <v>2016</v>
      </c>
      <c r="S4035" s="21">
        <f t="shared" si="378"/>
        <v>0</v>
      </c>
      <c r="T4035" s="15">
        <f t="shared" si="377"/>
        <v>0</v>
      </c>
      <c r="U4035">
        <f t="shared" ref="U4035:U4098" si="382">YEAR(P4035)</f>
        <v>2016</v>
      </c>
    </row>
    <row r="4036" spans="1:21" ht="29" x14ac:dyDescent="0.35">
      <c r="A4036">
        <v>3771</v>
      </c>
      <c r="B4036" s="3" t="s">
        <v>3768</v>
      </c>
      <c r="C4036" s="3" t="s">
        <v>7881</v>
      </c>
      <c r="D4036" s="6">
        <v>1000</v>
      </c>
      <c r="E4036" s="8">
        <v>0</v>
      </c>
      <c r="F4036" t="s">
        <v>8218</v>
      </c>
      <c r="G4036" t="s">
        <v>8223</v>
      </c>
      <c r="H4036" t="s">
        <v>8245</v>
      </c>
      <c r="I4036">
        <v>1463529600</v>
      </c>
      <c r="J4036">
        <v>1462307652</v>
      </c>
      <c r="K4036" t="b">
        <v>0</v>
      </c>
      <c r="L4036">
        <v>38</v>
      </c>
      <c r="M4036" t="b">
        <v>1</v>
      </c>
      <c r="N4036" s="10" t="s">
        <v>8271</v>
      </c>
      <c r="O4036" t="s">
        <v>8313</v>
      </c>
      <c r="P4036" s="12">
        <f t="shared" si="379"/>
        <v>42493.857083333336</v>
      </c>
      <c r="Q4036" s="12">
        <f t="shared" si="380"/>
        <v>42508</v>
      </c>
      <c r="R4036" s="15">
        <f t="shared" si="381"/>
        <v>2016</v>
      </c>
      <c r="S4036" s="21">
        <f t="shared" si="378"/>
        <v>0</v>
      </c>
      <c r="T4036" s="15">
        <f t="shared" ref="T4036:T4099" si="383">IFERROR(ROUND(E4036/L4036,2),0)</f>
        <v>0</v>
      </c>
      <c r="U4036">
        <f t="shared" si="382"/>
        <v>2016</v>
      </c>
    </row>
    <row r="4037" spans="1:21" ht="43.5" x14ac:dyDescent="0.35">
      <c r="A4037">
        <v>3784</v>
      </c>
      <c r="B4037" s="3" t="s">
        <v>3781</v>
      </c>
      <c r="C4037" s="3" t="s">
        <v>7894</v>
      </c>
      <c r="D4037" s="6">
        <v>1000</v>
      </c>
      <c r="E4037" s="8">
        <v>0</v>
      </c>
      <c r="F4037" t="s">
        <v>8218</v>
      </c>
      <c r="G4037" t="s">
        <v>8228</v>
      </c>
      <c r="H4037" t="s">
        <v>8250</v>
      </c>
      <c r="I4037">
        <v>1468193532</v>
      </c>
      <c r="J4037">
        <v>1465601532</v>
      </c>
      <c r="K4037" t="b">
        <v>0</v>
      </c>
      <c r="L4037">
        <v>10</v>
      </c>
      <c r="M4037" t="b">
        <v>1</v>
      </c>
      <c r="N4037" s="10" t="s">
        <v>8271</v>
      </c>
      <c r="O4037" t="s">
        <v>8313</v>
      </c>
      <c r="P4037" s="12">
        <f t="shared" si="379"/>
        <v>42531.980694444443</v>
      </c>
      <c r="Q4037" s="12">
        <f t="shared" si="380"/>
        <v>42561.980694444443</v>
      </c>
      <c r="R4037" s="15">
        <f t="shared" si="381"/>
        <v>2016</v>
      </c>
      <c r="S4037" s="21">
        <f t="shared" si="378"/>
        <v>0</v>
      </c>
      <c r="T4037" s="15">
        <f t="shared" si="383"/>
        <v>0</v>
      </c>
      <c r="U4037">
        <f t="shared" si="382"/>
        <v>2016</v>
      </c>
    </row>
    <row r="4038" spans="1:21" ht="43.5" x14ac:dyDescent="0.35">
      <c r="A4038">
        <v>3808</v>
      </c>
      <c r="B4038" s="3" t="s">
        <v>3805</v>
      </c>
      <c r="C4038" s="3" t="s">
        <v>7918</v>
      </c>
      <c r="D4038" s="6">
        <v>1000</v>
      </c>
      <c r="E4038" s="8">
        <v>0</v>
      </c>
      <c r="F4038" t="s">
        <v>8218</v>
      </c>
      <c r="G4038" t="s">
        <v>8224</v>
      </c>
      <c r="H4038" t="s">
        <v>8246</v>
      </c>
      <c r="I4038">
        <v>1429955619</v>
      </c>
      <c r="J4038">
        <v>1424775219</v>
      </c>
      <c r="K4038" t="b">
        <v>0</v>
      </c>
      <c r="L4038">
        <v>24</v>
      </c>
      <c r="M4038" t="b">
        <v>1</v>
      </c>
      <c r="N4038" s="10" t="s">
        <v>8271</v>
      </c>
      <c r="O4038" t="s">
        <v>8272</v>
      </c>
      <c r="P4038" s="12">
        <f t="shared" si="379"/>
        <v>42059.453923611116</v>
      </c>
      <c r="Q4038" s="12">
        <f t="shared" si="380"/>
        <v>42119.412256944444</v>
      </c>
      <c r="R4038" s="15">
        <f t="shared" si="381"/>
        <v>2015</v>
      </c>
      <c r="S4038" s="21">
        <f t="shared" si="378"/>
        <v>0</v>
      </c>
      <c r="T4038" s="15">
        <f t="shared" si="383"/>
        <v>0</v>
      </c>
      <c r="U4038">
        <f t="shared" si="382"/>
        <v>2015</v>
      </c>
    </row>
    <row r="4039" spans="1:21" ht="29" x14ac:dyDescent="0.35">
      <c r="A4039">
        <v>3815</v>
      </c>
      <c r="B4039" s="3" t="s">
        <v>3812</v>
      </c>
      <c r="C4039" s="3" t="s">
        <v>7925</v>
      </c>
      <c r="D4039" s="6">
        <v>1000</v>
      </c>
      <c r="E4039" s="8">
        <v>0</v>
      </c>
      <c r="F4039" t="s">
        <v>8218</v>
      </c>
      <c r="G4039" t="s">
        <v>8224</v>
      </c>
      <c r="H4039" t="s">
        <v>8246</v>
      </c>
      <c r="I4039">
        <v>1440111600</v>
      </c>
      <c r="J4039">
        <v>1437545657</v>
      </c>
      <c r="K4039" t="b">
        <v>0</v>
      </c>
      <c r="L4039">
        <v>20</v>
      </c>
      <c r="M4039" t="b">
        <v>1</v>
      </c>
      <c r="N4039" s="10" t="s">
        <v>8271</v>
      </c>
      <c r="O4039" t="s">
        <v>8272</v>
      </c>
      <c r="P4039" s="12">
        <f t="shared" si="379"/>
        <v>42207.259918981479</v>
      </c>
      <c r="Q4039" s="12">
        <f t="shared" si="380"/>
        <v>42236.958333333328</v>
      </c>
      <c r="R4039" s="15">
        <f t="shared" si="381"/>
        <v>2015</v>
      </c>
      <c r="S4039" s="21">
        <f t="shared" si="378"/>
        <v>0</v>
      </c>
      <c r="T4039" s="15">
        <f t="shared" si="383"/>
        <v>0</v>
      </c>
      <c r="U4039">
        <f t="shared" si="382"/>
        <v>2015</v>
      </c>
    </row>
    <row r="4040" spans="1:21" ht="43.5" x14ac:dyDescent="0.35">
      <c r="A4040">
        <v>3819</v>
      </c>
      <c r="B4040" s="3" t="s">
        <v>3816</v>
      </c>
      <c r="C4040" s="3" t="s">
        <v>7817</v>
      </c>
      <c r="D4040" s="6">
        <v>1000</v>
      </c>
      <c r="E4040" s="8">
        <v>0</v>
      </c>
      <c r="F4040" t="s">
        <v>8218</v>
      </c>
      <c r="G4040" t="s">
        <v>8223</v>
      </c>
      <c r="H4040" t="s">
        <v>8245</v>
      </c>
      <c r="I4040">
        <v>1437166920</v>
      </c>
      <c r="J4040">
        <v>1435554104</v>
      </c>
      <c r="K4040" t="b">
        <v>0</v>
      </c>
      <c r="L4040">
        <v>26</v>
      </c>
      <c r="M4040" t="b">
        <v>1</v>
      </c>
      <c r="N4040" s="10" t="s">
        <v>8271</v>
      </c>
      <c r="O4040" t="s">
        <v>8272</v>
      </c>
      <c r="P4040" s="12">
        <f t="shared" si="379"/>
        <v>42184.209537037037</v>
      </c>
      <c r="Q4040" s="12">
        <f t="shared" si="380"/>
        <v>42202.876388888893</v>
      </c>
      <c r="R4040" s="15">
        <f t="shared" si="381"/>
        <v>2015</v>
      </c>
      <c r="S4040" s="21">
        <f t="shared" si="378"/>
        <v>0</v>
      </c>
      <c r="T4040" s="15">
        <f t="shared" si="383"/>
        <v>0</v>
      </c>
      <c r="U4040">
        <f t="shared" si="382"/>
        <v>2015</v>
      </c>
    </row>
    <row r="4041" spans="1:21" ht="29" x14ac:dyDescent="0.35">
      <c r="A4041">
        <v>3850</v>
      </c>
      <c r="B4041" s="3" t="s">
        <v>3847</v>
      </c>
      <c r="C4041" s="3" t="s">
        <v>7959</v>
      </c>
      <c r="D4041" s="6">
        <v>1000</v>
      </c>
      <c r="E4041" s="8">
        <v>0</v>
      </c>
      <c r="F4041" t="s">
        <v>8220</v>
      </c>
      <c r="G4041" t="s">
        <v>8223</v>
      </c>
      <c r="H4041" t="s">
        <v>8245</v>
      </c>
      <c r="I4041">
        <v>1420081143</v>
      </c>
      <c r="J4041">
        <v>1417489143</v>
      </c>
      <c r="K4041" t="b">
        <v>1</v>
      </c>
      <c r="L4041">
        <v>4</v>
      </c>
      <c r="M4041" t="b">
        <v>0</v>
      </c>
      <c r="N4041" s="10" t="s">
        <v>8271</v>
      </c>
      <c r="O4041" t="s">
        <v>8272</v>
      </c>
      <c r="P4041" s="12">
        <f t="shared" si="379"/>
        <v>41975.124340277776</v>
      </c>
      <c r="Q4041" s="12">
        <f t="shared" si="380"/>
        <v>42005.124340277776</v>
      </c>
      <c r="R4041" s="15">
        <f t="shared" si="381"/>
        <v>2014</v>
      </c>
      <c r="S4041" s="21">
        <f t="shared" si="378"/>
        <v>0</v>
      </c>
      <c r="T4041" s="15">
        <f t="shared" si="383"/>
        <v>0</v>
      </c>
      <c r="U4041">
        <f t="shared" si="382"/>
        <v>2014</v>
      </c>
    </row>
    <row r="4042" spans="1:21" ht="58" x14ac:dyDescent="0.35">
      <c r="A4042">
        <v>3855</v>
      </c>
      <c r="B4042" s="3" t="s">
        <v>3852</v>
      </c>
      <c r="C4042" s="3" t="s">
        <v>7964</v>
      </c>
      <c r="D4042" s="6">
        <v>1000</v>
      </c>
      <c r="E4042" s="8">
        <v>0</v>
      </c>
      <c r="F4042" t="s">
        <v>8220</v>
      </c>
      <c r="G4042" t="s">
        <v>8223</v>
      </c>
      <c r="H4042" t="s">
        <v>8245</v>
      </c>
      <c r="I4042">
        <v>1427408271</v>
      </c>
      <c r="J4042">
        <v>1424819871</v>
      </c>
      <c r="K4042" t="b">
        <v>0</v>
      </c>
      <c r="L4042">
        <v>1</v>
      </c>
      <c r="M4042" t="b">
        <v>0</v>
      </c>
      <c r="N4042" s="10" t="s">
        <v>8271</v>
      </c>
      <c r="O4042" t="s">
        <v>8272</v>
      </c>
      <c r="P4042" s="12">
        <f t="shared" si="379"/>
        <v>42059.970729166671</v>
      </c>
      <c r="Q4042" s="12">
        <f t="shared" si="380"/>
        <v>42089.929062499999</v>
      </c>
      <c r="R4042" s="15">
        <f t="shared" si="381"/>
        <v>2015</v>
      </c>
      <c r="S4042" s="21">
        <f t="shared" si="378"/>
        <v>0</v>
      </c>
      <c r="T4042" s="15">
        <f t="shared" si="383"/>
        <v>0</v>
      </c>
      <c r="U4042">
        <f t="shared" si="382"/>
        <v>2015</v>
      </c>
    </row>
    <row r="4043" spans="1:21" ht="58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s="10" t="s">
        <v>8271</v>
      </c>
      <c r="O4043" t="s">
        <v>8272</v>
      </c>
      <c r="P4043" s="12">
        <f t="shared" si="379"/>
        <v>41867.652280092596</v>
      </c>
      <c r="Q4043" s="12">
        <f t="shared" si="380"/>
        <v>41875.291666666664</v>
      </c>
      <c r="R4043" s="15">
        <f t="shared" si="381"/>
        <v>2014</v>
      </c>
      <c r="S4043" s="21">
        <f t="shared" si="378"/>
        <v>0</v>
      </c>
      <c r="T4043" s="15">
        <f t="shared" si="383"/>
        <v>0</v>
      </c>
      <c r="U4043">
        <f t="shared" si="382"/>
        <v>2014</v>
      </c>
    </row>
    <row r="4044" spans="1:21" ht="58" x14ac:dyDescent="0.35">
      <c r="A4044">
        <v>3895</v>
      </c>
      <c r="B4044" s="3" t="s">
        <v>3892</v>
      </c>
      <c r="C4044" s="3" t="s">
        <v>8003</v>
      </c>
      <c r="D4044" s="6">
        <v>1000</v>
      </c>
      <c r="E4044" s="8">
        <v>0</v>
      </c>
      <c r="F4044" t="s">
        <v>8220</v>
      </c>
      <c r="G4044" t="s">
        <v>8223</v>
      </c>
      <c r="H4044" t="s">
        <v>8245</v>
      </c>
      <c r="I4044">
        <v>1425103218</v>
      </c>
      <c r="J4044">
        <v>1422424818</v>
      </c>
      <c r="K4044" t="b">
        <v>0</v>
      </c>
      <c r="L4044">
        <v>1</v>
      </c>
      <c r="M4044" t="b">
        <v>0</v>
      </c>
      <c r="N4044" s="10" t="s">
        <v>8271</v>
      </c>
      <c r="O4044" t="s">
        <v>8272</v>
      </c>
      <c r="P4044" s="12">
        <f t="shared" si="379"/>
        <v>42032.250208333338</v>
      </c>
      <c r="Q4044" s="12">
        <f t="shared" si="380"/>
        <v>42063.250208333338</v>
      </c>
      <c r="R4044" s="15">
        <f t="shared" si="381"/>
        <v>2015</v>
      </c>
      <c r="S4044" s="21">
        <f t="shared" si="378"/>
        <v>0</v>
      </c>
      <c r="T4044" s="15">
        <f t="shared" si="383"/>
        <v>0</v>
      </c>
      <c r="U4044">
        <f t="shared" si="382"/>
        <v>2015</v>
      </c>
    </row>
    <row r="4045" spans="1:21" ht="43.5" x14ac:dyDescent="0.35">
      <c r="A4045">
        <v>3907</v>
      </c>
      <c r="B4045" s="3" t="s">
        <v>3904</v>
      </c>
      <c r="C4045" s="3" t="s">
        <v>8015</v>
      </c>
      <c r="D4045" s="6">
        <v>1000</v>
      </c>
      <c r="E4045" s="8">
        <v>0</v>
      </c>
      <c r="F4045" t="s">
        <v>8220</v>
      </c>
      <c r="G4045" t="s">
        <v>8223</v>
      </c>
      <c r="H4045" t="s">
        <v>8245</v>
      </c>
      <c r="I4045">
        <v>1414354080</v>
      </c>
      <c r="J4045">
        <v>1411587606</v>
      </c>
      <c r="K4045" t="b">
        <v>0</v>
      </c>
      <c r="L4045">
        <v>4</v>
      </c>
      <c r="M4045" t="b">
        <v>0</v>
      </c>
      <c r="N4045" s="10" t="s">
        <v>8271</v>
      </c>
      <c r="O4045" t="s">
        <v>8272</v>
      </c>
      <c r="P4045" s="12">
        <f t="shared" si="379"/>
        <v>41906.819513888891</v>
      </c>
      <c r="Q4045" s="12">
        <f t="shared" si="380"/>
        <v>41938.838888888888</v>
      </c>
      <c r="R4045" s="15">
        <f t="shared" si="381"/>
        <v>2014</v>
      </c>
      <c r="S4045" s="21">
        <f t="shared" si="378"/>
        <v>0</v>
      </c>
      <c r="T4045" s="15">
        <f t="shared" si="383"/>
        <v>0</v>
      </c>
      <c r="U4045">
        <f t="shared" si="382"/>
        <v>2014</v>
      </c>
    </row>
    <row r="4046" spans="1:21" ht="43.5" x14ac:dyDescent="0.35">
      <c r="A4046">
        <v>3972</v>
      </c>
      <c r="B4046" s="3" t="s">
        <v>3969</v>
      </c>
      <c r="C4046" s="3" t="s">
        <v>8079</v>
      </c>
      <c r="D4046" s="6">
        <v>1000</v>
      </c>
      <c r="E4046" s="8">
        <v>0</v>
      </c>
      <c r="F4046" t="s">
        <v>8220</v>
      </c>
      <c r="G4046" t="s">
        <v>8223</v>
      </c>
      <c r="H4046" t="s">
        <v>8245</v>
      </c>
      <c r="I4046">
        <v>1423186634</v>
      </c>
      <c r="J4046">
        <v>1418002634</v>
      </c>
      <c r="K4046" t="b">
        <v>0</v>
      </c>
      <c r="L4046">
        <v>8</v>
      </c>
      <c r="M4046" t="b">
        <v>0</v>
      </c>
      <c r="N4046" s="10" t="s">
        <v>8271</v>
      </c>
      <c r="O4046" t="s">
        <v>8272</v>
      </c>
      <c r="P4046" s="12">
        <f t="shared" si="379"/>
        <v>41981.067523148144</v>
      </c>
      <c r="Q4046" s="12">
        <f t="shared" si="380"/>
        <v>42041.067523148144</v>
      </c>
      <c r="R4046" s="15">
        <f t="shared" si="381"/>
        <v>2014</v>
      </c>
      <c r="S4046" s="21">
        <f t="shared" si="378"/>
        <v>0</v>
      </c>
      <c r="T4046" s="15">
        <f t="shared" si="383"/>
        <v>0</v>
      </c>
      <c r="U4046">
        <f t="shared" si="382"/>
        <v>2014</v>
      </c>
    </row>
    <row r="4047" spans="1:21" ht="58" x14ac:dyDescent="0.35">
      <c r="A4047">
        <v>3974</v>
      </c>
      <c r="B4047" s="3" t="s">
        <v>3971</v>
      </c>
      <c r="C4047" s="3" t="s">
        <v>8081</v>
      </c>
      <c r="D4047" s="6">
        <v>1000</v>
      </c>
      <c r="E4047" s="8">
        <v>0</v>
      </c>
      <c r="F4047" t="s">
        <v>8220</v>
      </c>
      <c r="G4047" t="s">
        <v>8224</v>
      </c>
      <c r="H4047" t="s">
        <v>8246</v>
      </c>
      <c r="I4047">
        <v>1464872848</v>
      </c>
      <c r="J4047">
        <v>1462280848</v>
      </c>
      <c r="K4047" t="b">
        <v>0</v>
      </c>
      <c r="L4047">
        <v>11</v>
      </c>
      <c r="M4047" t="b">
        <v>0</v>
      </c>
      <c r="N4047" s="10" t="s">
        <v>8271</v>
      </c>
      <c r="O4047" t="s">
        <v>8272</v>
      </c>
      <c r="P4047" s="12">
        <f t="shared" si="379"/>
        <v>42493.546851851846</v>
      </c>
      <c r="Q4047" s="12">
        <f t="shared" si="380"/>
        <v>42523.546851851846</v>
      </c>
      <c r="R4047" s="15">
        <f t="shared" si="381"/>
        <v>2016</v>
      </c>
      <c r="S4047" s="21">
        <f t="shared" si="378"/>
        <v>0</v>
      </c>
      <c r="T4047" s="15">
        <f t="shared" si="383"/>
        <v>0</v>
      </c>
      <c r="U4047">
        <f t="shared" si="382"/>
        <v>2016</v>
      </c>
    </row>
    <row r="4048" spans="1:21" ht="58" x14ac:dyDescent="0.35">
      <c r="A4048">
        <v>4008</v>
      </c>
      <c r="B4048" s="3" t="s">
        <v>4004</v>
      </c>
      <c r="C4048" s="3" t="s">
        <v>8113</v>
      </c>
      <c r="D4048" s="6">
        <v>1000</v>
      </c>
      <c r="E4048" s="8">
        <v>0</v>
      </c>
      <c r="F4048" t="s">
        <v>8220</v>
      </c>
      <c r="G4048" t="s">
        <v>8224</v>
      </c>
      <c r="H4048" t="s">
        <v>8246</v>
      </c>
      <c r="I4048">
        <v>1437606507</v>
      </c>
      <c r="J4048">
        <v>1435014507</v>
      </c>
      <c r="K4048" t="b">
        <v>0</v>
      </c>
      <c r="L4048">
        <v>4</v>
      </c>
      <c r="M4048" t="b">
        <v>0</v>
      </c>
      <c r="N4048" s="10" t="s">
        <v>8271</v>
      </c>
      <c r="O4048" t="s">
        <v>8272</v>
      </c>
      <c r="P4048" s="12">
        <f t="shared" si="379"/>
        <v>42177.964201388888</v>
      </c>
      <c r="Q4048" s="12">
        <f t="shared" si="380"/>
        <v>42207.964201388888</v>
      </c>
      <c r="R4048" s="15">
        <f t="shared" si="381"/>
        <v>2015</v>
      </c>
      <c r="S4048" s="21">
        <f t="shared" si="378"/>
        <v>0</v>
      </c>
      <c r="T4048" s="15">
        <f t="shared" si="383"/>
        <v>0</v>
      </c>
      <c r="U4048">
        <f t="shared" si="382"/>
        <v>2015</v>
      </c>
    </row>
    <row r="4049" spans="1:21" ht="43.5" x14ac:dyDescent="0.35">
      <c r="A4049">
        <v>4070</v>
      </c>
      <c r="B4049" s="3" t="s">
        <v>4066</v>
      </c>
      <c r="C4049" s="3" t="s">
        <v>8173</v>
      </c>
      <c r="D4049" s="6">
        <v>1000</v>
      </c>
      <c r="E4049" s="8">
        <v>0</v>
      </c>
      <c r="F4049" t="s">
        <v>8220</v>
      </c>
      <c r="G4049" t="s">
        <v>8223</v>
      </c>
      <c r="H4049" t="s">
        <v>8245</v>
      </c>
      <c r="I4049">
        <v>1425178800</v>
      </c>
      <c r="J4049">
        <v>1422374420</v>
      </c>
      <c r="K4049" t="b">
        <v>0</v>
      </c>
      <c r="L4049">
        <v>6</v>
      </c>
      <c r="M4049" t="b">
        <v>0</v>
      </c>
      <c r="N4049" s="10" t="s">
        <v>8271</v>
      </c>
      <c r="O4049" t="s">
        <v>8272</v>
      </c>
      <c r="P4049" s="12">
        <f t="shared" si="379"/>
        <v>42031.666898148149</v>
      </c>
      <c r="Q4049" s="12">
        <f t="shared" si="380"/>
        <v>42064.125</v>
      </c>
      <c r="R4049" s="15">
        <f t="shared" si="381"/>
        <v>2015</v>
      </c>
      <c r="S4049" s="21">
        <f t="shared" si="378"/>
        <v>0</v>
      </c>
      <c r="T4049" s="15">
        <f t="shared" si="383"/>
        <v>0</v>
      </c>
      <c r="U4049">
        <f t="shared" si="382"/>
        <v>2015</v>
      </c>
    </row>
    <row r="4050" spans="1:21" ht="58" x14ac:dyDescent="0.35">
      <c r="A4050">
        <v>4072</v>
      </c>
      <c r="B4050" s="3" t="s">
        <v>4068</v>
      </c>
      <c r="C4050" s="3" t="s">
        <v>8175</v>
      </c>
      <c r="D4050" s="6">
        <v>1000</v>
      </c>
      <c r="E4050" s="8">
        <v>0</v>
      </c>
      <c r="F4050" t="s">
        <v>8220</v>
      </c>
      <c r="G4050" t="s">
        <v>8224</v>
      </c>
      <c r="H4050" t="s">
        <v>8246</v>
      </c>
      <c r="I4050">
        <v>1408646111</v>
      </c>
      <c r="J4050">
        <v>1403462111</v>
      </c>
      <c r="K4050" t="b">
        <v>0</v>
      </c>
      <c r="L4050">
        <v>2</v>
      </c>
      <c r="M4050" t="b">
        <v>0</v>
      </c>
      <c r="N4050" s="10" t="s">
        <v>8271</v>
      </c>
      <c r="O4050" t="s">
        <v>8272</v>
      </c>
      <c r="P4050" s="12">
        <f t="shared" si="379"/>
        <v>41812.77443287037</v>
      </c>
      <c r="Q4050" s="12">
        <f t="shared" si="380"/>
        <v>41872.77443287037</v>
      </c>
      <c r="R4050" s="15">
        <f t="shared" si="381"/>
        <v>2014</v>
      </c>
      <c r="S4050" s="21">
        <f t="shared" si="378"/>
        <v>0</v>
      </c>
      <c r="T4050" s="15">
        <f t="shared" si="383"/>
        <v>0</v>
      </c>
      <c r="U4050">
        <f t="shared" si="382"/>
        <v>2014</v>
      </c>
    </row>
    <row r="4051" spans="1:21" ht="43.5" x14ac:dyDescent="0.35">
      <c r="A4051">
        <v>4086</v>
      </c>
      <c r="B4051" s="3" t="s">
        <v>4082</v>
      </c>
      <c r="C4051" s="3" t="s">
        <v>8189</v>
      </c>
      <c r="D4051" s="6">
        <v>1000</v>
      </c>
      <c r="E4051" s="8">
        <v>0</v>
      </c>
      <c r="F4051" t="s">
        <v>8220</v>
      </c>
      <c r="G4051" t="s">
        <v>8223</v>
      </c>
      <c r="H4051" t="s">
        <v>8245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s="10" t="s">
        <v>8271</v>
      </c>
      <c r="O4051" t="s">
        <v>8272</v>
      </c>
      <c r="P4051" s="12">
        <f t="shared" si="379"/>
        <v>42304.940960648149</v>
      </c>
      <c r="Q4051" s="12">
        <f t="shared" si="380"/>
        <v>42329.166666666672</v>
      </c>
      <c r="R4051" s="15">
        <f t="shared" si="381"/>
        <v>2015</v>
      </c>
      <c r="S4051" s="21">
        <f t="shared" si="378"/>
        <v>0</v>
      </c>
      <c r="T4051" s="15">
        <f t="shared" si="383"/>
        <v>0</v>
      </c>
      <c r="U4051">
        <f t="shared" si="382"/>
        <v>2015</v>
      </c>
    </row>
    <row r="4052" spans="1:21" ht="43.5" x14ac:dyDescent="0.35">
      <c r="A4052">
        <v>4090</v>
      </c>
      <c r="B4052" s="3" t="s">
        <v>4086</v>
      </c>
      <c r="C4052" s="3" t="s">
        <v>8193</v>
      </c>
      <c r="D4052" s="6">
        <v>1000</v>
      </c>
      <c r="E4052" s="8">
        <v>0</v>
      </c>
      <c r="F4052" t="s">
        <v>8220</v>
      </c>
      <c r="G4052" t="s">
        <v>8223</v>
      </c>
      <c r="H4052" t="s">
        <v>8245</v>
      </c>
      <c r="I4052">
        <v>1438959600</v>
      </c>
      <c r="J4052">
        <v>1437754137</v>
      </c>
      <c r="K4052" t="b">
        <v>0</v>
      </c>
      <c r="L4052">
        <v>3</v>
      </c>
      <c r="M4052" t="b">
        <v>0</v>
      </c>
      <c r="N4052" s="10" t="s">
        <v>8271</v>
      </c>
      <c r="O4052" t="s">
        <v>8272</v>
      </c>
      <c r="P4052" s="12">
        <f t="shared" si="379"/>
        <v>42209.67288194444</v>
      </c>
      <c r="Q4052" s="12">
        <f t="shared" si="380"/>
        <v>42223.625</v>
      </c>
      <c r="R4052" s="15">
        <f t="shared" si="381"/>
        <v>2015</v>
      </c>
      <c r="S4052" s="21">
        <f t="shared" si="378"/>
        <v>0</v>
      </c>
      <c r="T4052" s="15">
        <f t="shared" si="383"/>
        <v>0</v>
      </c>
      <c r="U4052">
        <f t="shared" si="382"/>
        <v>2015</v>
      </c>
    </row>
    <row r="4053" spans="1:21" ht="43.5" x14ac:dyDescent="0.35">
      <c r="A4053">
        <v>4103</v>
      </c>
      <c r="B4053" s="3" t="s">
        <v>4099</v>
      </c>
      <c r="C4053" s="3" t="s">
        <v>8206</v>
      </c>
      <c r="D4053" s="6">
        <v>1000</v>
      </c>
      <c r="E4053" s="8">
        <v>0</v>
      </c>
      <c r="F4053" t="s">
        <v>8220</v>
      </c>
      <c r="G4053" t="s">
        <v>8223</v>
      </c>
      <c r="H4053" t="s">
        <v>8245</v>
      </c>
      <c r="I4053">
        <v>1440613920</v>
      </c>
      <c r="J4053">
        <v>1435953566</v>
      </c>
      <c r="K4053" t="b">
        <v>0</v>
      </c>
      <c r="L4053">
        <v>6</v>
      </c>
      <c r="M4053" t="b">
        <v>0</v>
      </c>
      <c r="N4053" s="10" t="s">
        <v>8271</v>
      </c>
      <c r="O4053" t="s">
        <v>8272</v>
      </c>
      <c r="P4053" s="12">
        <f t="shared" si="379"/>
        <v>42188.83293981482</v>
      </c>
      <c r="Q4053" s="12">
        <f t="shared" si="380"/>
        <v>42242.772222222222</v>
      </c>
      <c r="R4053" s="15">
        <f t="shared" si="381"/>
        <v>2015</v>
      </c>
      <c r="S4053" s="21">
        <f t="shared" si="378"/>
        <v>0</v>
      </c>
      <c r="T4053" s="15">
        <f t="shared" si="383"/>
        <v>0</v>
      </c>
      <c r="U4053">
        <f t="shared" si="382"/>
        <v>2015</v>
      </c>
    </row>
    <row r="4054" spans="1:21" ht="43.5" x14ac:dyDescent="0.35">
      <c r="A4054">
        <v>3726</v>
      </c>
      <c r="B4054" s="3" t="s">
        <v>3723</v>
      </c>
      <c r="C4054" s="3" t="s">
        <v>7836</v>
      </c>
      <c r="D4054" s="6">
        <v>850</v>
      </c>
      <c r="E4054" s="8">
        <v>0</v>
      </c>
      <c r="F4054" t="s">
        <v>8218</v>
      </c>
      <c r="G4054" t="s">
        <v>8223</v>
      </c>
      <c r="H4054" t="s">
        <v>8245</v>
      </c>
      <c r="I4054">
        <v>1461963600</v>
      </c>
      <c r="J4054">
        <v>1459567371</v>
      </c>
      <c r="K4054" t="b">
        <v>0</v>
      </c>
      <c r="L4054">
        <v>46</v>
      </c>
      <c r="M4054" t="b">
        <v>1</v>
      </c>
      <c r="N4054" s="10" t="s">
        <v>8271</v>
      </c>
      <c r="O4054" t="s">
        <v>8272</v>
      </c>
      <c r="P4054" s="12">
        <f t="shared" si="379"/>
        <v>42462.140868055561</v>
      </c>
      <c r="Q4054" s="12">
        <f t="shared" si="380"/>
        <v>42489.875</v>
      </c>
      <c r="R4054" s="15">
        <f t="shared" si="381"/>
        <v>2016</v>
      </c>
      <c r="S4054" s="21">
        <f t="shared" si="378"/>
        <v>0</v>
      </c>
      <c r="T4054" s="15">
        <f t="shared" si="383"/>
        <v>0</v>
      </c>
      <c r="U4054">
        <f t="shared" si="382"/>
        <v>2016</v>
      </c>
    </row>
    <row r="4055" spans="1:21" ht="43.5" x14ac:dyDescent="0.35">
      <c r="A4055">
        <v>3732</v>
      </c>
      <c r="B4055" s="3" t="s">
        <v>3729</v>
      </c>
      <c r="C4055" s="3" t="s">
        <v>7842</v>
      </c>
      <c r="D4055" s="6">
        <v>850</v>
      </c>
      <c r="E4055" s="8">
        <v>0</v>
      </c>
      <c r="F4055" t="s">
        <v>8220</v>
      </c>
      <c r="G4055" t="s">
        <v>8232</v>
      </c>
      <c r="H4055" t="s">
        <v>8248</v>
      </c>
      <c r="I4055">
        <v>1422100800</v>
      </c>
      <c r="J4055">
        <v>1416932133</v>
      </c>
      <c r="K4055" t="b">
        <v>0</v>
      </c>
      <c r="L4055">
        <v>4</v>
      </c>
      <c r="M4055" t="b">
        <v>0</v>
      </c>
      <c r="N4055" s="10" t="s">
        <v>8271</v>
      </c>
      <c r="O4055" t="s">
        <v>8272</v>
      </c>
      <c r="P4055" s="12">
        <f t="shared" si="379"/>
        <v>41968.677465277782</v>
      </c>
      <c r="Q4055" s="12">
        <f t="shared" si="380"/>
        <v>42028.5</v>
      </c>
      <c r="R4055" s="15">
        <f t="shared" si="381"/>
        <v>2014</v>
      </c>
      <c r="S4055" s="21">
        <f t="shared" si="378"/>
        <v>0</v>
      </c>
      <c r="T4055" s="15">
        <f t="shared" si="383"/>
        <v>0</v>
      </c>
      <c r="U4055">
        <f t="shared" si="382"/>
        <v>2014</v>
      </c>
    </row>
    <row r="4056" spans="1:21" ht="58" x14ac:dyDescent="0.35">
      <c r="A4056">
        <v>3982</v>
      </c>
      <c r="B4056" s="3" t="s">
        <v>3978</v>
      </c>
      <c r="C4056" s="3" t="s">
        <v>8088</v>
      </c>
      <c r="D4056" s="6">
        <v>850</v>
      </c>
      <c r="E4056" s="8">
        <v>0</v>
      </c>
      <c r="F4056" t="s">
        <v>8220</v>
      </c>
      <c r="G4056" t="s">
        <v>8224</v>
      </c>
      <c r="H4056" t="s">
        <v>8246</v>
      </c>
      <c r="I4056">
        <v>1436297180</v>
      </c>
      <c r="J4056">
        <v>1431113180</v>
      </c>
      <c r="K4056" t="b">
        <v>0</v>
      </c>
      <c r="L4056">
        <v>5</v>
      </c>
      <c r="M4056" t="b">
        <v>0</v>
      </c>
      <c r="N4056" s="10" t="s">
        <v>8271</v>
      </c>
      <c r="O4056" t="s">
        <v>8272</v>
      </c>
      <c r="P4056" s="12">
        <f t="shared" si="379"/>
        <v>42132.809953703705</v>
      </c>
      <c r="Q4056" s="12">
        <f t="shared" si="380"/>
        <v>42192.809953703705</v>
      </c>
      <c r="R4056" s="15">
        <f t="shared" si="381"/>
        <v>2015</v>
      </c>
      <c r="S4056" s="21">
        <f t="shared" si="378"/>
        <v>0</v>
      </c>
      <c r="T4056" s="15">
        <f t="shared" si="383"/>
        <v>0</v>
      </c>
      <c r="U4056">
        <f t="shared" si="382"/>
        <v>2015</v>
      </c>
    </row>
    <row r="4057" spans="1:21" ht="43.5" x14ac:dyDescent="0.35">
      <c r="A4057">
        <v>3716</v>
      </c>
      <c r="B4057" s="3" t="s">
        <v>3713</v>
      </c>
      <c r="C4057" s="3" t="s">
        <v>7826</v>
      </c>
      <c r="D4057" s="6">
        <v>800</v>
      </c>
      <c r="E4057" s="8">
        <v>0</v>
      </c>
      <c r="F4057" t="s">
        <v>8218</v>
      </c>
      <c r="G4057" t="s">
        <v>8223</v>
      </c>
      <c r="H4057" t="s">
        <v>8245</v>
      </c>
      <c r="I4057">
        <v>1453411109</v>
      </c>
      <c r="J4057">
        <v>1450819109</v>
      </c>
      <c r="K4057" t="b">
        <v>0</v>
      </c>
      <c r="L4057">
        <v>24</v>
      </c>
      <c r="M4057" t="b">
        <v>1</v>
      </c>
      <c r="N4057" s="10" t="s">
        <v>8271</v>
      </c>
      <c r="O4057" t="s">
        <v>8272</v>
      </c>
      <c r="P4057" s="12">
        <f t="shared" si="379"/>
        <v>42360.887835648144</v>
      </c>
      <c r="Q4057" s="12">
        <f t="shared" si="380"/>
        <v>42390.887835648144</v>
      </c>
      <c r="R4057" s="15">
        <f t="shared" si="381"/>
        <v>2015</v>
      </c>
      <c r="S4057" s="21">
        <f t="shared" si="378"/>
        <v>0</v>
      </c>
      <c r="T4057" s="15">
        <f t="shared" si="383"/>
        <v>0</v>
      </c>
      <c r="U4057">
        <f t="shared" si="382"/>
        <v>2015</v>
      </c>
    </row>
    <row r="4058" spans="1:21" ht="43.5" x14ac:dyDescent="0.35">
      <c r="A4058">
        <v>3836</v>
      </c>
      <c r="B4058" s="3" t="s">
        <v>3833</v>
      </c>
      <c r="C4058" s="3" t="s">
        <v>7945</v>
      </c>
      <c r="D4058" s="6">
        <v>800</v>
      </c>
      <c r="E4058" s="8">
        <v>0</v>
      </c>
      <c r="F4058" t="s">
        <v>8218</v>
      </c>
      <c r="G4058" t="s">
        <v>8223</v>
      </c>
      <c r="H4058" t="s">
        <v>8245</v>
      </c>
      <c r="I4058">
        <v>1470197340</v>
      </c>
      <c r="J4058">
        <v>1467497652</v>
      </c>
      <c r="K4058" t="b">
        <v>0</v>
      </c>
      <c r="L4058">
        <v>14</v>
      </c>
      <c r="M4058" t="b">
        <v>1</v>
      </c>
      <c r="N4058" s="10" t="s">
        <v>8271</v>
      </c>
      <c r="O4058" t="s">
        <v>8272</v>
      </c>
      <c r="P4058" s="12">
        <f t="shared" si="379"/>
        <v>42553.926527777774</v>
      </c>
      <c r="Q4058" s="12">
        <f t="shared" si="380"/>
        <v>42585.172916666663</v>
      </c>
      <c r="R4058" s="15">
        <f t="shared" si="381"/>
        <v>2016</v>
      </c>
      <c r="S4058" s="21">
        <f t="shared" ref="S4058:S4115" si="384">ROUND(E4058/D4058,0)</f>
        <v>0</v>
      </c>
      <c r="T4058" s="15">
        <f t="shared" si="383"/>
        <v>0</v>
      </c>
      <c r="U4058">
        <f t="shared" si="382"/>
        <v>2016</v>
      </c>
    </row>
    <row r="4059" spans="1:21" ht="29" x14ac:dyDescent="0.35">
      <c r="A4059">
        <v>3891</v>
      </c>
      <c r="B4059" s="3" t="s">
        <v>3888</v>
      </c>
      <c r="C4059" s="3" t="s">
        <v>7999</v>
      </c>
      <c r="D4059" s="6">
        <v>800</v>
      </c>
      <c r="E4059" s="8">
        <v>0</v>
      </c>
      <c r="F4059" t="s">
        <v>8220</v>
      </c>
      <c r="G4059" t="s">
        <v>8223</v>
      </c>
      <c r="H4059" t="s">
        <v>8245</v>
      </c>
      <c r="I4059">
        <v>1427086740</v>
      </c>
      <c r="J4059">
        <v>1424488244</v>
      </c>
      <c r="K4059" t="b">
        <v>0</v>
      </c>
      <c r="L4059">
        <v>7</v>
      </c>
      <c r="M4059" t="b">
        <v>0</v>
      </c>
      <c r="N4059" s="10" t="s">
        <v>8271</v>
      </c>
      <c r="O4059" t="s">
        <v>8272</v>
      </c>
      <c r="P4059" s="12">
        <f t="shared" si="379"/>
        <v>42056.1324537037</v>
      </c>
      <c r="Q4059" s="12">
        <f t="shared" si="380"/>
        <v>42086.207638888889</v>
      </c>
      <c r="R4059" s="15">
        <f t="shared" si="381"/>
        <v>2015</v>
      </c>
      <c r="S4059" s="21">
        <f t="shared" si="384"/>
        <v>0</v>
      </c>
      <c r="T4059" s="15">
        <f t="shared" si="383"/>
        <v>0</v>
      </c>
      <c r="U4059">
        <f t="shared" si="382"/>
        <v>2015</v>
      </c>
    </row>
    <row r="4060" spans="1:21" ht="43.5" x14ac:dyDescent="0.35">
      <c r="A4060">
        <v>4024</v>
      </c>
      <c r="B4060" s="3" t="s">
        <v>4020</v>
      </c>
      <c r="C4060" s="3" t="s">
        <v>8129</v>
      </c>
      <c r="D4060" s="6">
        <v>800</v>
      </c>
      <c r="E4060" s="8">
        <v>0</v>
      </c>
      <c r="F4060" t="s">
        <v>8220</v>
      </c>
      <c r="G4060" t="s">
        <v>8223</v>
      </c>
      <c r="H4060" t="s">
        <v>8245</v>
      </c>
      <c r="I4060">
        <v>1441037097</v>
      </c>
      <c r="J4060">
        <v>1438445097</v>
      </c>
      <c r="K4060" t="b">
        <v>0</v>
      </c>
      <c r="L4060">
        <v>1</v>
      </c>
      <c r="M4060" t="b">
        <v>0</v>
      </c>
      <c r="N4060" s="10" t="s">
        <v>8271</v>
      </c>
      <c r="O4060" t="s">
        <v>8272</v>
      </c>
      <c r="P4060" s="12">
        <f t="shared" si="379"/>
        <v>42217.670104166667</v>
      </c>
      <c r="Q4060" s="12">
        <f t="shared" si="380"/>
        <v>42247.670104166667</v>
      </c>
      <c r="R4060" s="15">
        <f t="shared" si="381"/>
        <v>2015</v>
      </c>
      <c r="S4060" s="21">
        <f t="shared" si="384"/>
        <v>0</v>
      </c>
      <c r="T4060" s="15">
        <f t="shared" si="383"/>
        <v>0</v>
      </c>
      <c r="U4060">
        <f t="shared" si="382"/>
        <v>2015</v>
      </c>
    </row>
    <row r="4061" spans="1:21" ht="58" x14ac:dyDescent="0.35">
      <c r="A4061">
        <v>3908</v>
      </c>
      <c r="B4061" s="3" t="s">
        <v>3905</v>
      </c>
      <c r="C4061" s="3" t="s">
        <v>8016</v>
      </c>
      <c r="D4061" s="6">
        <v>750</v>
      </c>
      <c r="E4061" s="8">
        <v>0</v>
      </c>
      <c r="F4061" t="s">
        <v>8220</v>
      </c>
      <c r="G4061" t="s">
        <v>8223</v>
      </c>
      <c r="H4061" t="s">
        <v>8245</v>
      </c>
      <c r="I4061">
        <v>1406603696</v>
      </c>
      <c r="J4061">
        <v>1405307696</v>
      </c>
      <c r="K4061" t="b">
        <v>0</v>
      </c>
      <c r="L4061">
        <v>4</v>
      </c>
      <c r="M4061" t="b">
        <v>0</v>
      </c>
      <c r="N4061" s="10" t="s">
        <v>8271</v>
      </c>
      <c r="O4061" t="s">
        <v>8272</v>
      </c>
      <c r="P4061" s="12">
        <f t="shared" si="379"/>
        <v>41834.135370370372</v>
      </c>
      <c r="Q4061" s="12">
        <f t="shared" si="380"/>
        <v>41849.135370370372</v>
      </c>
      <c r="R4061" s="15">
        <f t="shared" si="381"/>
        <v>2014</v>
      </c>
      <c r="S4061" s="21">
        <f t="shared" si="384"/>
        <v>0</v>
      </c>
      <c r="T4061" s="15">
        <f t="shared" si="383"/>
        <v>0</v>
      </c>
      <c r="U4061">
        <f t="shared" si="382"/>
        <v>2014</v>
      </c>
    </row>
    <row r="4062" spans="1:21" ht="43.5" x14ac:dyDescent="0.35">
      <c r="A4062">
        <v>3922</v>
      </c>
      <c r="B4062" s="3" t="s">
        <v>3919</v>
      </c>
      <c r="C4062" s="3" t="s">
        <v>8030</v>
      </c>
      <c r="D4062" s="6">
        <v>750</v>
      </c>
      <c r="E4062" s="8">
        <v>0</v>
      </c>
      <c r="F4062" t="s">
        <v>8220</v>
      </c>
      <c r="G4062" t="s">
        <v>8223</v>
      </c>
      <c r="H4062" t="s">
        <v>8245</v>
      </c>
      <c r="I4062">
        <v>1425337200</v>
      </c>
      <c r="J4062">
        <v>1421432810</v>
      </c>
      <c r="K4062" t="b">
        <v>0</v>
      </c>
      <c r="L4062">
        <v>6</v>
      </c>
      <c r="M4062" t="b">
        <v>0</v>
      </c>
      <c r="N4062" s="10" t="s">
        <v>8271</v>
      </c>
      <c r="O4062" t="s">
        <v>8272</v>
      </c>
      <c r="P4062" s="12">
        <f t="shared" si="379"/>
        <v>42020.768634259264</v>
      </c>
      <c r="Q4062" s="12">
        <f t="shared" si="380"/>
        <v>42065.958333333328</v>
      </c>
      <c r="R4062" s="15">
        <f t="shared" si="381"/>
        <v>2015</v>
      </c>
      <c r="S4062" s="21">
        <f t="shared" si="384"/>
        <v>0</v>
      </c>
      <c r="T4062" s="15">
        <f t="shared" si="383"/>
        <v>0</v>
      </c>
      <c r="U4062">
        <f t="shared" si="382"/>
        <v>2015</v>
      </c>
    </row>
    <row r="4063" spans="1:21" ht="58" x14ac:dyDescent="0.35">
      <c r="A4063">
        <v>3708</v>
      </c>
      <c r="B4063" s="3" t="s">
        <v>3705</v>
      </c>
      <c r="C4063" s="3" t="s">
        <v>7818</v>
      </c>
      <c r="D4063" s="6">
        <v>700</v>
      </c>
      <c r="E4063" s="8">
        <v>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s="10" t="s">
        <v>8271</v>
      </c>
      <c r="O4063" t="s">
        <v>8272</v>
      </c>
      <c r="P4063" s="12">
        <f t="shared" si="379"/>
        <v>41810.142199074071</v>
      </c>
      <c r="Q4063" s="12">
        <f t="shared" si="380"/>
        <v>41824.142199074071</v>
      </c>
      <c r="R4063" s="15">
        <f t="shared" si="381"/>
        <v>2014</v>
      </c>
      <c r="S4063" s="21">
        <f t="shared" si="384"/>
        <v>0</v>
      </c>
      <c r="T4063" s="15">
        <f t="shared" si="383"/>
        <v>0</v>
      </c>
      <c r="U4063">
        <f t="shared" si="382"/>
        <v>2014</v>
      </c>
    </row>
    <row r="4064" spans="1:21" ht="43.5" x14ac:dyDescent="0.35">
      <c r="A4064">
        <v>3737</v>
      </c>
      <c r="B4064" s="3" t="s">
        <v>3734</v>
      </c>
      <c r="C4064" s="3" t="s">
        <v>7847</v>
      </c>
      <c r="D4064" s="6">
        <v>700</v>
      </c>
      <c r="E4064" s="8">
        <v>0</v>
      </c>
      <c r="F4064" t="s">
        <v>8220</v>
      </c>
      <c r="G4064" t="s">
        <v>8223</v>
      </c>
      <c r="H4064" t="s">
        <v>8245</v>
      </c>
      <c r="I4064">
        <v>1447311540</v>
      </c>
      <c r="J4064">
        <v>1445358903</v>
      </c>
      <c r="K4064" t="b">
        <v>0</v>
      </c>
      <c r="L4064">
        <v>4</v>
      </c>
      <c r="M4064" t="b">
        <v>0</v>
      </c>
      <c r="N4064" s="10" t="s">
        <v>8271</v>
      </c>
      <c r="O4064" t="s">
        <v>8272</v>
      </c>
      <c r="P4064" s="12">
        <f t="shared" si="379"/>
        <v>42297.691006944442</v>
      </c>
      <c r="Q4064" s="12">
        <f t="shared" si="380"/>
        <v>42320.290972222225</v>
      </c>
      <c r="R4064" s="15">
        <f t="shared" si="381"/>
        <v>2015</v>
      </c>
      <c r="S4064" s="21">
        <f t="shared" si="384"/>
        <v>0</v>
      </c>
      <c r="T4064" s="15">
        <f t="shared" si="383"/>
        <v>0</v>
      </c>
      <c r="U4064">
        <f t="shared" si="382"/>
        <v>2015</v>
      </c>
    </row>
    <row r="4065" spans="1:21" ht="58" x14ac:dyDescent="0.35">
      <c r="A4065">
        <v>4037</v>
      </c>
      <c r="B4065" s="3" t="s">
        <v>4033</v>
      </c>
      <c r="C4065" s="3" t="s">
        <v>8141</v>
      </c>
      <c r="D4065" s="6">
        <v>700</v>
      </c>
      <c r="E4065" s="8">
        <v>0</v>
      </c>
      <c r="F4065" t="s">
        <v>8220</v>
      </c>
      <c r="G4065" t="s">
        <v>8223</v>
      </c>
      <c r="H4065" t="s">
        <v>8245</v>
      </c>
      <c r="I4065">
        <v>1464099900</v>
      </c>
      <c r="J4065">
        <v>1462585315</v>
      </c>
      <c r="K4065" t="b">
        <v>0</v>
      </c>
      <c r="L4065">
        <v>2</v>
      </c>
      <c r="M4065" t="b">
        <v>0</v>
      </c>
      <c r="N4065" s="10" t="s">
        <v>8271</v>
      </c>
      <c r="O4065" t="s">
        <v>8272</v>
      </c>
      <c r="P4065" s="12">
        <f t="shared" si="379"/>
        <v>42497.070775462969</v>
      </c>
      <c r="Q4065" s="12">
        <f t="shared" si="380"/>
        <v>42514.600694444445</v>
      </c>
      <c r="R4065" s="15">
        <f t="shared" si="381"/>
        <v>2016</v>
      </c>
      <c r="S4065" s="21">
        <f t="shared" si="384"/>
        <v>0</v>
      </c>
      <c r="T4065" s="15">
        <f t="shared" si="383"/>
        <v>0</v>
      </c>
      <c r="U4065">
        <f t="shared" si="382"/>
        <v>2016</v>
      </c>
    </row>
    <row r="4066" spans="1:21" ht="43.5" x14ac:dyDescent="0.35">
      <c r="A4066">
        <v>4076</v>
      </c>
      <c r="B4066" s="3" t="s">
        <v>4072</v>
      </c>
      <c r="C4066" s="3" t="s">
        <v>8179</v>
      </c>
      <c r="D4066" s="6">
        <v>700</v>
      </c>
      <c r="E4066" s="8">
        <v>0</v>
      </c>
      <c r="F4066" t="s">
        <v>8220</v>
      </c>
      <c r="G4066" t="s">
        <v>8223</v>
      </c>
      <c r="H4066" t="s">
        <v>8245</v>
      </c>
      <c r="I4066">
        <v>1413921060</v>
      </c>
      <c r="J4066">
        <v>1411499149</v>
      </c>
      <c r="K4066" t="b">
        <v>0</v>
      </c>
      <c r="L4066">
        <v>0</v>
      </c>
      <c r="M4066" t="b">
        <v>0</v>
      </c>
      <c r="N4066" s="10" t="s">
        <v>8271</v>
      </c>
      <c r="O4066" t="s">
        <v>8272</v>
      </c>
      <c r="P4066" s="12">
        <f t="shared" si="379"/>
        <v>41905.795706018522</v>
      </c>
      <c r="Q4066" s="12">
        <f t="shared" si="380"/>
        <v>41933.82708333333</v>
      </c>
      <c r="R4066" s="15">
        <f t="shared" si="381"/>
        <v>2014</v>
      </c>
      <c r="S4066" s="21">
        <f t="shared" si="384"/>
        <v>0</v>
      </c>
      <c r="T4066" s="15">
        <f t="shared" si="383"/>
        <v>0</v>
      </c>
      <c r="U4066">
        <f t="shared" si="382"/>
        <v>2014</v>
      </c>
    </row>
    <row r="4067" spans="1:21" ht="43.5" x14ac:dyDescent="0.35">
      <c r="A4067">
        <v>3975</v>
      </c>
      <c r="B4067" s="3" t="s">
        <v>3972</v>
      </c>
      <c r="C4067" s="3" t="s">
        <v>8082</v>
      </c>
      <c r="D4067" s="6">
        <v>678</v>
      </c>
      <c r="E4067" s="8">
        <v>0</v>
      </c>
      <c r="F4067" t="s">
        <v>8220</v>
      </c>
      <c r="G4067" t="s">
        <v>8223</v>
      </c>
      <c r="H4067" t="s">
        <v>8245</v>
      </c>
      <c r="I4067">
        <v>1468442898</v>
      </c>
      <c r="J4067">
        <v>1465850898</v>
      </c>
      <c r="K4067" t="b">
        <v>0</v>
      </c>
      <c r="L4067">
        <v>0</v>
      </c>
      <c r="M4067" t="b">
        <v>0</v>
      </c>
      <c r="N4067" s="10" t="s">
        <v>8271</v>
      </c>
      <c r="O4067" t="s">
        <v>8272</v>
      </c>
      <c r="P4067" s="12">
        <f t="shared" si="379"/>
        <v>42534.866875</v>
      </c>
      <c r="Q4067" s="12">
        <f t="shared" si="380"/>
        <v>42564.866875</v>
      </c>
      <c r="R4067" s="15">
        <f t="shared" si="381"/>
        <v>2016</v>
      </c>
      <c r="S4067" s="21">
        <f t="shared" si="384"/>
        <v>0</v>
      </c>
      <c r="T4067" s="15">
        <f t="shared" si="383"/>
        <v>0</v>
      </c>
      <c r="U4067">
        <f t="shared" si="382"/>
        <v>2016</v>
      </c>
    </row>
    <row r="4068" spans="1:21" ht="58" x14ac:dyDescent="0.35">
      <c r="A4068">
        <v>3874</v>
      </c>
      <c r="B4068" s="3" t="s">
        <v>3871</v>
      </c>
      <c r="C4068" s="3" t="s">
        <v>7983</v>
      </c>
      <c r="D4068" s="6">
        <v>620</v>
      </c>
      <c r="E4068" s="8">
        <v>0</v>
      </c>
      <c r="F4068" t="s">
        <v>8219</v>
      </c>
      <c r="G4068" t="s">
        <v>8227</v>
      </c>
      <c r="H4068" t="s">
        <v>8249</v>
      </c>
      <c r="I4068">
        <v>1422061200</v>
      </c>
      <c r="J4068">
        <v>1420244622</v>
      </c>
      <c r="K4068" t="b">
        <v>0</v>
      </c>
      <c r="L4068">
        <v>0</v>
      </c>
      <c r="M4068" t="b">
        <v>0</v>
      </c>
      <c r="N4068" s="10" t="s">
        <v>8271</v>
      </c>
      <c r="O4068" t="s">
        <v>8313</v>
      </c>
      <c r="P4068" s="12">
        <f t="shared" si="379"/>
        <v>42007.016458333332</v>
      </c>
      <c r="Q4068" s="12">
        <f t="shared" si="380"/>
        <v>42028.041666666672</v>
      </c>
      <c r="R4068" s="15">
        <f t="shared" si="381"/>
        <v>2015</v>
      </c>
      <c r="S4068" s="21">
        <f t="shared" si="384"/>
        <v>0</v>
      </c>
      <c r="T4068" s="15">
        <f t="shared" si="383"/>
        <v>0</v>
      </c>
      <c r="U4068">
        <f t="shared" si="382"/>
        <v>2015</v>
      </c>
    </row>
    <row r="4069" spans="1:21" ht="43.5" x14ac:dyDescent="0.35">
      <c r="A4069">
        <v>3795</v>
      </c>
      <c r="B4069" s="3" t="s">
        <v>3792</v>
      </c>
      <c r="C4069" s="3" t="s">
        <v>7905</v>
      </c>
      <c r="D4069" s="6">
        <v>600</v>
      </c>
      <c r="E4069" s="8">
        <v>0</v>
      </c>
      <c r="F4069" t="s">
        <v>8220</v>
      </c>
      <c r="G4069" t="s">
        <v>8224</v>
      </c>
      <c r="H4069" t="s">
        <v>8246</v>
      </c>
      <c r="I4069">
        <v>1440801000</v>
      </c>
      <c r="J4069">
        <v>1437042490</v>
      </c>
      <c r="K4069" t="b">
        <v>0</v>
      </c>
      <c r="L4069">
        <v>2</v>
      </c>
      <c r="M4069" t="b">
        <v>0</v>
      </c>
      <c r="N4069" s="10" t="s">
        <v>8271</v>
      </c>
      <c r="O4069" t="s">
        <v>8313</v>
      </c>
      <c r="P4069" s="12">
        <f t="shared" si="379"/>
        <v>42201.436226851853</v>
      </c>
      <c r="Q4069" s="12">
        <f t="shared" si="380"/>
        <v>42244.9375</v>
      </c>
      <c r="R4069" s="15">
        <f t="shared" si="381"/>
        <v>2015</v>
      </c>
      <c r="S4069" s="21">
        <f t="shared" si="384"/>
        <v>0</v>
      </c>
      <c r="T4069" s="15">
        <f t="shared" si="383"/>
        <v>0</v>
      </c>
      <c r="U4069">
        <f t="shared" si="382"/>
        <v>2015</v>
      </c>
    </row>
    <row r="4070" spans="1:21" ht="43.5" x14ac:dyDescent="0.35">
      <c r="A4070">
        <v>3826</v>
      </c>
      <c r="B4070" s="3" t="s">
        <v>3823</v>
      </c>
      <c r="C4070" s="3" t="s">
        <v>7935</v>
      </c>
      <c r="D4070" s="6">
        <v>600</v>
      </c>
      <c r="E4070" s="8">
        <v>0</v>
      </c>
      <c r="F4070" t="s">
        <v>8218</v>
      </c>
      <c r="G4070" t="s">
        <v>8224</v>
      </c>
      <c r="H4070" t="s">
        <v>8246</v>
      </c>
      <c r="I4070">
        <v>1430993394</v>
      </c>
      <c r="J4070">
        <v>1428401394</v>
      </c>
      <c r="K4070" t="b">
        <v>0</v>
      </c>
      <c r="L4070">
        <v>26</v>
      </c>
      <c r="M4070" t="b">
        <v>1</v>
      </c>
      <c r="N4070" s="10" t="s">
        <v>8271</v>
      </c>
      <c r="O4070" t="s">
        <v>8272</v>
      </c>
      <c r="P4070" s="12">
        <f t="shared" si="379"/>
        <v>42101.423541666663</v>
      </c>
      <c r="Q4070" s="12">
        <f t="shared" si="380"/>
        <v>42131.423541666663</v>
      </c>
      <c r="R4070" s="15">
        <f t="shared" si="381"/>
        <v>2015</v>
      </c>
      <c r="S4070" s="21">
        <f t="shared" si="384"/>
        <v>0</v>
      </c>
      <c r="T4070" s="15">
        <f t="shared" si="383"/>
        <v>0</v>
      </c>
      <c r="U4070">
        <f t="shared" si="382"/>
        <v>2015</v>
      </c>
    </row>
    <row r="4071" spans="1:21" ht="43.5" x14ac:dyDescent="0.35">
      <c r="A4071">
        <v>4020</v>
      </c>
      <c r="B4071" s="3" t="s">
        <v>4016</v>
      </c>
      <c r="C4071" s="3" t="s">
        <v>8125</v>
      </c>
      <c r="D4071" s="6">
        <v>600</v>
      </c>
      <c r="E4071" s="8">
        <v>0</v>
      </c>
      <c r="F4071" t="s">
        <v>8220</v>
      </c>
      <c r="G4071" t="s">
        <v>8223</v>
      </c>
      <c r="H4071" t="s">
        <v>8245</v>
      </c>
      <c r="I4071">
        <v>1427168099</v>
      </c>
      <c r="J4071">
        <v>1424579699</v>
      </c>
      <c r="K4071" t="b">
        <v>0</v>
      </c>
      <c r="L4071">
        <v>3</v>
      </c>
      <c r="M4071" t="b">
        <v>0</v>
      </c>
      <c r="N4071" s="10" t="s">
        <v>8271</v>
      </c>
      <c r="O4071" t="s">
        <v>8272</v>
      </c>
      <c r="P4071" s="12">
        <f t="shared" si="379"/>
        <v>42057.190960648149</v>
      </c>
      <c r="Q4071" s="12">
        <f t="shared" si="380"/>
        <v>42087.149293981478</v>
      </c>
      <c r="R4071" s="15">
        <f t="shared" si="381"/>
        <v>2015</v>
      </c>
      <c r="S4071" s="21">
        <f t="shared" si="384"/>
        <v>0</v>
      </c>
      <c r="T4071" s="15">
        <f t="shared" si="383"/>
        <v>0</v>
      </c>
      <c r="U4071">
        <f t="shared" si="382"/>
        <v>2015</v>
      </c>
    </row>
    <row r="4072" spans="1:21" ht="43.5" x14ac:dyDescent="0.35">
      <c r="A4072">
        <v>4044</v>
      </c>
      <c r="B4072" s="3" t="s">
        <v>4040</v>
      </c>
      <c r="C4072" s="3" t="s">
        <v>8148</v>
      </c>
      <c r="D4072" s="6">
        <v>600</v>
      </c>
      <c r="E4072" s="8">
        <v>0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s="10" t="s">
        <v>8271</v>
      </c>
      <c r="O4072" t="s">
        <v>8272</v>
      </c>
      <c r="P4072" s="12">
        <f t="shared" si="379"/>
        <v>42074.219699074078</v>
      </c>
      <c r="Q4072" s="12">
        <f t="shared" si="380"/>
        <v>42104.208333333328</v>
      </c>
      <c r="R4072" s="15">
        <f t="shared" si="381"/>
        <v>2015</v>
      </c>
      <c r="S4072" s="21">
        <f t="shared" si="384"/>
        <v>0</v>
      </c>
      <c r="T4072" s="15">
        <f t="shared" si="383"/>
        <v>0</v>
      </c>
      <c r="U4072">
        <f t="shared" si="382"/>
        <v>2015</v>
      </c>
    </row>
    <row r="4073" spans="1:21" ht="43.5" x14ac:dyDescent="0.35">
      <c r="A4073">
        <v>4101</v>
      </c>
      <c r="B4073" s="3" t="s">
        <v>4097</v>
      </c>
      <c r="C4073" s="3" t="s">
        <v>8204</v>
      </c>
      <c r="D4073" s="6">
        <v>600</v>
      </c>
      <c r="E4073" s="8">
        <v>0</v>
      </c>
      <c r="F4073" t="s">
        <v>8220</v>
      </c>
      <c r="G4073" t="s">
        <v>8223</v>
      </c>
      <c r="H4073" t="s">
        <v>8245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 s="12">
        <f t="shared" si="379"/>
        <v>42730.903726851851</v>
      </c>
      <c r="Q4073" s="12">
        <f t="shared" si="380"/>
        <v>42760.903726851851</v>
      </c>
      <c r="R4073" s="15">
        <f t="shared" si="381"/>
        <v>2016</v>
      </c>
      <c r="S4073" s="21">
        <f t="shared" si="384"/>
        <v>0</v>
      </c>
      <c r="T4073" s="15">
        <f t="shared" si="383"/>
        <v>0</v>
      </c>
      <c r="U4073">
        <f t="shared" si="382"/>
        <v>2016</v>
      </c>
    </row>
    <row r="4074" spans="1:21" ht="58" x14ac:dyDescent="0.35">
      <c r="A4074">
        <v>4012</v>
      </c>
      <c r="B4074" s="3" t="s">
        <v>4008</v>
      </c>
      <c r="C4074" s="3" t="s">
        <v>8117</v>
      </c>
      <c r="D4074" s="6">
        <v>575</v>
      </c>
      <c r="E4074" s="8">
        <v>0</v>
      </c>
      <c r="F4074" t="s">
        <v>8220</v>
      </c>
      <c r="G4074" t="s">
        <v>8224</v>
      </c>
      <c r="H4074" t="s">
        <v>8246</v>
      </c>
      <c r="I4074">
        <v>1430571849</v>
      </c>
      <c r="J4074">
        <v>1427979849</v>
      </c>
      <c r="K4074" t="b">
        <v>0</v>
      </c>
      <c r="L4074">
        <v>0</v>
      </c>
      <c r="M4074" t="b">
        <v>0</v>
      </c>
      <c r="N4074" s="10" t="s">
        <v>8271</v>
      </c>
      <c r="O4074" t="s">
        <v>8272</v>
      </c>
      <c r="P4074" s="12">
        <f t="shared" si="379"/>
        <v>42096.544548611113</v>
      </c>
      <c r="Q4074" s="12">
        <f t="shared" si="380"/>
        <v>42126.544548611113</v>
      </c>
      <c r="R4074" s="15">
        <f t="shared" si="381"/>
        <v>2015</v>
      </c>
      <c r="S4074" s="21">
        <f t="shared" si="384"/>
        <v>0</v>
      </c>
      <c r="T4074" s="15">
        <f t="shared" si="383"/>
        <v>0</v>
      </c>
      <c r="U4074">
        <f t="shared" si="382"/>
        <v>2015</v>
      </c>
    </row>
    <row r="4075" spans="1:21" ht="43.5" x14ac:dyDescent="0.35">
      <c r="A4075">
        <v>3755</v>
      </c>
      <c r="B4075" s="3" t="s">
        <v>3752</v>
      </c>
      <c r="C4075" s="3" t="s">
        <v>7865</v>
      </c>
      <c r="D4075" s="6">
        <v>550</v>
      </c>
      <c r="E4075" s="8">
        <v>0</v>
      </c>
      <c r="F4075" t="s">
        <v>8218</v>
      </c>
      <c r="G4075" t="s">
        <v>8224</v>
      </c>
      <c r="H4075" t="s">
        <v>8246</v>
      </c>
      <c r="I4075">
        <v>1460753307</v>
      </c>
      <c r="J4075">
        <v>1458161307</v>
      </c>
      <c r="K4075" t="b">
        <v>0</v>
      </c>
      <c r="L4075">
        <v>28</v>
      </c>
      <c r="M4075" t="b">
        <v>1</v>
      </c>
      <c r="N4075" s="10" t="s">
        <v>8271</v>
      </c>
      <c r="O4075" t="s">
        <v>8313</v>
      </c>
      <c r="P4075" s="12">
        <f t="shared" si="379"/>
        <v>42445.866979166662</v>
      </c>
      <c r="Q4075" s="12">
        <f t="shared" si="380"/>
        <v>42475.866979166662</v>
      </c>
      <c r="R4075" s="15">
        <f t="shared" si="381"/>
        <v>2016</v>
      </c>
      <c r="S4075" s="21">
        <f t="shared" si="384"/>
        <v>0</v>
      </c>
      <c r="T4075" s="15">
        <f t="shared" si="383"/>
        <v>0</v>
      </c>
      <c r="U4075">
        <f t="shared" si="382"/>
        <v>2016</v>
      </c>
    </row>
    <row r="4076" spans="1:21" ht="43.5" x14ac:dyDescent="0.35">
      <c r="A4076">
        <v>4061</v>
      </c>
      <c r="B4076" s="3" t="s">
        <v>4057</v>
      </c>
      <c r="C4076" s="3" t="s">
        <v>8165</v>
      </c>
      <c r="D4076" s="6">
        <v>525</v>
      </c>
      <c r="E4076" s="8">
        <v>0</v>
      </c>
      <c r="F4076" t="s">
        <v>8220</v>
      </c>
      <c r="G4076" t="s">
        <v>8223</v>
      </c>
      <c r="H4076" t="s">
        <v>8245</v>
      </c>
      <c r="I4076">
        <v>1461205423</v>
      </c>
      <c r="J4076">
        <v>1456025023</v>
      </c>
      <c r="K4076" t="b">
        <v>0</v>
      </c>
      <c r="L4076">
        <v>0</v>
      </c>
      <c r="M4076" t="b">
        <v>0</v>
      </c>
      <c r="N4076" s="10" t="s">
        <v>8271</v>
      </c>
      <c r="O4076" t="s">
        <v>8272</v>
      </c>
      <c r="P4076" s="12">
        <f t="shared" si="379"/>
        <v>42421.141469907408</v>
      </c>
      <c r="Q4076" s="12">
        <f t="shared" si="380"/>
        <v>42481.099803240737</v>
      </c>
      <c r="R4076" s="15">
        <f t="shared" si="381"/>
        <v>2016</v>
      </c>
      <c r="S4076" s="21">
        <f t="shared" si="384"/>
        <v>0</v>
      </c>
      <c r="T4076" s="15">
        <f t="shared" si="383"/>
        <v>0</v>
      </c>
      <c r="U4076">
        <f t="shared" si="382"/>
        <v>2016</v>
      </c>
    </row>
    <row r="4077" spans="1:21" ht="29" x14ac:dyDescent="0.35">
      <c r="A4077">
        <v>3711</v>
      </c>
      <c r="B4077" s="3" t="s">
        <v>3708</v>
      </c>
      <c r="C4077" s="3" t="s">
        <v>7821</v>
      </c>
      <c r="D4077" s="6">
        <v>500</v>
      </c>
      <c r="E4077" s="8">
        <v>0</v>
      </c>
      <c r="F4077" t="s">
        <v>8218</v>
      </c>
      <c r="G4077" t="s">
        <v>8223</v>
      </c>
      <c r="H4077" t="s">
        <v>8245</v>
      </c>
      <c r="I4077">
        <v>1402848000</v>
      </c>
      <c r="J4077">
        <v>1400606573</v>
      </c>
      <c r="K4077" t="b">
        <v>0</v>
      </c>
      <c r="L4077">
        <v>21</v>
      </c>
      <c r="M4077" t="b">
        <v>1</v>
      </c>
      <c r="N4077" s="10" t="s">
        <v>8271</v>
      </c>
      <c r="O4077" t="s">
        <v>8272</v>
      </c>
      <c r="P4077" s="12">
        <f t="shared" si="379"/>
        <v>41779.724224537036</v>
      </c>
      <c r="Q4077" s="12">
        <f t="shared" si="380"/>
        <v>41805.666666666664</v>
      </c>
      <c r="R4077" s="15">
        <f t="shared" si="381"/>
        <v>2014</v>
      </c>
      <c r="S4077" s="21">
        <f t="shared" si="384"/>
        <v>0</v>
      </c>
      <c r="T4077" s="15">
        <f t="shared" si="383"/>
        <v>0</v>
      </c>
      <c r="U4077">
        <f t="shared" si="382"/>
        <v>2014</v>
      </c>
    </row>
    <row r="4078" spans="1:21" ht="43.5" x14ac:dyDescent="0.35">
      <c r="A4078">
        <v>3718</v>
      </c>
      <c r="B4078" s="3" t="s">
        <v>3715</v>
      </c>
      <c r="C4078" s="3" t="s">
        <v>7828</v>
      </c>
      <c r="D4078" s="6">
        <v>500</v>
      </c>
      <c r="E4078" s="8">
        <v>0</v>
      </c>
      <c r="F4078" t="s">
        <v>8218</v>
      </c>
      <c r="G4078" t="s">
        <v>8224</v>
      </c>
      <c r="H4078" t="s">
        <v>8246</v>
      </c>
      <c r="I4078">
        <v>1425057075</v>
      </c>
      <c r="J4078">
        <v>1422465075</v>
      </c>
      <c r="K4078" t="b">
        <v>0</v>
      </c>
      <c r="L4078">
        <v>46</v>
      </c>
      <c r="M4078" t="b">
        <v>1</v>
      </c>
      <c r="N4078" s="10" t="s">
        <v>8271</v>
      </c>
      <c r="O4078" t="s">
        <v>8272</v>
      </c>
      <c r="P4078" s="12">
        <f t="shared" si="379"/>
        <v>42032.716145833328</v>
      </c>
      <c r="Q4078" s="12">
        <f t="shared" si="380"/>
        <v>42062.716145833328</v>
      </c>
      <c r="R4078" s="15">
        <f t="shared" si="381"/>
        <v>2015</v>
      </c>
      <c r="S4078" s="21">
        <f t="shared" si="384"/>
        <v>0</v>
      </c>
      <c r="T4078" s="15">
        <f t="shared" si="383"/>
        <v>0</v>
      </c>
      <c r="U4078">
        <f t="shared" si="382"/>
        <v>2015</v>
      </c>
    </row>
    <row r="4079" spans="1:21" ht="43.5" x14ac:dyDescent="0.35">
      <c r="A4079">
        <v>3749</v>
      </c>
      <c r="B4079" s="3" t="s">
        <v>3746</v>
      </c>
      <c r="C4079" s="3" t="s">
        <v>7859</v>
      </c>
      <c r="D4079" s="6">
        <v>500</v>
      </c>
      <c r="E4079" s="8">
        <v>0</v>
      </c>
      <c r="F4079" t="s">
        <v>8218</v>
      </c>
      <c r="G4079" t="s">
        <v>8223</v>
      </c>
      <c r="H4079" t="s">
        <v>8245</v>
      </c>
      <c r="I4079">
        <v>1461902340</v>
      </c>
      <c r="J4079">
        <v>1459220588</v>
      </c>
      <c r="K4079" t="b">
        <v>0</v>
      </c>
      <c r="L4079">
        <v>7</v>
      </c>
      <c r="M4079" t="b">
        <v>1</v>
      </c>
      <c r="N4079" s="10" t="s">
        <v>8271</v>
      </c>
      <c r="O4079" t="s">
        <v>8313</v>
      </c>
      <c r="P4079" s="12">
        <f t="shared" si="379"/>
        <v>42458.127175925925</v>
      </c>
      <c r="Q4079" s="12">
        <f t="shared" si="380"/>
        <v>42489.165972222225</v>
      </c>
      <c r="R4079" s="15">
        <f t="shared" si="381"/>
        <v>2016</v>
      </c>
      <c r="S4079" s="21">
        <f t="shared" si="384"/>
        <v>0</v>
      </c>
      <c r="T4079" s="15">
        <f t="shared" si="383"/>
        <v>0</v>
      </c>
      <c r="U4079">
        <f t="shared" si="382"/>
        <v>2016</v>
      </c>
    </row>
    <row r="4080" spans="1:21" ht="58" x14ac:dyDescent="0.35">
      <c r="A4080">
        <v>3752</v>
      </c>
      <c r="B4080" s="3" t="s">
        <v>3749</v>
      </c>
      <c r="C4080" s="3" t="s">
        <v>7862</v>
      </c>
      <c r="D4080" s="6">
        <v>500</v>
      </c>
      <c r="E4080" s="8">
        <v>0</v>
      </c>
      <c r="F4080" t="s">
        <v>8218</v>
      </c>
      <c r="G4080" t="s">
        <v>8224</v>
      </c>
      <c r="H4080" t="s">
        <v>8246</v>
      </c>
      <c r="I4080">
        <v>1476651600</v>
      </c>
      <c r="J4080">
        <v>1473189335</v>
      </c>
      <c r="K4080" t="b">
        <v>0</v>
      </c>
      <c r="L4080">
        <v>15</v>
      </c>
      <c r="M4080" t="b">
        <v>1</v>
      </c>
      <c r="N4080" s="10" t="s">
        <v>8271</v>
      </c>
      <c r="O4080" t="s">
        <v>8313</v>
      </c>
      <c r="P4080" s="12">
        <f t="shared" si="379"/>
        <v>42619.802488425921</v>
      </c>
      <c r="Q4080" s="12">
        <f t="shared" si="380"/>
        <v>42659.875</v>
      </c>
      <c r="R4080" s="15">
        <f t="shared" si="381"/>
        <v>2016</v>
      </c>
      <c r="S4080" s="21">
        <f t="shared" si="384"/>
        <v>0</v>
      </c>
      <c r="T4080" s="15">
        <f t="shared" si="383"/>
        <v>0</v>
      </c>
      <c r="U4080">
        <f t="shared" si="382"/>
        <v>2016</v>
      </c>
    </row>
    <row r="4081" spans="1:21" ht="58" x14ac:dyDescent="0.35">
      <c r="A4081">
        <v>3761</v>
      </c>
      <c r="B4081" s="3" t="s">
        <v>3758</v>
      </c>
      <c r="C4081" s="3" t="s">
        <v>7871</v>
      </c>
      <c r="D4081" s="6">
        <v>500</v>
      </c>
      <c r="E4081" s="8">
        <v>0</v>
      </c>
      <c r="F4081" t="s">
        <v>8218</v>
      </c>
      <c r="G4081" t="s">
        <v>8224</v>
      </c>
      <c r="H4081" t="s">
        <v>8246</v>
      </c>
      <c r="I4081">
        <v>1439247600</v>
      </c>
      <c r="J4081">
        <v>1434625937</v>
      </c>
      <c r="K4081" t="b">
        <v>0</v>
      </c>
      <c r="L4081">
        <v>3</v>
      </c>
      <c r="M4081" t="b">
        <v>1</v>
      </c>
      <c r="N4081" s="10" t="s">
        <v>8271</v>
      </c>
      <c r="O4081" t="s">
        <v>8313</v>
      </c>
      <c r="P4081" s="12">
        <f t="shared" si="379"/>
        <v>42173.466863425929</v>
      </c>
      <c r="Q4081" s="12">
        <f t="shared" si="380"/>
        <v>42226.958333333328</v>
      </c>
      <c r="R4081" s="15">
        <f t="shared" si="381"/>
        <v>2015</v>
      </c>
      <c r="S4081" s="21">
        <f t="shared" si="384"/>
        <v>0</v>
      </c>
      <c r="T4081" s="15">
        <f t="shared" si="383"/>
        <v>0</v>
      </c>
      <c r="U4081">
        <f t="shared" si="382"/>
        <v>2015</v>
      </c>
    </row>
    <row r="4082" spans="1:21" ht="43.5" x14ac:dyDescent="0.35">
      <c r="A4082">
        <v>3829</v>
      </c>
      <c r="B4082" s="3" t="s">
        <v>3826</v>
      </c>
      <c r="C4082" s="3" t="s">
        <v>7938</v>
      </c>
      <c r="D4082" s="6">
        <v>500</v>
      </c>
      <c r="E4082" s="8">
        <v>0</v>
      </c>
      <c r="F4082" t="s">
        <v>8218</v>
      </c>
      <c r="G4082" t="s">
        <v>8223</v>
      </c>
      <c r="H4082" t="s">
        <v>8245</v>
      </c>
      <c r="I4082">
        <v>1472676371</v>
      </c>
      <c r="J4082">
        <v>1470948371</v>
      </c>
      <c r="K4082" t="b">
        <v>0</v>
      </c>
      <c r="L4082">
        <v>8</v>
      </c>
      <c r="M4082" t="b">
        <v>1</v>
      </c>
      <c r="N4082" s="10" t="s">
        <v>8271</v>
      </c>
      <c r="O4082" t="s">
        <v>8272</v>
      </c>
      <c r="P4082" s="12">
        <f t="shared" si="379"/>
        <v>42593.865405092598</v>
      </c>
      <c r="Q4082" s="12">
        <f t="shared" si="380"/>
        <v>42613.865405092598</v>
      </c>
      <c r="R4082" s="15">
        <f t="shared" si="381"/>
        <v>2016</v>
      </c>
      <c r="S4082" s="21">
        <f t="shared" si="384"/>
        <v>0</v>
      </c>
      <c r="T4082" s="15">
        <f t="shared" si="383"/>
        <v>0</v>
      </c>
      <c r="U4082">
        <f t="shared" si="382"/>
        <v>2016</v>
      </c>
    </row>
    <row r="4083" spans="1:21" ht="58" x14ac:dyDescent="0.35">
      <c r="A4083">
        <v>3831</v>
      </c>
      <c r="B4083" s="3" t="s">
        <v>3828</v>
      </c>
      <c r="C4083" s="3" t="s">
        <v>7940</v>
      </c>
      <c r="D4083" s="6">
        <v>500</v>
      </c>
      <c r="E4083" s="8">
        <v>0</v>
      </c>
      <c r="F4083" t="s">
        <v>8218</v>
      </c>
      <c r="G4083" t="s">
        <v>8223</v>
      </c>
      <c r="H4083" t="s">
        <v>8245</v>
      </c>
      <c r="I4083">
        <v>1415222545</v>
      </c>
      <c r="J4083">
        <v>1413404545</v>
      </c>
      <c r="K4083" t="b">
        <v>0</v>
      </c>
      <c r="L4083">
        <v>9</v>
      </c>
      <c r="M4083" t="b">
        <v>1</v>
      </c>
      <c r="N4083" s="10" t="s">
        <v>8271</v>
      </c>
      <c r="O4083" t="s">
        <v>8272</v>
      </c>
      <c r="P4083" s="12">
        <f t="shared" si="379"/>
        <v>41927.848900462966</v>
      </c>
      <c r="Q4083" s="12">
        <f t="shared" si="380"/>
        <v>41948.890567129631</v>
      </c>
      <c r="R4083" s="15">
        <f t="shared" si="381"/>
        <v>2014</v>
      </c>
      <c r="S4083" s="21">
        <f t="shared" si="384"/>
        <v>0</v>
      </c>
      <c r="T4083" s="15">
        <f t="shared" si="383"/>
        <v>0</v>
      </c>
      <c r="U4083">
        <f t="shared" si="382"/>
        <v>2014</v>
      </c>
    </row>
    <row r="4084" spans="1:21" ht="58" x14ac:dyDescent="0.35">
      <c r="A4084">
        <v>3858</v>
      </c>
      <c r="B4084" s="3" t="s">
        <v>3855</v>
      </c>
      <c r="C4084" s="3" t="s">
        <v>7967</v>
      </c>
      <c r="D4084" s="6">
        <v>500</v>
      </c>
      <c r="E4084" s="8">
        <v>0</v>
      </c>
      <c r="F4084" t="s">
        <v>8220</v>
      </c>
      <c r="G4084" t="s">
        <v>8224</v>
      </c>
      <c r="H4084" t="s">
        <v>8246</v>
      </c>
      <c r="I4084">
        <v>1432328400</v>
      </c>
      <c r="J4084">
        <v>1430734844</v>
      </c>
      <c r="K4084" t="b">
        <v>0</v>
      </c>
      <c r="L4084">
        <v>1</v>
      </c>
      <c r="M4084" t="b">
        <v>0</v>
      </c>
      <c r="N4084" s="10" t="s">
        <v>8271</v>
      </c>
      <c r="O4084" t="s">
        <v>8272</v>
      </c>
      <c r="P4084" s="12">
        <f t="shared" si="379"/>
        <v>42128.431064814817</v>
      </c>
      <c r="Q4084" s="12">
        <f t="shared" si="380"/>
        <v>42146.875</v>
      </c>
      <c r="R4084" s="15">
        <f t="shared" si="381"/>
        <v>2015</v>
      </c>
      <c r="S4084" s="21">
        <f t="shared" si="384"/>
        <v>0</v>
      </c>
      <c r="T4084" s="15">
        <f t="shared" si="383"/>
        <v>0</v>
      </c>
      <c r="U4084">
        <f t="shared" si="382"/>
        <v>2015</v>
      </c>
    </row>
    <row r="4085" spans="1:21" ht="29" x14ac:dyDescent="0.35">
      <c r="A4085">
        <v>3881</v>
      </c>
      <c r="B4085" s="3" t="s">
        <v>3878</v>
      </c>
      <c r="C4085" s="3" t="s">
        <v>7990</v>
      </c>
      <c r="D4085" s="6">
        <v>500</v>
      </c>
      <c r="E4085" s="8">
        <v>0</v>
      </c>
      <c r="F4085" t="s">
        <v>8219</v>
      </c>
      <c r="G4085" t="s">
        <v>8223</v>
      </c>
      <c r="H4085" t="s">
        <v>8245</v>
      </c>
      <c r="I4085">
        <v>1487550399</v>
      </c>
      <c r="J4085">
        <v>1484958399</v>
      </c>
      <c r="K4085" t="b">
        <v>0</v>
      </c>
      <c r="L4085">
        <v>1</v>
      </c>
      <c r="M4085" t="b">
        <v>0</v>
      </c>
      <c r="N4085" s="10" t="s">
        <v>8271</v>
      </c>
      <c r="O4085" t="s">
        <v>8313</v>
      </c>
      <c r="P4085" s="12">
        <f t="shared" si="379"/>
        <v>42756.018506944441</v>
      </c>
      <c r="Q4085" s="12">
        <f t="shared" si="380"/>
        <v>42786.018506944441</v>
      </c>
      <c r="R4085" s="15">
        <f t="shared" si="381"/>
        <v>2017</v>
      </c>
      <c r="S4085" s="21">
        <f t="shared" si="384"/>
        <v>0</v>
      </c>
      <c r="T4085" s="15">
        <f t="shared" si="383"/>
        <v>0</v>
      </c>
      <c r="U4085">
        <f t="shared" si="382"/>
        <v>2017</v>
      </c>
    </row>
    <row r="4086" spans="1:21" ht="29" x14ac:dyDescent="0.35">
      <c r="A4086">
        <v>3991</v>
      </c>
      <c r="B4086" s="3" t="s">
        <v>3987</v>
      </c>
      <c r="C4086" s="3" t="s">
        <v>8097</v>
      </c>
      <c r="D4086" s="6">
        <v>500</v>
      </c>
      <c r="E4086" s="8">
        <v>0</v>
      </c>
      <c r="F4086" t="s">
        <v>8220</v>
      </c>
      <c r="G4086" t="s">
        <v>8223</v>
      </c>
      <c r="H4086" t="s">
        <v>8245</v>
      </c>
      <c r="I4086">
        <v>1433086082</v>
      </c>
      <c r="J4086">
        <v>1430494082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 s="12">
        <f t="shared" si="379"/>
        <v>42125.644467592589</v>
      </c>
      <c r="Q4086" s="12">
        <f t="shared" si="380"/>
        <v>42155.644467592589</v>
      </c>
      <c r="R4086" s="15">
        <f t="shared" si="381"/>
        <v>2015</v>
      </c>
      <c r="S4086" s="21">
        <f t="shared" si="384"/>
        <v>0</v>
      </c>
      <c r="T4086" s="15">
        <f t="shared" si="383"/>
        <v>0</v>
      </c>
      <c r="U4086">
        <f t="shared" si="382"/>
        <v>2015</v>
      </c>
    </row>
    <row r="4087" spans="1:21" x14ac:dyDescent="0.35">
      <c r="A4087">
        <v>4004</v>
      </c>
      <c r="B4087" s="3" t="s">
        <v>4000</v>
      </c>
      <c r="C4087" s="3" t="s">
        <v>8109</v>
      </c>
      <c r="D4087" s="6">
        <v>500</v>
      </c>
      <c r="E4087" s="8">
        <v>0</v>
      </c>
      <c r="F4087" t="s">
        <v>8220</v>
      </c>
      <c r="G4087" t="s">
        <v>8223</v>
      </c>
      <c r="H4087" t="s">
        <v>8245</v>
      </c>
      <c r="I4087">
        <v>1412740457</v>
      </c>
      <c r="J4087">
        <v>1410148457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 s="12">
        <f t="shared" si="379"/>
        <v>41890.16269675926</v>
      </c>
      <c r="Q4087" s="12">
        <f t="shared" si="380"/>
        <v>41920.16269675926</v>
      </c>
      <c r="R4087" s="15">
        <f t="shared" si="381"/>
        <v>2014</v>
      </c>
      <c r="S4087" s="21">
        <f t="shared" si="384"/>
        <v>0</v>
      </c>
      <c r="T4087" s="15">
        <f t="shared" si="383"/>
        <v>0</v>
      </c>
      <c r="U4087">
        <f t="shared" si="382"/>
        <v>2014</v>
      </c>
    </row>
    <row r="4088" spans="1:21" ht="43.5" x14ac:dyDescent="0.35">
      <c r="A4088">
        <v>4016</v>
      </c>
      <c r="B4088" s="3" t="s">
        <v>4012</v>
      </c>
      <c r="C4088" s="3" t="s">
        <v>8121</v>
      </c>
      <c r="D4088" s="6">
        <v>500</v>
      </c>
      <c r="E4088" s="8">
        <v>0</v>
      </c>
      <c r="F4088" t="s">
        <v>8220</v>
      </c>
      <c r="G4088" t="s">
        <v>8224</v>
      </c>
      <c r="H4088" t="s">
        <v>8246</v>
      </c>
      <c r="I4088">
        <v>1410987400</v>
      </c>
      <c r="J4088">
        <v>1408395400</v>
      </c>
      <c r="K4088" t="b">
        <v>0</v>
      </c>
      <c r="L4088">
        <v>7</v>
      </c>
      <c r="M4088" t="b">
        <v>0</v>
      </c>
      <c r="N4088" s="10" t="s">
        <v>8271</v>
      </c>
      <c r="O4088" t="s">
        <v>8272</v>
      </c>
      <c r="P4088" s="12">
        <f t="shared" si="379"/>
        <v>41869.872685185182</v>
      </c>
      <c r="Q4088" s="12">
        <f t="shared" si="380"/>
        <v>41899.872685185182</v>
      </c>
      <c r="R4088" s="15">
        <f t="shared" si="381"/>
        <v>2014</v>
      </c>
      <c r="S4088" s="21">
        <f t="shared" si="384"/>
        <v>0</v>
      </c>
      <c r="T4088" s="15">
        <f t="shared" si="383"/>
        <v>0</v>
      </c>
      <c r="U4088">
        <f t="shared" si="382"/>
        <v>2014</v>
      </c>
    </row>
    <row r="4089" spans="1:21" ht="43.5" x14ac:dyDescent="0.35">
      <c r="A4089">
        <v>4039</v>
      </c>
      <c r="B4089" s="3" t="s">
        <v>4035</v>
      </c>
      <c r="C4089" s="3" t="s">
        <v>8143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1448949540</v>
      </c>
      <c r="J4089">
        <v>1446048367</v>
      </c>
      <c r="K4089" t="b">
        <v>0</v>
      </c>
      <c r="L4089">
        <v>5</v>
      </c>
      <c r="M4089" t="b">
        <v>0</v>
      </c>
      <c r="N4089" s="10" t="s">
        <v>8271</v>
      </c>
      <c r="O4089" t="s">
        <v>8272</v>
      </c>
      <c r="P4089" s="12">
        <f t="shared" si="379"/>
        <v>42305.670914351853</v>
      </c>
      <c r="Q4089" s="12">
        <f t="shared" si="380"/>
        <v>42339.249305555553</v>
      </c>
      <c r="R4089" s="15">
        <f t="shared" si="381"/>
        <v>2015</v>
      </c>
      <c r="S4089" s="21">
        <f t="shared" si="384"/>
        <v>0</v>
      </c>
      <c r="T4089" s="15">
        <f t="shared" si="383"/>
        <v>0</v>
      </c>
      <c r="U4089">
        <f t="shared" si="382"/>
        <v>2015</v>
      </c>
    </row>
    <row r="4090" spans="1:21" ht="43.5" x14ac:dyDescent="0.35">
      <c r="A4090">
        <v>4051</v>
      </c>
      <c r="B4090" s="3" t="s">
        <v>4047</v>
      </c>
      <c r="C4090" s="3" t="s">
        <v>8155</v>
      </c>
      <c r="D4090" s="6">
        <v>500</v>
      </c>
      <c r="E4090" s="8">
        <v>0</v>
      </c>
      <c r="F4090" t="s">
        <v>8220</v>
      </c>
      <c r="G4090" t="s">
        <v>8223</v>
      </c>
      <c r="H4090" t="s">
        <v>8245</v>
      </c>
      <c r="I4090">
        <v>1399618380</v>
      </c>
      <c r="J4090">
        <v>1399058797</v>
      </c>
      <c r="K4090" t="b">
        <v>0</v>
      </c>
      <c r="L4090">
        <v>0</v>
      </c>
      <c r="M4090" t="b">
        <v>0</v>
      </c>
      <c r="N4090" s="10" t="s">
        <v>8271</v>
      </c>
      <c r="O4090" t="s">
        <v>8272</v>
      </c>
      <c r="P4090" s="12">
        <f t="shared" si="379"/>
        <v>41761.810150462967</v>
      </c>
      <c r="Q4090" s="12">
        <f t="shared" si="380"/>
        <v>41768.286805555559</v>
      </c>
      <c r="R4090" s="15">
        <f t="shared" si="381"/>
        <v>2014</v>
      </c>
      <c r="S4090" s="21">
        <f t="shared" si="384"/>
        <v>0</v>
      </c>
      <c r="T4090" s="15">
        <f t="shared" si="383"/>
        <v>0</v>
      </c>
      <c r="U4090">
        <f t="shared" si="382"/>
        <v>2014</v>
      </c>
    </row>
    <row r="4091" spans="1:21" ht="43.5" x14ac:dyDescent="0.35">
      <c r="A4091">
        <v>4053</v>
      </c>
      <c r="B4091" s="3" t="s">
        <v>4049</v>
      </c>
      <c r="C4091" s="3" t="s">
        <v>8157</v>
      </c>
      <c r="D4091" s="6">
        <v>500</v>
      </c>
      <c r="E4091" s="8">
        <v>0</v>
      </c>
      <c r="F4091" t="s">
        <v>8220</v>
      </c>
      <c r="G4091" t="s">
        <v>8224</v>
      </c>
      <c r="H4091" t="s">
        <v>8246</v>
      </c>
      <c r="I4091">
        <v>1416081600</v>
      </c>
      <c r="J4091">
        <v>1413477228</v>
      </c>
      <c r="K4091" t="b">
        <v>0</v>
      </c>
      <c r="L4091">
        <v>2</v>
      </c>
      <c r="M4091" t="b">
        <v>0</v>
      </c>
      <c r="N4091" s="10" t="s">
        <v>8271</v>
      </c>
      <c r="O4091" t="s">
        <v>8272</v>
      </c>
      <c r="P4091" s="12">
        <f t="shared" si="379"/>
        <v>41928.690138888887</v>
      </c>
      <c r="Q4091" s="12">
        <f t="shared" si="380"/>
        <v>41958.833333333328</v>
      </c>
      <c r="R4091" s="15">
        <f t="shared" si="381"/>
        <v>2014</v>
      </c>
      <c r="S4091" s="21">
        <f t="shared" si="384"/>
        <v>0</v>
      </c>
      <c r="T4091" s="15">
        <f t="shared" si="383"/>
        <v>0</v>
      </c>
      <c r="U4091">
        <f t="shared" si="382"/>
        <v>2014</v>
      </c>
    </row>
    <row r="4092" spans="1:21" ht="43.5" x14ac:dyDescent="0.35">
      <c r="A4092">
        <v>4102</v>
      </c>
      <c r="B4092" s="3" t="s">
        <v>4098</v>
      </c>
      <c r="C4092" s="3" t="s">
        <v>8205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1463343673</v>
      </c>
      <c r="J4092">
        <v>1460751673</v>
      </c>
      <c r="K4092" t="b">
        <v>0</v>
      </c>
      <c r="L4092">
        <v>6</v>
      </c>
      <c r="M4092" t="b">
        <v>0</v>
      </c>
      <c r="N4092" s="10" t="s">
        <v>8271</v>
      </c>
      <c r="O4092" t="s">
        <v>8272</v>
      </c>
      <c r="P4092" s="12">
        <f t="shared" si="379"/>
        <v>42475.848067129627</v>
      </c>
      <c r="Q4092" s="12">
        <f t="shared" si="380"/>
        <v>42505.848067129627</v>
      </c>
      <c r="R4092" s="15">
        <f t="shared" si="381"/>
        <v>2016</v>
      </c>
      <c r="S4092" s="21">
        <f t="shared" si="384"/>
        <v>0</v>
      </c>
      <c r="T4092" s="15">
        <f t="shared" si="383"/>
        <v>0</v>
      </c>
      <c r="U4092">
        <f t="shared" si="382"/>
        <v>2016</v>
      </c>
    </row>
    <row r="4093" spans="1:21" ht="43.5" x14ac:dyDescent="0.35">
      <c r="A4093">
        <v>4109</v>
      </c>
      <c r="B4093" s="3" t="s">
        <v>4105</v>
      </c>
      <c r="C4093" s="3" t="s">
        <v>8212</v>
      </c>
      <c r="D4093" s="6">
        <v>500</v>
      </c>
      <c r="E4093" s="8">
        <v>0</v>
      </c>
      <c r="F4093" t="s">
        <v>8220</v>
      </c>
      <c r="G4093" t="s">
        <v>8224</v>
      </c>
      <c r="H4093" t="s">
        <v>8246</v>
      </c>
      <c r="I4093">
        <v>1448805404</v>
      </c>
      <c r="J4093">
        <v>1446209804</v>
      </c>
      <c r="K4093" t="b">
        <v>0</v>
      </c>
      <c r="L4093">
        <v>0</v>
      </c>
      <c r="M4093" t="b">
        <v>0</v>
      </c>
      <c r="N4093" s="10" t="s">
        <v>8271</v>
      </c>
      <c r="O4093" t="s">
        <v>8272</v>
      </c>
      <c r="P4093" s="12">
        <f t="shared" si="379"/>
        <v>42307.539398148147</v>
      </c>
      <c r="Q4093" s="12">
        <f t="shared" si="380"/>
        <v>42337.581064814818</v>
      </c>
      <c r="R4093" s="15">
        <f t="shared" si="381"/>
        <v>2015</v>
      </c>
      <c r="S4093" s="21">
        <f t="shared" si="384"/>
        <v>0</v>
      </c>
      <c r="T4093" s="15">
        <f t="shared" si="383"/>
        <v>0</v>
      </c>
      <c r="U4093">
        <f t="shared" si="382"/>
        <v>2015</v>
      </c>
    </row>
    <row r="4094" spans="1:21" ht="43.5" x14ac:dyDescent="0.35">
      <c r="A4094">
        <v>3987</v>
      </c>
      <c r="B4094" s="3" t="s">
        <v>3983</v>
      </c>
      <c r="C4094" s="3" t="s">
        <v>8093</v>
      </c>
      <c r="D4094" s="6">
        <v>400</v>
      </c>
      <c r="E4094" s="8">
        <v>0</v>
      </c>
      <c r="F4094" t="s">
        <v>8220</v>
      </c>
      <c r="G4094" t="s">
        <v>8224</v>
      </c>
      <c r="H4094" t="s">
        <v>8246</v>
      </c>
      <c r="I4094">
        <v>1400278290</v>
      </c>
      <c r="J4094">
        <v>1399414290</v>
      </c>
      <c r="K4094" t="b">
        <v>0</v>
      </c>
      <c r="L4094">
        <v>13</v>
      </c>
      <c r="M4094" t="b">
        <v>0</v>
      </c>
      <c r="N4094" s="10" t="s">
        <v>8271</v>
      </c>
      <c r="O4094" t="s">
        <v>8272</v>
      </c>
      <c r="P4094" s="12">
        <f t="shared" si="379"/>
        <v>41765.92465277778</v>
      </c>
      <c r="Q4094" s="12">
        <f t="shared" si="380"/>
        <v>41775.92465277778</v>
      </c>
      <c r="R4094" s="15">
        <f t="shared" si="381"/>
        <v>2014</v>
      </c>
      <c r="S4094" s="21">
        <f t="shared" si="384"/>
        <v>0</v>
      </c>
      <c r="T4094" s="15">
        <f t="shared" si="383"/>
        <v>0</v>
      </c>
      <c r="U4094">
        <f t="shared" si="382"/>
        <v>2014</v>
      </c>
    </row>
    <row r="4095" spans="1:21" ht="43.5" x14ac:dyDescent="0.35">
      <c r="A4095">
        <v>3787</v>
      </c>
      <c r="B4095" s="3" t="s">
        <v>3784</v>
      </c>
      <c r="C4095" s="3" t="s">
        <v>7897</v>
      </c>
      <c r="D4095" s="6">
        <v>350</v>
      </c>
      <c r="E4095" s="8">
        <v>0</v>
      </c>
      <c r="F4095" t="s">
        <v>8218</v>
      </c>
      <c r="G4095" t="s">
        <v>8223</v>
      </c>
      <c r="H4095" t="s">
        <v>8245</v>
      </c>
      <c r="I4095">
        <v>1436587140</v>
      </c>
      <c r="J4095">
        <v>1434113406</v>
      </c>
      <c r="K4095" t="b">
        <v>0</v>
      </c>
      <c r="L4095">
        <v>10</v>
      </c>
      <c r="M4095" t="b">
        <v>1</v>
      </c>
      <c r="N4095" s="10" t="s">
        <v>8271</v>
      </c>
      <c r="O4095" t="s">
        <v>8313</v>
      </c>
      <c r="P4095" s="12">
        <f t="shared" si="379"/>
        <v>42167.534791666665</v>
      </c>
      <c r="Q4095" s="12">
        <f t="shared" si="380"/>
        <v>42196.165972222225</v>
      </c>
      <c r="R4095" s="15">
        <f t="shared" si="381"/>
        <v>2015</v>
      </c>
      <c r="S4095" s="21">
        <f t="shared" si="384"/>
        <v>0</v>
      </c>
      <c r="T4095" s="15">
        <f t="shared" si="383"/>
        <v>0</v>
      </c>
      <c r="U4095">
        <f t="shared" si="382"/>
        <v>2015</v>
      </c>
    </row>
    <row r="4096" spans="1:21" ht="43.5" x14ac:dyDescent="0.35">
      <c r="A4096">
        <v>3704</v>
      </c>
      <c r="B4096" s="3" t="s">
        <v>3701</v>
      </c>
      <c r="C4096" s="3" t="s">
        <v>7814</v>
      </c>
      <c r="D4096" s="6">
        <v>300</v>
      </c>
      <c r="E4096" s="8">
        <v>0</v>
      </c>
      <c r="F4096" t="s">
        <v>8218</v>
      </c>
      <c r="G4096" t="s">
        <v>8224</v>
      </c>
      <c r="H4096" t="s">
        <v>8246</v>
      </c>
      <c r="I4096">
        <v>1464712394</v>
      </c>
      <c r="J4096">
        <v>1459528394</v>
      </c>
      <c r="K4096" t="b">
        <v>0</v>
      </c>
      <c r="L4096">
        <v>27</v>
      </c>
      <c r="M4096" t="b">
        <v>1</v>
      </c>
      <c r="N4096" s="10" t="s">
        <v>8271</v>
      </c>
      <c r="O4096" t="s">
        <v>8272</v>
      </c>
      <c r="P4096" s="12">
        <f t="shared" si="379"/>
        <v>42461.689745370371</v>
      </c>
      <c r="Q4096" s="12">
        <f t="shared" si="380"/>
        <v>42521.689745370371</v>
      </c>
      <c r="R4096" s="15">
        <f t="shared" si="381"/>
        <v>2016</v>
      </c>
      <c r="S4096" s="21">
        <f t="shared" si="384"/>
        <v>0</v>
      </c>
      <c r="T4096" s="15">
        <f t="shared" si="383"/>
        <v>0</v>
      </c>
      <c r="U4096">
        <f t="shared" si="382"/>
        <v>2016</v>
      </c>
    </row>
    <row r="4097" spans="1:21" ht="43.5" x14ac:dyDescent="0.35">
      <c r="A4097">
        <v>3725</v>
      </c>
      <c r="B4097" s="3" t="s">
        <v>3722</v>
      </c>
      <c r="C4097" s="3" t="s">
        <v>7835</v>
      </c>
      <c r="D4097" s="6">
        <v>300</v>
      </c>
      <c r="E4097" s="8">
        <v>0</v>
      </c>
      <c r="F4097" t="s">
        <v>8218</v>
      </c>
      <c r="G4097" t="s">
        <v>8224</v>
      </c>
      <c r="H4097" t="s">
        <v>8246</v>
      </c>
      <c r="I4097">
        <v>1455831000</v>
      </c>
      <c r="J4097">
        <v>1454366467</v>
      </c>
      <c r="K4097" t="b">
        <v>0</v>
      </c>
      <c r="L4097">
        <v>15</v>
      </c>
      <c r="M4097" t="b">
        <v>1</v>
      </c>
      <c r="N4097" s="10" t="s">
        <v>8271</v>
      </c>
      <c r="O4097" t="s">
        <v>8272</v>
      </c>
      <c r="P4097" s="12">
        <f t="shared" si="379"/>
        <v>42401.945219907408</v>
      </c>
      <c r="Q4097" s="12">
        <f t="shared" si="380"/>
        <v>42418.895833333328</v>
      </c>
      <c r="R4097" s="15">
        <f t="shared" si="381"/>
        <v>2016</v>
      </c>
      <c r="S4097" s="21">
        <f t="shared" si="384"/>
        <v>0</v>
      </c>
      <c r="T4097" s="15">
        <f t="shared" si="383"/>
        <v>0</v>
      </c>
      <c r="U4097">
        <f t="shared" si="382"/>
        <v>2016</v>
      </c>
    </row>
    <row r="4098" spans="1:21" ht="43.5" x14ac:dyDescent="0.35">
      <c r="A4098">
        <v>3820</v>
      </c>
      <c r="B4098" s="3" t="s">
        <v>3817</v>
      </c>
      <c r="C4098" s="3" t="s">
        <v>7929</v>
      </c>
      <c r="D4098" s="6">
        <v>300</v>
      </c>
      <c r="E4098" s="8">
        <v>0</v>
      </c>
      <c r="F4098" t="s">
        <v>8218</v>
      </c>
      <c r="G4098" t="s">
        <v>8224</v>
      </c>
      <c r="H4098" t="s">
        <v>8246</v>
      </c>
      <c r="I4098">
        <v>1436110717</v>
      </c>
      <c r="J4098">
        <v>1433518717</v>
      </c>
      <c r="K4098" t="b">
        <v>0</v>
      </c>
      <c r="L4098">
        <v>20</v>
      </c>
      <c r="M4098" t="b">
        <v>1</v>
      </c>
      <c r="N4098" s="10" t="s">
        <v>8271</v>
      </c>
      <c r="O4098" t="s">
        <v>8272</v>
      </c>
      <c r="P4098" s="12">
        <f t="shared" ref="P4098:P4115" si="385">(((J4098/60)/60)/24)+DATE(1970,1,1)</f>
        <v>42160.651817129634</v>
      </c>
      <c r="Q4098" s="12">
        <f t="shared" ref="Q4098:Q4115" si="386">(((I4098/60)/60)/24)+DATE(1970,1,1)</f>
        <v>42190.651817129634</v>
      </c>
      <c r="R4098" s="15">
        <f t="shared" ref="R4098:R4115" si="387">YEAR(P4098)</f>
        <v>2015</v>
      </c>
      <c r="S4098" s="21">
        <f t="shared" si="384"/>
        <v>0</v>
      </c>
      <c r="T4098" s="15">
        <f t="shared" si="383"/>
        <v>0</v>
      </c>
      <c r="U4098">
        <f t="shared" si="382"/>
        <v>2015</v>
      </c>
    </row>
    <row r="4099" spans="1:21" ht="43.5" x14ac:dyDescent="0.35">
      <c r="A4099">
        <v>4043</v>
      </c>
      <c r="B4099" s="3" t="s">
        <v>4039</v>
      </c>
      <c r="C4099" s="3" t="s">
        <v>8147</v>
      </c>
      <c r="D4099" s="6">
        <v>300</v>
      </c>
      <c r="E4099" s="8">
        <v>0</v>
      </c>
      <c r="F4099" t="s">
        <v>8220</v>
      </c>
      <c r="G4099" t="s">
        <v>8228</v>
      </c>
      <c r="H4099" t="s">
        <v>8250</v>
      </c>
      <c r="I4099">
        <v>1416524325</v>
      </c>
      <c r="J4099">
        <v>1415228325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 s="12">
        <f t="shared" si="385"/>
        <v>41948.957465277781</v>
      </c>
      <c r="Q4099" s="12">
        <f t="shared" si="386"/>
        <v>41963.957465277781</v>
      </c>
      <c r="R4099" s="15">
        <f t="shared" si="387"/>
        <v>2014</v>
      </c>
      <c r="S4099" s="21">
        <f t="shared" si="384"/>
        <v>0</v>
      </c>
      <c r="T4099" s="15">
        <f t="shared" si="383"/>
        <v>0</v>
      </c>
      <c r="U4099">
        <f t="shared" ref="U4099:U4115" si="388">YEAR(P4099)</f>
        <v>2014</v>
      </c>
    </row>
    <row r="4100" spans="1:21" ht="43.5" x14ac:dyDescent="0.35">
      <c r="A4100">
        <v>4110</v>
      </c>
      <c r="B4100" s="3" t="s">
        <v>4106</v>
      </c>
      <c r="C4100" s="3" t="s">
        <v>8213</v>
      </c>
      <c r="D4100" s="6">
        <v>300</v>
      </c>
      <c r="E4100" s="8">
        <v>0</v>
      </c>
      <c r="F4100" t="s">
        <v>8220</v>
      </c>
      <c r="G4100" t="s">
        <v>8224</v>
      </c>
      <c r="H4100" t="s">
        <v>8246</v>
      </c>
      <c r="I4100">
        <v>1469113351</v>
      </c>
      <c r="J4100">
        <v>1463929351</v>
      </c>
      <c r="K4100" t="b">
        <v>0</v>
      </c>
      <c r="L4100">
        <v>6</v>
      </c>
      <c r="M4100" t="b">
        <v>0</v>
      </c>
      <c r="N4100" s="10" t="s">
        <v>8271</v>
      </c>
      <c r="O4100" t="s">
        <v>8272</v>
      </c>
      <c r="P4100" s="12">
        <f t="shared" si="385"/>
        <v>42512.626747685179</v>
      </c>
      <c r="Q4100" s="12">
        <f t="shared" si="386"/>
        <v>42572.626747685179</v>
      </c>
      <c r="R4100" s="15">
        <f t="shared" si="387"/>
        <v>2016</v>
      </c>
      <c r="S4100" s="21">
        <f t="shared" si="384"/>
        <v>0</v>
      </c>
      <c r="T4100" s="15">
        <f t="shared" ref="T4100:T4115" si="389">IFERROR(ROUND(E4100/L4100,2),0)</f>
        <v>0</v>
      </c>
      <c r="U4100">
        <f t="shared" si="388"/>
        <v>2016</v>
      </c>
    </row>
    <row r="4101" spans="1:21" ht="43.5" x14ac:dyDescent="0.35">
      <c r="A4101">
        <v>4100</v>
      </c>
      <c r="B4101" s="3" t="s">
        <v>4096</v>
      </c>
      <c r="C4101" s="3" t="s">
        <v>8203</v>
      </c>
      <c r="D4101" s="6">
        <v>270</v>
      </c>
      <c r="E4101" s="8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s="10" t="s">
        <v>8271</v>
      </c>
      <c r="O4101" t="s">
        <v>8272</v>
      </c>
      <c r="P4101" s="12">
        <f t="shared" si="385"/>
        <v>41927.124884259261</v>
      </c>
      <c r="Q4101" s="12">
        <f t="shared" si="386"/>
        <v>41937.124884259261</v>
      </c>
      <c r="R4101" s="15">
        <f t="shared" si="387"/>
        <v>2014</v>
      </c>
      <c r="S4101" s="21">
        <f t="shared" si="384"/>
        <v>0</v>
      </c>
      <c r="T4101" s="15">
        <f t="shared" si="389"/>
        <v>0</v>
      </c>
      <c r="U4101">
        <f t="shared" si="388"/>
        <v>2014</v>
      </c>
    </row>
    <row r="4102" spans="1:21" ht="43.5" x14ac:dyDescent="0.35">
      <c r="A4102">
        <v>3811</v>
      </c>
      <c r="B4102" s="3" t="s">
        <v>3808</v>
      </c>
      <c r="C4102" s="3" t="s">
        <v>7921</v>
      </c>
      <c r="D4102" s="6">
        <v>250</v>
      </c>
      <c r="E4102" s="8">
        <v>0</v>
      </c>
      <c r="F4102" t="s">
        <v>8218</v>
      </c>
      <c r="G4102" t="s">
        <v>8224</v>
      </c>
      <c r="H4102" t="s">
        <v>8246</v>
      </c>
      <c r="I4102">
        <v>1464692400</v>
      </c>
      <c r="J4102">
        <v>1461769373</v>
      </c>
      <c r="K4102" t="b">
        <v>0</v>
      </c>
      <c r="L4102">
        <v>19</v>
      </c>
      <c r="M4102" t="b">
        <v>1</v>
      </c>
      <c r="N4102" s="10" t="s">
        <v>8271</v>
      </c>
      <c r="O4102" t="s">
        <v>8272</v>
      </c>
      <c r="P4102" s="12">
        <f t="shared" si="385"/>
        <v>42487.62700231481</v>
      </c>
      <c r="Q4102" s="12">
        <f t="shared" si="386"/>
        <v>42521.458333333328</v>
      </c>
      <c r="R4102" s="15">
        <f t="shared" si="387"/>
        <v>2016</v>
      </c>
      <c r="S4102" s="21">
        <f t="shared" si="384"/>
        <v>0</v>
      </c>
      <c r="T4102" s="15">
        <f t="shared" si="389"/>
        <v>0</v>
      </c>
      <c r="U4102">
        <f t="shared" si="388"/>
        <v>2016</v>
      </c>
    </row>
    <row r="4103" spans="1:21" ht="43.5" x14ac:dyDescent="0.35">
      <c r="A4103">
        <v>3818</v>
      </c>
      <c r="B4103" s="3" t="s">
        <v>3815</v>
      </c>
      <c r="C4103" s="3" t="s">
        <v>7928</v>
      </c>
      <c r="D4103" s="6">
        <v>250</v>
      </c>
      <c r="E4103" s="8">
        <v>0</v>
      </c>
      <c r="F4103" t="s">
        <v>8218</v>
      </c>
      <c r="G4103" t="s">
        <v>8223</v>
      </c>
      <c r="H4103" t="s">
        <v>8245</v>
      </c>
      <c r="I4103">
        <v>1426187582</v>
      </c>
      <c r="J4103">
        <v>1423599182</v>
      </c>
      <c r="K4103" t="b">
        <v>0</v>
      </c>
      <c r="L4103">
        <v>10</v>
      </c>
      <c r="M4103" t="b">
        <v>1</v>
      </c>
      <c r="N4103" s="10" t="s">
        <v>8271</v>
      </c>
      <c r="O4103" t="s">
        <v>8272</v>
      </c>
      <c r="P4103" s="12">
        <f t="shared" si="385"/>
        <v>42045.84238425926</v>
      </c>
      <c r="Q4103" s="12">
        <f t="shared" si="386"/>
        <v>42075.800717592589</v>
      </c>
      <c r="R4103" s="15">
        <f t="shared" si="387"/>
        <v>2015</v>
      </c>
      <c r="S4103" s="21">
        <f t="shared" si="384"/>
        <v>0</v>
      </c>
      <c r="T4103" s="15">
        <f t="shared" si="389"/>
        <v>0</v>
      </c>
      <c r="U4103">
        <f t="shared" si="388"/>
        <v>2015</v>
      </c>
    </row>
    <row r="4104" spans="1:21" ht="43.5" x14ac:dyDescent="0.35">
      <c r="A4104">
        <v>3824</v>
      </c>
      <c r="B4104" s="3" t="s">
        <v>3821</v>
      </c>
      <c r="C4104" s="3" t="s">
        <v>7933</v>
      </c>
      <c r="D4104" s="6">
        <v>250</v>
      </c>
      <c r="E4104" s="8">
        <v>0</v>
      </c>
      <c r="F4104" t="s">
        <v>8218</v>
      </c>
      <c r="G4104" t="s">
        <v>8224</v>
      </c>
      <c r="H4104" t="s">
        <v>8246</v>
      </c>
      <c r="I4104">
        <v>1470058860</v>
      </c>
      <c r="J4104">
        <v>1469026903</v>
      </c>
      <c r="K4104" t="b">
        <v>0</v>
      </c>
      <c r="L4104">
        <v>7</v>
      </c>
      <c r="M4104" t="b">
        <v>1</v>
      </c>
      <c r="N4104" s="10" t="s">
        <v>8271</v>
      </c>
      <c r="O4104" t="s">
        <v>8272</v>
      </c>
      <c r="P4104" s="12">
        <f t="shared" si="385"/>
        <v>42571.626192129625</v>
      </c>
      <c r="Q4104" s="12">
        <f t="shared" si="386"/>
        <v>42583.570138888885</v>
      </c>
      <c r="R4104" s="15">
        <f t="shared" si="387"/>
        <v>2016</v>
      </c>
      <c r="S4104" s="21">
        <f t="shared" si="384"/>
        <v>0</v>
      </c>
      <c r="T4104" s="15">
        <f t="shared" si="389"/>
        <v>0</v>
      </c>
      <c r="U4104">
        <f t="shared" si="388"/>
        <v>2016</v>
      </c>
    </row>
    <row r="4105" spans="1:21" ht="43.5" x14ac:dyDescent="0.35">
      <c r="A4105">
        <v>4011</v>
      </c>
      <c r="B4105" s="3" t="s">
        <v>4007</v>
      </c>
      <c r="C4105" s="3" t="s">
        <v>8116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1422450278</v>
      </c>
      <c r="J4105">
        <v>1419858278</v>
      </c>
      <c r="K4105" t="b">
        <v>0</v>
      </c>
      <c r="L4105">
        <v>4</v>
      </c>
      <c r="M4105" t="b">
        <v>0</v>
      </c>
      <c r="N4105" s="10" t="s">
        <v>8271</v>
      </c>
      <c r="O4105" t="s">
        <v>8272</v>
      </c>
      <c r="P4105" s="12">
        <f t="shared" si="385"/>
        <v>42002.54488425926</v>
      </c>
      <c r="Q4105" s="12">
        <f t="shared" si="386"/>
        <v>42032.54488425926</v>
      </c>
      <c r="R4105" s="15">
        <f t="shared" si="387"/>
        <v>2014</v>
      </c>
      <c r="S4105" s="21">
        <f t="shared" si="384"/>
        <v>0</v>
      </c>
      <c r="T4105" s="15">
        <f t="shared" si="389"/>
        <v>0</v>
      </c>
      <c r="U4105">
        <f t="shared" si="388"/>
        <v>2014</v>
      </c>
    </row>
    <row r="4106" spans="1:21" ht="43.5" x14ac:dyDescent="0.35">
      <c r="A4106">
        <v>4078</v>
      </c>
      <c r="B4106" s="3" t="s">
        <v>4074</v>
      </c>
      <c r="C4106" s="3" t="s">
        <v>8181</v>
      </c>
      <c r="D4106" s="6">
        <v>250</v>
      </c>
      <c r="E4106" s="8">
        <v>0</v>
      </c>
      <c r="F4106" t="s">
        <v>8220</v>
      </c>
      <c r="G4106" t="s">
        <v>8224</v>
      </c>
      <c r="H4106" t="s">
        <v>8246</v>
      </c>
      <c r="I4106">
        <v>1485543242</v>
      </c>
      <c r="J4106">
        <v>1482951242</v>
      </c>
      <c r="K4106" t="b">
        <v>0</v>
      </c>
      <c r="L4106">
        <v>0</v>
      </c>
      <c r="M4106" t="b">
        <v>0</v>
      </c>
      <c r="N4106" s="10" t="s">
        <v>8271</v>
      </c>
      <c r="O4106" t="s">
        <v>8272</v>
      </c>
      <c r="P4106" s="12">
        <f t="shared" si="385"/>
        <v>42732.787523148145</v>
      </c>
      <c r="Q4106" s="12">
        <f t="shared" si="386"/>
        <v>42762.787523148145</v>
      </c>
      <c r="R4106" s="15">
        <f t="shared" si="387"/>
        <v>2016</v>
      </c>
      <c r="S4106" s="21">
        <f t="shared" si="384"/>
        <v>0</v>
      </c>
      <c r="T4106" s="15">
        <f t="shared" si="389"/>
        <v>0</v>
      </c>
      <c r="U4106">
        <f t="shared" si="388"/>
        <v>2016</v>
      </c>
    </row>
    <row r="4107" spans="1:21" ht="29" x14ac:dyDescent="0.35">
      <c r="A4107">
        <v>3719</v>
      </c>
      <c r="B4107" s="3" t="s">
        <v>3716</v>
      </c>
      <c r="C4107" s="3" t="s">
        <v>7829</v>
      </c>
      <c r="D4107" s="6">
        <v>200</v>
      </c>
      <c r="E4107" s="8">
        <v>0</v>
      </c>
      <c r="F4107" t="s">
        <v>8218</v>
      </c>
      <c r="G4107" t="s">
        <v>8224</v>
      </c>
      <c r="H4107" t="s">
        <v>8246</v>
      </c>
      <c r="I4107">
        <v>1434994266</v>
      </c>
      <c r="J4107">
        <v>1432402266</v>
      </c>
      <c r="K4107" t="b">
        <v>0</v>
      </c>
      <c r="L4107">
        <v>4</v>
      </c>
      <c r="M4107" t="b">
        <v>1</v>
      </c>
      <c r="N4107" s="10" t="s">
        <v>8271</v>
      </c>
      <c r="O4107" t="s">
        <v>8272</v>
      </c>
      <c r="P4107" s="12">
        <f t="shared" si="385"/>
        <v>42147.729930555557</v>
      </c>
      <c r="Q4107" s="12">
        <f t="shared" si="386"/>
        <v>42177.729930555557</v>
      </c>
      <c r="R4107" s="15">
        <f t="shared" si="387"/>
        <v>2015</v>
      </c>
      <c r="S4107" s="21">
        <f t="shared" si="384"/>
        <v>0</v>
      </c>
      <c r="T4107" s="15">
        <f t="shared" si="389"/>
        <v>0</v>
      </c>
      <c r="U4107">
        <f t="shared" si="388"/>
        <v>2015</v>
      </c>
    </row>
    <row r="4108" spans="1:21" ht="43.5" x14ac:dyDescent="0.35">
      <c r="A4108">
        <v>3835</v>
      </c>
      <c r="B4108" s="3" t="s">
        <v>3832</v>
      </c>
      <c r="C4108" s="3" t="s">
        <v>7944</v>
      </c>
      <c r="D4108" s="6">
        <v>200</v>
      </c>
      <c r="E4108" s="8">
        <v>0</v>
      </c>
      <c r="F4108" t="s">
        <v>8218</v>
      </c>
      <c r="G4108" t="s">
        <v>8224</v>
      </c>
      <c r="H4108" t="s">
        <v>8246</v>
      </c>
      <c r="I4108">
        <v>1461278208</v>
      </c>
      <c r="J4108">
        <v>1459463808</v>
      </c>
      <c r="K4108" t="b">
        <v>0</v>
      </c>
      <c r="L4108">
        <v>8</v>
      </c>
      <c r="M4108" t="b">
        <v>1</v>
      </c>
      <c r="N4108" s="10" t="s">
        <v>8271</v>
      </c>
      <c r="O4108" t="s">
        <v>8272</v>
      </c>
      <c r="P4108" s="12">
        <f t="shared" si="385"/>
        <v>42460.94222222222</v>
      </c>
      <c r="Q4108" s="12">
        <f t="shared" si="386"/>
        <v>42481.94222222222</v>
      </c>
      <c r="R4108" s="15">
        <f t="shared" si="387"/>
        <v>2016</v>
      </c>
      <c r="S4108" s="21">
        <f t="shared" si="384"/>
        <v>0</v>
      </c>
      <c r="T4108" s="15">
        <f t="shared" si="389"/>
        <v>0</v>
      </c>
      <c r="U4108">
        <f t="shared" si="388"/>
        <v>2016</v>
      </c>
    </row>
    <row r="4109" spans="1:21" ht="43.5" x14ac:dyDescent="0.35">
      <c r="A4109">
        <v>3995</v>
      </c>
      <c r="B4109" s="3" t="s">
        <v>3991</v>
      </c>
      <c r="C4109" s="3" t="s">
        <v>8101</v>
      </c>
      <c r="D4109" s="6">
        <v>200</v>
      </c>
      <c r="E4109" s="8">
        <v>0</v>
      </c>
      <c r="F4109" t="s">
        <v>8220</v>
      </c>
      <c r="G4109" t="s">
        <v>8224</v>
      </c>
      <c r="H4109" t="s">
        <v>8246</v>
      </c>
      <c r="I4109">
        <v>1423913220</v>
      </c>
      <c r="J4109">
        <v>1421339077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 s="12">
        <f t="shared" si="385"/>
        <v>42019.683761574073</v>
      </c>
      <c r="Q4109" s="12">
        <f t="shared" si="386"/>
        <v>42049.477083333331</v>
      </c>
      <c r="R4109" s="15">
        <f t="shared" si="387"/>
        <v>2015</v>
      </c>
      <c r="S4109" s="21">
        <f t="shared" si="384"/>
        <v>0</v>
      </c>
      <c r="T4109" s="15">
        <f t="shared" si="389"/>
        <v>0</v>
      </c>
      <c r="U4109">
        <f t="shared" si="388"/>
        <v>2015</v>
      </c>
    </row>
    <row r="4110" spans="1:21" ht="29" x14ac:dyDescent="0.35">
      <c r="A4110">
        <v>3735</v>
      </c>
      <c r="B4110" s="3" t="s">
        <v>3732</v>
      </c>
      <c r="C4110" s="3" t="s">
        <v>7845</v>
      </c>
      <c r="D4110" s="6">
        <v>150</v>
      </c>
      <c r="E4110" s="8">
        <v>0</v>
      </c>
      <c r="F4110" t="s">
        <v>8220</v>
      </c>
      <c r="G4110" t="s">
        <v>8224</v>
      </c>
      <c r="H4110" t="s">
        <v>8246</v>
      </c>
      <c r="I4110">
        <v>1432831089</v>
      </c>
      <c r="J4110">
        <v>1430239089</v>
      </c>
      <c r="K4110" t="b">
        <v>0</v>
      </c>
      <c r="L4110">
        <v>2</v>
      </c>
      <c r="M4110" t="b">
        <v>0</v>
      </c>
      <c r="N4110" s="10" t="s">
        <v>8271</v>
      </c>
      <c r="O4110" t="s">
        <v>8272</v>
      </c>
      <c r="P4110" s="12">
        <f t="shared" si="385"/>
        <v>42122.693159722221</v>
      </c>
      <c r="Q4110" s="12">
        <f t="shared" si="386"/>
        <v>42152.693159722221</v>
      </c>
      <c r="R4110" s="15">
        <f t="shared" si="387"/>
        <v>2015</v>
      </c>
      <c r="S4110" s="21">
        <f t="shared" si="384"/>
        <v>0</v>
      </c>
      <c r="T4110" s="15">
        <f t="shared" si="389"/>
        <v>0</v>
      </c>
      <c r="U4110">
        <f t="shared" si="388"/>
        <v>2015</v>
      </c>
    </row>
    <row r="4111" spans="1:21" ht="43.5" x14ac:dyDescent="0.35">
      <c r="A4111">
        <v>3925</v>
      </c>
      <c r="B4111" s="3" t="s">
        <v>3922</v>
      </c>
      <c r="C4111" s="3" t="s">
        <v>8033</v>
      </c>
      <c r="D4111" s="6">
        <v>150</v>
      </c>
      <c r="E4111" s="8">
        <v>0</v>
      </c>
      <c r="F4111" t="s">
        <v>8220</v>
      </c>
      <c r="G4111" t="s">
        <v>8223</v>
      </c>
      <c r="H4111" t="s">
        <v>8245</v>
      </c>
      <c r="I4111">
        <v>1406753639</v>
      </c>
      <c r="J4111">
        <v>1404161639</v>
      </c>
      <c r="K4111" t="b">
        <v>0</v>
      </c>
      <c r="L4111">
        <v>3</v>
      </c>
      <c r="M4111" t="b">
        <v>0</v>
      </c>
      <c r="N4111" s="10" t="s">
        <v>8271</v>
      </c>
      <c r="O4111" t="s">
        <v>8272</v>
      </c>
      <c r="P4111" s="12">
        <f t="shared" si="385"/>
        <v>41820.870821759258</v>
      </c>
      <c r="Q4111" s="12">
        <f t="shared" si="386"/>
        <v>41850.870821759258</v>
      </c>
      <c r="R4111" s="15">
        <f t="shared" si="387"/>
        <v>2014</v>
      </c>
      <c r="S4111" s="21">
        <f t="shared" si="384"/>
        <v>0</v>
      </c>
      <c r="T4111" s="15">
        <f t="shared" si="389"/>
        <v>0</v>
      </c>
      <c r="U4111">
        <f t="shared" si="388"/>
        <v>2014</v>
      </c>
    </row>
    <row r="4112" spans="1:21" ht="43.5" x14ac:dyDescent="0.35">
      <c r="A4112">
        <v>4082</v>
      </c>
      <c r="B4112" s="3" t="s">
        <v>4078</v>
      </c>
      <c r="C4112" s="3" t="s">
        <v>8185</v>
      </c>
      <c r="D4112" s="6">
        <v>150</v>
      </c>
      <c r="E4112" s="8">
        <v>0</v>
      </c>
      <c r="F4112" t="s">
        <v>8220</v>
      </c>
      <c r="G4112" t="s">
        <v>8223</v>
      </c>
      <c r="H4112" t="s">
        <v>8245</v>
      </c>
      <c r="I4112">
        <v>1447542000</v>
      </c>
      <c r="J4112">
        <v>1446179553</v>
      </c>
      <c r="K4112" t="b">
        <v>0</v>
      </c>
      <c r="L4112">
        <v>2</v>
      </c>
      <c r="M4112" t="b">
        <v>0</v>
      </c>
      <c r="N4112" s="10" t="s">
        <v>8271</v>
      </c>
      <c r="O4112" t="s">
        <v>8272</v>
      </c>
      <c r="P4112" s="12">
        <f t="shared" si="385"/>
        <v>42307.189270833333</v>
      </c>
      <c r="Q4112" s="12">
        <f t="shared" si="386"/>
        <v>42322.958333333328</v>
      </c>
      <c r="R4112" s="15">
        <f t="shared" si="387"/>
        <v>2015</v>
      </c>
      <c r="S4112" s="21">
        <f t="shared" si="384"/>
        <v>0</v>
      </c>
      <c r="T4112" s="15">
        <f t="shared" si="389"/>
        <v>0</v>
      </c>
      <c r="U4112">
        <f t="shared" si="388"/>
        <v>2015</v>
      </c>
    </row>
    <row r="4113" spans="1:21" ht="43.5" x14ac:dyDescent="0.35">
      <c r="A4113">
        <v>3745</v>
      </c>
      <c r="B4113" s="3" t="s">
        <v>3742</v>
      </c>
      <c r="C4113" s="3" t="s">
        <v>7855</v>
      </c>
      <c r="D4113" s="6">
        <v>100</v>
      </c>
      <c r="E4113" s="8">
        <v>0</v>
      </c>
      <c r="F4113" t="s">
        <v>8220</v>
      </c>
      <c r="G4113" t="s">
        <v>8223</v>
      </c>
      <c r="H4113" t="s">
        <v>8245</v>
      </c>
      <c r="I4113">
        <v>1407689102</v>
      </c>
      <c r="J4113">
        <v>1405097102</v>
      </c>
      <c r="K4113" t="b">
        <v>0</v>
      </c>
      <c r="L4113">
        <v>1</v>
      </c>
      <c r="M4113" t="b">
        <v>0</v>
      </c>
      <c r="N4113" s="10" t="s">
        <v>8271</v>
      </c>
      <c r="O4113" t="s">
        <v>8272</v>
      </c>
      <c r="P4113" s="12">
        <f t="shared" si="385"/>
        <v>41831.697939814818</v>
      </c>
      <c r="Q4113" s="12">
        <f t="shared" si="386"/>
        <v>41861.697939814818</v>
      </c>
      <c r="R4113" s="15">
        <f t="shared" si="387"/>
        <v>2014</v>
      </c>
      <c r="S4113" s="21">
        <f t="shared" si="384"/>
        <v>0</v>
      </c>
      <c r="T4113" s="15">
        <f t="shared" si="389"/>
        <v>0</v>
      </c>
      <c r="U4113">
        <f t="shared" si="388"/>
        <v>2014</v>
      </c>
    </row>
    <row r="4114" spans="1:21" ht="43.5" x14ac:dyDescent="0.35">
      <c r="A4114">
        <v>3830</v>
      </c>
      <c r="B4114" s="3" t="s">
        <v>3827</v>
      </c>
      <c r="C4114" s="3" t="s">
        <v>7939</v>
      </c>
      <c r="D4114" s="6">
        <v>100</v>
      </c>
      <c r="E4114" s="8">
        <v>0</v>
      </c>
      <c r="F4114" t="s">
        <v>8218</v>
      </c>
      <c r="G4114" t="s">
        <v>8223</v>
      </c>
      <c r="H4114" t="s">
        <v>8245</v>
      </c>
      <c r="I4114">
        <v>1464371211</v>
      </c>
      <c r="J4114">
        <v>1463161611</v>
      </c>
      <c r="K4114" t="b">
        <v>0</v>
      </c>
      <c r="L4114">
        <v>3</v>
      </c>
      <c r="M4114" t="b">
        <v>1</v>
      </c>
      <c r="N4114" s="10" t="s">
        <v>8271</v>
      </c>
      <c r="O4114" t="s">
        <v>8272</v>
      </c>
      <c r="P4114" s="12">
        <f t="shared" si="385"/>
        <v>42503.740868055553</v>
      </c>
      <c r="Q4114" s="12">
        <f t="shared" si="386"/>
        <v>42517.740868055553</v>
      </c>
      <c r="R4114" s="15">
        <f t="shared" si="387"/>
        <v>2016</v>
      </c>
      <c r="S4114" s="21">
        <f t="shared" si="384"/>
        <v>0</v>
      </c>
      <c r="T4114" s="15">
        <f t="shared" si="389"/>
        <v>0</v>
      </c>
      <c r="U4114">
        <f t="shared" si="388"/>
        <v>2016</v>
      </c>
    </row>
    <row r="4115" spans="1:21" ht="43.5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0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0" t="s">
        <v>8271</v>
      </c>
      <c r="O4115" t="s">
        <v>8272</v>
      </c>
      <c r="P4115" s="12">
        <f t="shared" si="385"/>
        <v>42432.701724537037</v>
      </c>
      <c r="Q4115" s="12">
        <f t="shared" si="386"/>
        <v>42457.660057870366</v>
      </c>
      <c r="R4115" s="15">
        <f t="shared" si="387"/>
        <v>2016</v>
      </c>
      <c r="S4115" s="21">
        <f t="shared" si="384"/>
        <v>0</v>
      </c>
      <c r="T4115" s="15">
        <f t="shared" si="389"/>
        <v>0</v>
      </c>
      <c r="U4115">
        <f t="shared" si="388"/>
        <v>2016</v>
      </c>
    </row>
  </sheetData>
  <sortState xmlns:xlrd2="http://schemas.microsoft.com/office/spreadsheetml/2017/richdata2" ref="A2:T4115">
    <sortCondition descending="1" ref="E2"/>
  </sortState>
  <dataConsolidate/>
  <conditionalFormatting sqref="F1:F1048576">
    <cfRule type="cellIs" dxfId="4" priority="6" operator="equal">
      <formula>"canceled"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  <cfRule type="cellIs" dxfId="0" priority="10" operator="equal">
      <formula>"live"</formula>
    </cfRule>
  </conditionalFormatting>
  <conditionalFormatting sqref="S1:S1048576">
    <cfRule type="colorScale" priority="1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2">
      <colorScale>
        <cfvo type="min"/>
        <cfvo type="percent" val="100"/>
        <cfvo type="max"/>
        <color rgb="FFFF0000"/>
        <color rgb="FF92D050"/>
        <color theme="9" tint="-0.499984740745262"/>
      </colorScale>
    </cfRule>
    <cfRule type="colorScale" priority="3">
      <colorScale>
        <cfvo type="min"/>
        <cfvo type="percent" val="100"/>
        <cfvo type="max"/>
        <color rgb="FFFF0000"/>
        <color rgb="FF92D050"/>
        <color theme="9" tint="-0.249977111117893"/>
      </colorScale>
    </cfRule>
    <cfRule type="colorScale" priority="4">
      <colorScale>
        <cfvo type="min"/>
        <cfvo type="max"/>
        <color rgb="FFC0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2E3-365E-406A-BC16-6E82A91093C8}">
  <dimension ref="A1:H13"/>
  <sheetViews>
    <sheetView tabSelected="1" workbookViewId="0">
      <selection activeCell="I17" sqref="I17"/>
    </sheetView>
  </sheetViews>
  <sheetFormatPr defaultRowHeight="14.5" x14ac:dyDescent="0.35"/>
  <cols>
    <col min="1" max="1" width="17.08984375" bestFit="1" customWidth="1"/>
    <col min="2" max="8" width="12.54296875" customWidth="1"/>
  </cols>
  <sheetData>
    <row r="1" spans="1:8" ht="50" x14ac:dyDescent="0.35">
      <c r="A1" s="26" t="s">
        <v>8344</v>
      </c>
      <c r="B1" s="26" t="s">
        <v>8345</v>
      </c>
      <c r="C1" s="26" t="s">
        <v>8346</v>
      </c>
      <c r="D1" s="26" t="s">
        <v>8347</v>
      </c>
      <c r="E1" s="26" t="s">
        <v>8348</v>
      </c>
      <c r="F1" s="26" t="s">
        <v>8349</v>
      </c>
      <c r="G1" s="26" t="s">
        <v>8350</v>
      </c>
      <c r="H1" s="26" t="s">
        <v>8351</v>
      </c>
    </row>
    <row r="2" spans="1:8" x14ac:dyDescent="0.35">
      <c r="A2" t="s">
        <v>8352</v>
      </c>
      <c r="B2">
        <f>COUNTIFS('Original Sheet'!$F:$F,"successful",'Original Sheet'!$D:$D,"&lt;1000")</f>
        <v>322</v>
      </c>
      <c r="C2">
        <f>COUNTIFS('Original Sheet'!$F:$F,"failed",'Original Sheet'!$D:$D,"&lt;1000")</f>
        <v>113</v>
      </c>
      <c r="D2">
        <f>COUNTIFS('Original Sheet'!$F:$F,"canceled",'Original Sheet'!$D:$D,"&lt;1000")</f>
        <v>18</v>
      </c>
      <c r="E2" s="27">
        <f>SUM(B2:D2)</f>
        <v>453</v>
      </c>
      <c r="F2" s="28">
        <f>(B2/E2)</f>
        <v>0.71081677704194257</v>
      </c>
      <c r="G2" s="29">
        <f>(C2/E2)</f>
        <v>0.24944812362030905</v>
      </c>
      <c r="H2" s="29">
        <f>(D2/E2)</f>
        <v>3.9735099337748346E-2</v>
      </c>
    </row>
    <row r="3" spans="1:8" x14ac:dyDescent="0.35">
      <c r="A3" t="s">
        <v>8353</v>
      </c>
      <c r="B3">
        <f>COUNTIFS('Original Sheet'!$F:$F,"successful",'Original Sheet'!$D:$D,"&gt;=1000",'Original Sheet'!$D:$D,"&lt;=4999")</f>
        <v>932</v>
      </c>
      <c r="C3">
        <f>COUNTIFS('Original Sheet'!$F:$F,"failed",'Original Sheet'!$D:$D,"&gt;=1000",'Original Sheet'!$D:$D,"&lt;=4999")</f>
        <v>420</v>
      </c>
      <c r="D3">
        <f>COUNTIFS('Original Sheet'!$F:$F,"canceled",'Original Sheet'!$D:$D,"&gt;=1000",'Original Sheet'!$D:$D,"&lt;=4999")</f>
        <v>60</v>
      </c>
      <c r="E3" s="27">
        <f t="shared" ref="E3:E13" si="0">SUM(B3:D3)</f>
        <v>1412</v>
      </c>
      <c r="F3" s="28">
        <f t="shared" ref="F3:F13" si="1">(B3/E3)</f>
        <v>0.66005665722379603</v>
      </c>
      <c r="G3" s="29">
        <f t="shared" ref="G3:G13" si="2">(C3/E3)</f>
        <v>0.29745042492917845</v>
      </c>
      <c r="H3" s="29">
        <f t="shared" ref="H3:H13" si="3">(D3/E3)</f>
        <v>4.2492917847025496E-2</v>
      </c>
    </row>
    <row r="4" spans="1:8" x14ac:dyDescent="0.35">
      <c r="A4" t="s">
        <v>8354</v>
      </c>
      <c r="B4">
        <f>COUNTIFS('Original Sheet'!$F:$F,"successful",'Original Sheet'!$D:$D,"&gt;=5000",'Original Sheet'!$D:$D,"&lt;=9999")</f>
        <v>381</v>
      </c>
      <c r="C4">
        <f>COUNTIFS('Original Sheet'!$F:$F,"failed",'Original Sheet'!$D:$D,"&gt;=5000",'Original Sheet'!$D:$D,"&lt;=9999")</f>
        <v>283</v>
      </c>
      <c r="D4">
        <f>COUNTIFS('Original Sheet'!$F:$F,"canceled",'Original Sheet'!$D:$D,"&gt;=5000",'Original Sheet'!$D:$D,"&lt;=9999")</f>
        <v>52</v>
      </c>
      <c r="E4" s="27">
        <f t="shared" si="0"/>
        <v>716</v>
      </c>
      <c r="F4" s="28">
        <f t="shared" si="1"/>
        <v>0.53212290502793291</v>
      </c>
      <c r="G4" s="29">
        <f t="shared" si="2"/>
        <v>0.39525139664804471</v>
      </c>
      <c r="H4" s="29">
        <f t="shared" si="3"/>
        <v>7.2625698324022353E-2</v>
      </c>
    </row>
    <row r="5" spans="1:8" x14ac:dyDescent="0.35">
      <c r="A5" t="s">
        <v>8355</v>
      </c>
      <c r="B5">
        <f>COUNTIFS('Original Sheet'!$F:$F,"successful",'Original Sheet'!$D:$D,"&gt;=10000",'Original Sheet'!$D:$D,"&lt;=14999")</f>
        <v>168</v>
      </c>
      <c r="C5">
        <f>COUNTIFS('Original Sheet'!$F:$F,"failed",'Original Sheet'!$D:$D,"&gt;=10000",'Original Sheet'!$D:$D,"&lt;=14999")</f>
        <v>144</v>
      </c>
      <c r="D5">
        <f>COUNTIFS('Original Sheet'!$F:$F,"canceled",'Original Sheet'!$D:$D,"&gt;=10000",'Original Sheet'!$D:$D,"&lt;=14999")</f>
        <v>40</v>
      </c>
      <c r="E5" s="27">
        <f t="shared" si="0"/>
        <v>352</v>
      </c>
      <c r="F5" s="28">
        <f t="shared" si="1"/>
        <v>0.47727272727272729</v>
      </c>
      <c r="G5" s="29">
        <f t="shared" si="2"/>
        <v>0.40909090909090912</v>
      </c>
      <c r="H5" s="29">
        <f t="shared" si="3"/>
        <v>0.11363636363636363</v>
      </c>
    </row>
    <row r="6" spans="1:8" x14ac:dyDescent="0.35">
      <c r="A6" t="s">
        <v>8356</v>
      </c>
      <c r="B6">
        <f>COUNTIFS('Original Sheet'!$F:$F,"successful",'Original Sheet'!$D:$D,"&gt;=15000",'Original Sheet'!$D:$D,"&lt;=19999")</f>
        <v>94</v>
      </c>
      <c r="C6">
        <f>COUNTIFS('Original Sheet'!$F:$F,"failed",'Original Sheet'!$D:$D,"&gt;=15000",'Original Sheet'!$D:$D,"&lt;=19999")</f>
        <v>90</v>
      </c>
      <c r="D6">
        <f>COUNTIFS('Original Sheet'!$F:$F,"canceled",'Original Sheet'!$D:$D,"&gt;=15000",'Original Sheet'!$D:$D,"&lt;=19999")</f>
        <v>17</v>
      </c>
      <c r="E6" s="27">
        <f t="shared" si="0"/>
        <v>201</v>
      </c>
      <c r="F6" s="28">
        <f t="shared" si="1"/>
        <v>0.46766169154228854</v>
      </c>
      <c r="G6" s="29">
        <f t="shared" si="2"/>
        <v>0.44776119402985076</v>
      </c>
      <c r="H6" s="29">
        <f t="shared" si="3"/>
        <v>8.45771144278607E-2</v>
      </c>
    </row>
    <row r="7" spans="1:8" x14ac:dyDescent="0.35">
      <c r="A7" t="s">
        <v>8357</v>
      </c>
      <c r="B7">
        <f>COUNTIFS('Original Sheet'!$F:$F,"successful",'Original Sheet'!$D:$D,"&gt;=20000",'Original Sheet'!$D:$D,"&lt;=24999")</f>
        <v>62</v>
      </c>
      <c r="C7">
        <f>COUNTIFS('Original Sheet'!$F:$F,"failed",'Original Sheet'!$D:$D,"&gt;=20000",'Original Sheet'!$D:$D,"&lt;=24999")</f>
        <v>72</v>
      </c>
      <c r="D7">
        <f>COUNTIFS('Original Sheet'!$F:$F,"canceled",'Original Sheet'!$D:$D,"&gt;=20000",'Original Sheet'!$D:$D,"&lt;=24999")</f>
        <v>14</v>
      </c>
      <c r="E7" s="27">
        <f t="shared" si="0"/>
        <v>148</v>
      </c>
      <c r="F7" s="28">
        <f t="shared" si="1"/>
        <v>0.41891891891891891</v>
      </c>
      <c r="G7" s="29">
        <f t="shared" si="2"/>
        <v>0.48648648648648651</v>
      </c>
      <c r="H7" s="29">
        <f t="shared" si="3"/>
        <v>9.45945945945946E-2</v>
      </c>
    </row>
    <row r="8" spans="1:8" x14ac:dyDescent="0.35">
      <c r="A8" t="s">
        <v>8358</v>
      </c>
      <c r="B8">
        <f>COUNTIFS('Original Sheet'!$F:$F,"successful",'Original Sheet'!$D:$D,"&gt;=25000",'Original Sheet'!$D:$D,"&lt;=29999")</f>
        <v>55</v>
      </c>
      <c r="C8">
        <f>COUNTIFS('Original Sheet'!$F:$F,"failed",'Original Sheet'!$D:$D,"&gt;=25000",'Original Sheet'!$D:$D,"&lt;=29999")</f>
        <v>64</v>
      </c>
      <c r="D8">
        <f>COUNTIFS('Original Sheet'!$F:$F,"canceled",'Original Sheet'!$D:$D,"&gt;=25000",'Original Sheet'!$D:$D,"&lt;=29999")</f>
        <v>18</v>
      </c>
      <c r="E8" s="27">
        <f t="shared" si="0"/>
        <v>137</v>
      </c>
      <c r="F8" s="28">
        <f t="shared" si="1"/>
        <v>0.40145985401459855</v>
      </c>
      <c r="G8" s="29">
        <f t="shared" si="2"/>
        <v>0.46715328467153283</v>
      </c>
      <c r="H8" s="29">
        <f t="shared" si="3"/>
        <v>0.13138686131386862</v>
      </c>
    </row>
    <row r="9" spans="1:8" x14ac:dyDescent="0.35">
      <c r="A9" t="s">
        <v>8359</v>
      </c>
      <c r="B9">
        <f>COUNTIFS('Original Sheet'!F:F,"successful",'Original Sheet'!D:D,"&gt;=30000",'Original Sheet'!D:D,"&lt;=34999")</f>
        <v>32</v>
      </c>
      <c r="C9">
        <f>COUNTIFS('Original Sheet'!G:G,"failed",'Original Sheet'!E:E,"&gt;=30000",'Original Sheet'!E:E,"&lt;=34999")</f>
        <v>0</v>
      </c>
      <c r="D9">
        <f>COUNTIFS('Original Sheet'!H:H,"canceled",'Original Sheet'!F:F,"&gt;=30000",'Original Sheet'!F:F,"&lt;=34999")</f>
        <v>0</v>
      </c>
      <c r="E9" s="27">
        <f t="shared" si="0"/>
        <v>32</v>
      </c>
      <c r="F9" s="28">
        <f t="shared" si="1"/>
        <v>1</v>
      </c>
      <c r="G9" s="29">
        <f t="shared" si="2"/>
        <v>0</v>
      </c>
      <c r="H9" s="29">
        <f t="shared" si="3"/>
        <v>0</v>
      </c>
    </row>
    <row r="10" spans="1:8" x14ac:dyDescent="0.35">
      <c r="A10" t="s">
        <v>8360</v>
      </c>
      <c r="B10">
        <f>COUNTIFS('Original Sheet'!$F:$F,"successful",'Original Sheet'!$D:$D,"&gt;=35000",'Original Sheet'!$D:$D,"&lt;=39999")</f>
        <v>26</v>
      </c>
      <c r="C10">
        <f>COUNTIFS('Original Sheet'!$F:$F,"failed",'Original Sheet'!$D:$D,"&gt;=35000",'Original Sheet'!$D:$D,"&lt;=39999")</f>
        <v>22</v>
      </c>
      <c r="D10">
        <f>COUNTIFS('Original Sheet'!$F:$F,"canceledl",'Original Sheet'!$D:$D,"&gt;=35000",'Original Sheet'!$D:$D,"&lt;=39999")</f>
        <v>0</v>
      </c>
      <c r="E10" s="27">
        <f t="shared" si="0"/>
        <v>48</v>
      </c>
      <c r="F10" s="28">
        <f t="shared" si="1"/>
        <v>0.54166666666666663</v>
      </c>
      <c r="G10" s="29">
        <f t="shared" si="2"/>
        <v>0.45833333333333331</v>
      </c>
      <c r="H10" s="29">
        <f t="shared" si="3"/>
        <v>0</v>
      </c>
    </row>
    <row r="11" spans="1:8" x14ac:dyDescent="0.35">
      <c r="A11" t="s">
        <v>8361</v>
      </c>
      <c r="B11">
        <f>COUNTIFS('Original Sheet'!$F:$F,"successful",'Original Sheet'!$D:$D,"&gt;=40000",'Original Sheet'!$D:$D,"&lt;=44999")</f>
        <v>21</v>
      </c>
      <c r="C11">
        <f>COUNTIFS('Original Sheet'!$F:$F,"failed",'Original Sheet'!$D:$D,"&gt;=40000",'Original Sheet'!$D:$D,"&lt;=44999")</f>
        <v>16</v>
      </c>
      <c r="D11">
        <f>COUNTIFS('Original Sheet'!$F:$F,"canceled",'Original Sheet'!$D:$D,"&gt;=40000",'Original Sheet'!$D:$D,"&lt;=44999")</f>
        <v>6</v>
      </c>
      <c r="E11" s="27">
        <f t="shared" si="0"/>
        <v>43</v>
      </c>
      <c r="F11" s="28">
        <f t="shared" si="1"/>
        <v>0.48837209302325579</v>
      </c>
      <c r="G11" s="29">
        <f t="shared" si="2"/>
        <v>0.37209302325581395</v>
      </c>
      <c r="H11" s="29">
        <f t="shared" si="3"/>
        <v>0.13953488372093023</v>
      </c>
    </row>
    <row r="12" spans="1:8" x14ac:dyDescent="0.35">
      <c r="A12" t="s">
        <v>8362</v>
      </c>
      <c r="B12">
        <f>COUNTIFS('Original Sheet'!$F:$F,"successful",'Original Sheet'!$D:$D,"&gt;=45000",'Original Sheet'!$D:$D,"&lt;=49999")</f>
        <v>6</v>
      </c>
      <c r="C12">
        <f>COUNTIFS('Original Sheet'!$F:$F,"failed",'Original Sheet'!$D:$D,"&gt;=45000",'Original Sheet'!$D:$D,"&lt;=49999")</f>
        <v>11</v>
      </c>
      <c r="D12">
        <f>COUNTIFS('Original Sheet'!$F:$F,"canceled",'Original Sheet'!$D:$D,"&gt;=45000",'Original Sheet'!$D:$D,"&lt;=49999")</f>
        <v>4</v>
      </c>
      <c r="E12" s="27">
        <f t="shared" si="0"/>
        <v>21</v>
      </c>
      <c r="F12" s="28">
        <f t="shared" si="1"/>
        <v>0.2857142857142857</v>
      </c>
      <c r="G12" s="29">
        <f t="shared" si="2"/>
        <v>0.52380952380952384</v>
      </c>
      <c r="H12" s="29">
        <f t="shared" si="3"/>
        <v>0.19047619047619047</v>
      </c>
    </row>
    <row r="13" spans="1:8" x14ac:dyDescent="0.35">
      <c r="A13" t="s">
        <v>8363</v>
      </c>
      <c r="B13">
        <f>COUNTIFS('Original Sheet'!$F:$F,"successful",'Original Sheet'!$D:$D,"&gt;=50000")</f>
        <v>86</v>
      </c>
      <c r="C13">
        <f>COUNTIFS('Original Sheet'!$F:$F,"failed",'Original Sheet'!$D:$D,"&gt;=50000")</f>
        <v>258</v>
      </c>
      <c r="D13">
        <f>COUNTIFS('Original Sheet'!$F:$F,"successful",'Original Sheet'!$D:$D,"&gt;=50000")</f>
        <v>86</v>
      </c>
      <c r="E13" s="27">
        <f t="shared" si="0"/>
        <v>430</v>
      </c>
      <c r="F13" s="28">
        <f t="shared" si="1"/>
        <v>0.2</v>
      </c>
      <c r="G13" s="29">
        <f t="shared" si="2"/>
        <v>0.6</v>
      </c>
      <c r="H13" s="29">
        <f t="shared" si="3"/>
        <v>0.2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1st Deliverable</vt:lpstr>
      <vt:lpstr>Sheet3</vt:lpstr>
      <vt:lpstr>Sheet5</vt:lpstr>
      <vt:lpstr>Sheet4</vt:lpstr>
      <vt:lpstr>Graph</vt:lpstr>
      <vt:lpstr>Subcategory Statistics</vt:lpstr>
      <vt:lpstr>Sheet6</vt:lpstr>
      <vt:lpstr>Sheet2</vt:lpstr>
      <vt:lpstr>Theater Outcomes by Launch Date</vt:lpstr>
      <vt:lpstr>Original Sheet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mildred</cp:lastModifiedBy>
  <dcterms:created xsi:type="dcterms:W3CDTF">2017-04-20T15:17:24Z</dcterms:created>
  <dcterms:modified xsi:type="dcterms:W3CDTF">2020-12-30T01:51:03Z</dcterms:modified>
</cp:coreProperties>
</file>