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andes-my.sharepoint.com/personal/jj_llano_uniandes_edu_co/Documents/escritorio/Manitoba S.A.S/"/>
    </mc:Choice>
  </mc:AlternateContent>
  <xr:revisionPtr revIDLastSave="0" documentId="8_{2D25BF02-ECC8-4709-AC65-0A140686C4F3}" xr6:coauthVersionLast="38" xr6:coauthVersionMax="38" xr10:uidLastSave="{00000000-0000-0000-0000-000000000000}"/>
  <bookViews>
    <workbookView xWindow="0" yWindow="600" windowWidth="20490" windowHeight="7490" xr2:uid="{77291AE1-8437-480C-8EEA-C8C4A152BDBD}"/>
  </bookViews>
  <sheets>
    <sheet name="Costos Alternativa 1" sheetId="1" r:id="rId1"/>
    <sheet name="Producción Maní con chocolate" sheetId="2" r:id="rId2"/>
    <sheet name="Producción mix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10" i="2" l="1"/>
  <c r="N7" i="2"/>
  <c r="N8" i="2"/>
  <c r="M10" i="2" s="1"/>
  <c r="G7" i="2"/>
  <c r="G6" i="3"/>
  <c r="D5" i="3"/>
  <c r="D6" i="3"/>
  <c r="D7" i="3"/>
  <c r="D8" i="3"/>
  <c r="D9" i="3"/>
  <c r="D10" i="3"/>
  <c r="D11" i="3"/>
  <c r="D12" i="3"/>
  <c r="D4" i="3"/>
  <c r="N6" i="2"/>
  <c r="N5" i="2"/>
  <c r="G5" i="3" l="1"/>
  <c r="G7" i="3" s="1"/>
  <c r="G9" i="3" s="1"/>
  <c r="G4" i="3"/>
  <c r="F9" i="3" l="1"/>
  <c r="G6" i="2" l="1"/>
  <c r="G8" i="2" s="1"/>
  <c r="G5" i="2"/>
  <c r="G10" i="2" l="1"/>
  <c r="F10" i="2"/>
  <c r="D8" i="1"/>
</calcChain>
</file>

<file path=xl/sharedStrings.xml><?xml version="1.0" encoding="utf-8"?>
<sst xmlns="http://schemas.openxmlformats.org/spreadsheetml/2006/main" count="54" uniqueCount="36">
  <si>
    <t>Bomba hidraulica</t>
  </si>
  <si>
    <t>Precio</t>
  </si>
  <si>
    <t>Adecuación de las instalaciones</t>
  </si>
  <si>
    <t>Concepto</t>
  </si>
  <si>
    <t>Disparador manual Cantidades programadas</t>
  </si>
  <si>
    <t>TOTAL</t>
  </si>
  <si>
    <t xml:space="preserve">Enero 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</si>
  <si>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</si>
  <si>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</si>
  <si>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</si>
  <si>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</si>
  <si>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</si>
  <si>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</si>
  <si>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</si>
  <si>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</si>
  <si>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Promedio</t>
  </si>
  <si>
    <t>Desv. Est</t>
  </si>
  <si>
    <t>H.W.</t>
  </si>
  <si>
    <t>Producción Kg/mes</t>
  </si>
  <si>
    <r>
      <t>t(</t>
    </r>
    <r>
      <rPr>
        <sz val="11"/>
        <color theme="1"/>
        <rFont val="Calibri"/>
        <family val="2"/>
      </rPr>
      <t>α/2,n-1)</t>
    </r>
  </si>
  <si>
    <r>
      <t>I.C.(</t>
    </r>
    <r>
      <rPr>
        <sz val="11"/>
        <color theme="1"/>
        <rFont val="Calibri"/>
        <family val="2"/>
      </rPr>
      <t>µ)</t>
    </r>
    <r>
      <rPr>
        <sz val="11"/>
        <color theme="1"/>
        <rFont val="Calibri"/>
        <family val="2"/>
        <scheme val="minor"/>
      </rPr>
      <t xml:space="preserve"> 95%</t>
    </r>
  </si>
  <si>
    <r>
      <t>I.C.(</t>
    </r>
    <r>
      <rPr>
        <sz val="11"/>
        <color theme="1"/>
        <rFont val="Calibri"/>
        <family val="2"/>
      </rPr>
      <t>µ)</t>
    </r>
    <r>
      <rPr>
        <sz val="11"/>
        <color theme="1"/>
        <rFont val="Calibri"/>
        <family val="2"/>
        <scheme val="minor"/>
      </rPr>
      <t xml:space="preserve">  95%</t>
    </r>
  </si>
  <si>
    <t>I.C.(µ) *  95%</t>
  </si>
  <si>
    <t>Producción [Kg/mes]</t>
  </si>
  <si>
    <t>Producción mix [Kg/mes]</t>
  </si>
  <si>
    <t>Producción Arandanos [Kg/mes]</t>
  </si>
  <si>
    <t>Mes (2018)</t>
  </si>
  <si>
    <t xml:space="preserve">enero </t>
  </si>
  <si>
    <t>febrero</t>
  </si>
  <si>
    <t>marzo</t>
  </si>
  <si>
    <t>abril</t>
  </si>
  <si>
    <t>mayo</t>
  </si>
  <si>
    <t>junio</t>
  </si>
  <si>
    <t>julio</t>
  </si>
  <si>
    <t>agosto</t>
  </si>
  <si>
    <t>septiembre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</si>
</sst>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-&quot;$&quot;\ * #,##0_-;\-&quot;$&quot;\ * #,##0_-;_-&quot;$&quot;\ * &quot;-&quot;_-;_-@_-"/>
    <numFmt numFmtId="41" formatCode="_-* #,##0_-;\-* #,##0_-;_-* &quot;-&quot;_-;_-@_-"/>
    <numFmt numFmtId="164" formatCode="_-* #,##0.00_-;\-* #,##0.00_-;_-* &quot;-&quot;_-;_-@_-"/>
    <numFmt numFmtId="165" formatCode="0.000"/>
    <numFmt numFmtId="166" formatCode="_-* #,##0.000_-;\-* #,##0.000_-;_-* &quot;-&quot;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1" fontId="1" fillId="0" borderId="0" applyFont="0" applyFill="0" applyBorder="0" applyAlignment="0" applyProtection="0"/>
    <xf numFmtId="42" fontId="1" fillId="0" borderId="0" applyFon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center"/>
    </xf>
    <xf numFmtId="42" fontId="0" fillId="0" borderId="0" xfId="2" applyFont="1"/>
    <xf numFmtId="0" fontId="0" fillId="0" borderId="0" xfId="0" applyAlignment="1"/>
    <xf numFmtId="0" fontId="0" fillId="0" borderId="0" xfId="0" applyAlignment="1">
      <alignment horizontal="center" wrapText="1"/>
    </xf>
    <xf numFmtId="42" fontId="0" fillId="0" borderId="0" xfId="0" applyNumberFormat="1"/>
    <xf numFmtId="0" fontId="0" fillId="0" borderId="1" xfId="0" applyBorder="1"/>
    <xf numFmtId="41" fontId="0" fillId="0" borderId="1" xfId="1" applyFont="1" applyBorder="1" applyAlignment="1">
      <alignment horizontal="center"/>
    </xf>
    <xf numFmtId="0" fontId="0" fillId="0" borderId="1" xfId="0" applyBorder="1" applyAlignment="1">
      <alignment horizontal="center"/>
    </xf>
    <xf numFmtId="41" fontId="0" fillId="0" borderId="0" xfId="0" applyNumberFormat="1"/>
    <xf numFmtId="41" fontId="0" fillId="2" borderId="1" xfId="1" applyFont="1" applyFill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Fill="1" applyBorder="1" applyAlignment="1">
      <alignment horizontal="center"/>
    </xf>
    <xf numFmtId="41" fontId="0" fillId="0" borderId="1" xfId="1" applyFont="1" applyBorder="1"/>
    <xf numFmtId="164" fontId="0" fillId="0" borderId="1" xfId="1" applyNumberFormat="1" applyFont="1" applyBorder="1"/>
    <xf numFmtId="164" fontId="0" fillId="0" borderId="1" xfId="1" applyNumberFormat="1" applyFont="1" applyBorder="1" applyAlignment="1">
      <alignment horizontal="center"/>
    </xf>
    <xf numFmtId="166" fontId="0" fillId="0" borderId="1" xfId="1" applyNumberFormat="1" applyFont="1" applyBorder="1"/>
    <xf numFmtId="164" fontId="0" fillId="0" borderId="1" xfId="0" applyNumberFormat="1" applyBorder="1"/>
    <xf numFmtId="165" fontId="0" fillId="0" borderId="1" xfId="0" applyNumberFormat="1" applyBorder="1"/>
    <xf numFmtId="41" fontId="2" fillId="3" borderId="1" xfId="0" applyNumberFormat="1" applyFont="1" applyFill="1" applyBorder="1"/>
    <xf numFmtId="41" fontId="2" fillId="3" borderId="1" xfId="1" applyFont="1" applyFill="1" applyBorder="1"/>
    <xf numFmtId="0" fontId="0" fillId="0" borderId="1" xfId="0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1" xfId="0" applyBorder="1" applyAlignment="1">
      <alignment horizontal="center"/>
    </xf>
  </cellXfs>
  <cellStyles count="3">
    <cellStyle name="Millares [0]" xfId="1" builtinId="6"/>
    <cellStyle name="Moneda [0]" xfId="2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4FF9B-69C8-47F9-A176-2FC7CB7E218D}">
  <dimension ref="C2:D8"/>
  <sheetViews>
    <sheetView tabSelected="1" workbookViewId="0">
      <selection activeCell="E16" sqref="E16"/>
    </sheetView>
  </sheetViews>
  <sheetFormatPr baseColWidth="10" defaultRowHeight="14.5" x14ac:dyDescent="0.35"/>
  <cols>
    <col min="3" max="3" width="29.26953125" bestFit="1" customWidth="1"/>
    <col min="4" max="4" width="12" bestFit="1" customWidth="1"/>
  </cols>
  <sheetData>
    <row r="2" spans="3:4" x14ac:dyDescent="0.35">
      <c r="C2" s="22" t="s">
        <v>3</v>
      </c>
      <c r="D2" s="22" t="s">
        <v>1</v>
      </c>
    </row>
    <row r="3" spans="3:4" x14ac:dyDescent="0.35">
      <c r="C3" s="1" t="s">
        <v>0</v>
      </c>
      <c r="D3" s="2">
        <v>5200000</v>
      </c>
    </row>
    <row r="4" spans="3:4" x14ac:dyDescent="0.35">
      <c r="C4" s="1" t="s">
        <v>2</v>
      </c>
      <c r="D4" s="2">
        <v>1000000</v>
      </c>
    </row>
    <row r="5" spans="3:4" ht="30" customHeight="1" x14ac:dyDescent="0.35">
      <c r="C5" s="4" t="s">
        <v>4</v>
      </c>
      <c r="D5" s="2">
        <v>2300000</v>
      </c>
    </row>
    <row r="6" spans="3:4" x14ac:dyDescent="0.35">
      <c r="C6" s="3"/>
      <c r="D6" s="2"/>
    </row>
    <row r="8" spans="3:4" x14ac:dyDescent="0.35">
      <c r="C8" s="1" t="s">
        <v>5</v>
      </c>
      <c r="D8" s="5">
        <f>SUM(D3:D5)</f>
        <v>8500000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905DE-DFAA-40BF-AE18-6C3A00AAAD11}">
  <dimension ref="B4:N13"/>
  <sheetViews>
    <sheetView workbookViewId="0">
      <selection activeCell="N5" sqref="N5"/>
    </sheetView>
  </sheetViews>
  <sheetFormatPr baseColWidth="10" defaultRowHeight="14.5" x14ac:dyDescent="0.35"/>
  <sheetData>
    <row r="4" spans="2:14" ht="30" customHeight="1" x14ac:dyDescent="0.35">
      <c r="B4" s="21" t="s">
        <v>26</v>
      </c>
      <c r="C4" s="11" t="s">
        <v>23</v>
      </c>
      <c r="G4" s="9"/>
      <c r="J4" s="11" t="s">
        <v>18</v>
      </c>
      <c r="N4" s="9"/>
    </row>
    <row r="5" spans="2:14" x14ac:dyDescent="0.35">
      <c r="B5" s="8" t="s">
        <v>27</v>
      </c>
      <c r="C5" s="7">
        <v>7863.2</v>
      </c>
      <c r="F5" s="6" t="s">
        <v>15</v>
      </c>
      <c r="G5" s="14">
        <f>AVERAGE(C5:C13)</f>
        <v>8942.5111111111109</v>
      </c>
      <c r="I5" s="8" t="s">
        <v>6</v>
      </c>
      <c r="J5" s="7">
        <v>7863.2</v>
      </c>
      <c r="M5" s="6" t="s">
        <v>15</v>
      </c>
      <c r="N5" s="14">
        <f>AVERAGE(J5:J12)</f>
        <v>9900</v>
      </c>
    </row>
    <row r="6" spans="2:14" x14ac:dyDescent="0.35">
      <c r="B6" s="8" t="s">
        <v>28</v>
      </c>
      <c r="C6" s="7">
        <v>9710.0000000000018</v>
      </c>
      <c r="F6" s="6" t="s">
        <v>16</v>
      </c>
      <c r="G6" s="15">
        <f>_xlfn.STDEV.S(C5:C13)</f>
        <v>3545.7255080746313</v>
      </c>
      <c r="I6" s="8" t="s">
        <v>7</v>
      </c>
      <c r="J6" s="7">
        <v>9710.0000000000018</v>
      </c>
      <c r="M6" s="6" t="s">
        <v>16</v>
      </c>
      <c r="N6" s="15">
        <f>_xlfn.STDEV.S(J5:J12)</f>
        <v>2222.2523008361231</v>
      </c>
    </row>
    <row r="7" spans="2:14" x14ac:dyDescent="0.35">
      <c r="B7" s="8" t="s">
        <v>29</v>
      </c>
      <c r="C7" s="7">
        <v>6496.3</v>
      </c>
      <c r="F7" s="6" t="s">
        <v>19</v>
      </c>
      <c r="G7" s="16">
        <f>_xlfn.T.INV(0.975,8)</f>
        <v>2.3060041352041662</v>
      </c>
      <c r="I7" s="8" t="s">
        <v>8</v>
      </c>
      <c r="J7" s="7">
        <v>6496.3</v>
      </c>
      <c r="M7" s="6" t="s">
        <v>19</v>
      </c>
      <c r="N7" s="16">
        <f>_xlfn.T.INV(0.975,7)</f>
        <v>2.3646242515927849</v>
      </c>
    </row>
    <row r="8" spans="2:14" x14ac:dyDescent="0.35">
      <c r="B8" s="8" t="s">
        <v>30</v>
      </c>
      <c r="C8" s="7">
        <v>8868.4</v>
      </c>
      <c r="F8" s="6" t="s">
        <v>17</v>
      </c>
      <c r="G8" s="14">
        <f>_xlfn.T.INV(0.975,8)*(G6/SQRT(9))</f>
        <v>2725.4858946396644</v>
      </c>
      <c r="I8" s="8" t="s">
        <v>9</v>
      </c>
      <c r="J8" s="7">
        <v>8868.4</v>
      </c>
      <c r="M8" s="6" t="s">
        <v>17</v>
      </c>
      <c r="N8" s="14">
        <f>_xlfn.T.INV(0.975,7)*(N6/SQRT(8))</f>
        <v>1857.8494166387625</v>
      </c>
    </row>
    <row r="9" spans="2:14" x14ac:dyDescent="0.35">
      <c r="B9" s="8" t="s">
        <v>31</v>
      </c>
      <c r="C9" s="7">
        <v>10733.800000000003</v>
      </c>
      <c r="F9" s="23" t="s">
        <v>20</v>
      </c>
      <c r="G9" s="23"/>
      <c r="I9" s="8" t="s">
        <v>10</v>
      </c>
      <c r="J9" s="7">
        <v>10733.800000000003</v>
      </c>
      <c r="M9" s="23" t="s">
        <v>21</v>
      </c>
      <c r="N9" s="23"/>
    </row>
    <row r="10" spans="2:14" x14ac:dyDescent="0.35">
      <c r="B10" s="8" t="s">
        <v>32</v>
      </c>
      <c r="C10" s="7">
        <v>10360.300000000003</v>
      </c>
      <c r="F10" s="19">
        <f>G5-G8</f>
        <v>6217.0252164714466</v>
      </c>
      <c r="G10" s="19">
        <f>G5+G8</f>
        <v>11667.997005750774</v>
      </c>
      <c r="I10" s="8" t="s">
        <v>11</v>
      </c>
      <c r="J10" s="7">
        <v>10360.300000000003</v>
      </c>
      <c r="M10" s="19">
        <f>N5-N8</f>
        <v>8042.1505833612373</v>
      </c>
      <c r="N10" s="19">
        <f>N5+N8</f>
        <v>11757.849416638763</v>
      </c>
    </row>
    <row r="11" spans="2:14" x14ac:dyDescent="0.35">
      <c r="B11" s="12" t="s">
        <v>33</v>
      </c>
      <c r="C11" s="10">
        <v>1282.5999999999999</v>
      </c>
      <c r="F11" s="23" t="s">
        <v>22</v>
      </c>
      <c r="G11" s="23"/>
      <c r="I11" s="8" t="s">
        <v>13</v>
      </c>
      <c r="J11" s="7">
        <v>13684</v>
      </c>
    </row>
    <row r="12" spans="2:14" x14ac:dyDescent="0.35">
      <c r="B12" s="8" t="s">
        <v>34</v>
      </c>
      <c r="C12" s="7">
        <v>13684</v>
      </c>
      <c r="F12" s="20">
        <v>8042.1505833612373</v>
      </c>
      <c r="G12" s="20">
        <v>11757.849416638763</v>
      </c>
      <c r="I12" s="8" t="s">
        <v>14</v>
      </c>
      <c r="J12" s="7">
        <v>11484</v>
      </c>
    </row>
    <row r="13" spans="2:14" x14ac:dyDescent="0.35">
      <c r="B13" s="8" t="s">
        <v>35</v>
      </c>
      <c r="C13" s="7">
        <v>11484</v>
      </c>
    </row>
  </sheetData>
  <mergeCells count="3">
    <mergeCell ref="F9:G9"/>
    <mergeCell ref="M9:N9"/>
    <mergeCell ref="F11:G1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FEC54-46E3-46DB-9233-8DE61BFAC701}">
  <dimension ref="B3:G12"/>
  <sheetViews>
    <sheetView workbookViewId="0">
      <selection activeCell="F4" sqref="F4:G9"/>
    </sheetView>
  </sheetViews>
  <sheetFormatPr baseColWidth="10" defaultRowHeight="14.5" x14ac:dyDescent="0.35"/>
  <sheetData>
    <row r="3" spans="2:7" ht="43.5" x14ac:dyDescent="0.35">
      <c r="B3" s="21" t="s">
        <v>26</v>
      </c>
      <c r="C3" s="11" t="s">
        <v>24</v>
      </c>
      <c r="D3" s="11" t="s">
        <v>25</v>
      </c>
      <c r="G3" s="9"/>
    </row>
    <row r="4" spans="2:7" x14ac:dyDescent="0.35">
      <c r="B4" s="8" t="s">
        <v>6</v>
      </c>
      <c r="C4" s="13">
        <v>3548.68</v>
      </c>
      <c r="D4" s="13">
        <f>C4*0.2</f>
        <v>709.73599999999999</v>
      </c>
      <c r="F4" s="6" t="s">
        <v>15</v>
      </c>
      <c r="G4" s="17">
        <f>AVERAGE(D4:D12)</f>
        <v>873.81177777777782</v>
      </c>
    </row>
    <row r="5" spans="2:7" x14ac:dyDescent="0.35">
      <c r="B5" s="8" t="s">
        <v>7</v>
      </c>
      <c r="C5" s="13">
        <v>4468.3</v>
      </c>
      <c r="D5" s="13">
        <f t="shared" ref="D5:D12" si="0">C5*0.2</f>
        <v>893.66000000000008</v>
      </c>
      <c r="F5" s="6" t="s">
        <v>16</v>
      </c>
      <c r="G5" s="15">
        <f>_xlfn.STDEV.S(D4:D12)</f>
        <v>322.31732201115784</v>
      </c>
    </row>
    <row r="6" spans="2:7" x14ac:dyDescent="0.35">
      <c r="B6" s="8" t="s">
        <v>8</v>
      </c>
      <c r="C6" s="13">
        <v>3507.6</v>
      </c>
      <c r="D6" s="13">
        <f t="shared" si="0"/>
        <v>701.52</v>
      </c>
      <c r="F6" s="6" t="s">
        <v>19</v>
      </c>
      <c r="G6" s="18">
        <f>_xlfn.T.INV(0.975,8)</f>
        <v>2.3060041352041662</v>
      </c>
    </row>
    <row r="7" spans="2:7" x14ac:dyDescent="0.35">
      <c r="B7" s="8" t="s">
        <v>9</v>
      </c>
      <c r="C7" s="13">
        <v>3216.2000000000003</v>
      </c>
      <c r="D7" s="13">
        <f t="shared" si="0"/>
        <v>643.24000000000012</v>
      </c>
      <c r="F7" s="6" t="s">
        <v>17</v>
      </c>
      <c r="G7" s="14">
        <f>_xlfn.T.INV(0.975,8)*(G5/SQRT(9))</f>
        <v>247.75502580188763</v>
      </c>
    </row>
    <row r="8" spans="2:7" x14ac:dyDescent="0.35">
      <c r="B8" s="8" t="s">
        <v>10</v>
      </c>
      <c r="C8" s="13">
        <v>6442.25</v>
      </c>
      <c r="D8" s="13">
        <f t="shared" si="0"/>
        <v>1288.45</v>
      </c>
      <c r="F8" s="23" t="s">
        <v>20</v>
      </c>
      <c r="G8" s="23"/>
    </row>
    <row r="9" spans="2:7" x14ac:dyDescent="0.35">
      <c r="B9" s="8" t="s">
        <v>11</v>
      </c>
      <c r="C9" s="13">
        <v>5719.6</v>
      </c>
      <c r="D9" s="13">
        <f t="shared" si="0"/>
        <v>1143.92</v>
      </c>
      <c r="F9" s="19">
        <f>G4-G7</f>
        <v>626.05675197589017</v>
      </c>
      <c r="G9" s="19">
        <f>G4+G7</f>
        <v>1121.5668035796655</v>
      </c>
    </row>
    <row r="10" spans="2:7" x14ac:dyDescent="0.35">
      <c r="B10" s="12" t="s">
        <v>12</v>
      </c>
      <c r="C10" s="13">
        <v>1506.6999999999998</v>
      </c>
      <c r="D10" s="13">
        <f t="shared" si="0"/>
        <v>301.33999999999997</v>
      </c>
    </row>
    <row r="11" spans="2:7" x14ac:dyDescent="0.35">
      <c r="B11" s="12" t="s">
        <v>13</v>
      </c>
      <c r="C11" s="13">
        <v>6276.2</v>
      </c>
      <c r="D11" s="13">
        <f t="shared" si="0"/>
        <v>1255.24</v>
      </c>
    </row>
    <row r="12" spans="2:7" x14ac:dyDescent="0.35">
      <c r="B12" s="8" t="s">
        <v>14</v>
      </c>
      <c r="C12" s="13">
        <v>4636</v>
      </c>
      <c r="D12" s="13">
        <f t="shared" si="0"/>
        <v>927.2</v>
      </c>
    </row>
  </sheetData>
  <mergeCells count="1">
    <mergeCell ref="F8:G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Costos Alternativa 1</vt:lpstr>
      <vt:lpstr>Producción Maní con chocolate</vt:lpstr>
      <vt:lpstr>Producción mixs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</dc:creator>
  <cp:lastModifiedBy>Juan José Llano</cp:lastModifiedBy>
  <dcterms:created xsi:type="dcterms:W3CDTF">2018-12-01T19:44:59Z</dcterms:created>
  <dcterms:modified xsi:type="dcterms:W3CDTF">2018-12-02T15:43:03Z</dcterms:modified>
</cp:coreProperties>
</file>