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25834\Desktop\KeepRiverBores\"/>
    </mc:Choice>
  </mc:AlternateContent>
  <bookViews>
    <workbookView xWindow="0" yWindow="0" windowWidth="15735" windowHeight="8940"/>
  </bookViews>
  <sheets>
    <sheet name="Survey data" sheetId="1" r:id="rId1"/>
    <sheet name="Sheet1" sheetId="3" r:id="rId2"/>
    <sheet name="Sheet2" sheetId="4" r:id="rId3"/>
    <sheet name="Logger install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6" i="1"/>
  <c r="J10" i="1" l="1"/>
  <c r="J22" i="3" l="1"/>
  <c r="I22" i="3" s="1"/>
  <c r="J21" i="3"/>
  <c r="I21" i="3" s="1"/>
  <c r="J20" i="3"/>
  <c r="I20" i="3" s="1"/>
  <c r="J19" i="3"/>
  <c r="I19" i="3" s="1"/>
  <c r="G18" i="3"/>
  <c r="J18" i="3" s="1"/>
  <c r="J17" i="3"/>
  <c r="I17" i="3" s="1"/>
  <c r="J16" i="3"/>
  <c r="I16" i="3" s="1"/>
  <c r="H16" i="3"/>
  <c r="M16" i="3" s="1"/>
  <c r="J15" i="3"/>
  <c r="I15" i="3" s="1"/>
  <c r="J14" i="3"/>
  <c r="I14" i="3" s="1"/>
  <c r="J13" i="3"/>
  <c r="I13" i="3" s="1"/>
  <c r="J12" i="3"/>
  <c r="I12" i="3" s="1"/>
  <c r="H12" i="3"/>
  <c r="M12" i="3" s="1"/>
  <c r="J11" i="3"/>
  <c r="I11" i="3" s="1"/>
  <c r="J10" i="3"/>
  <c r="I10" i="3" s="1"/>
  <c r="H10" i="3"/>
  <c r="M10" i="3" s="1"/>
  <c r="J9" i="3"/>
  <c r="I9" i="3" s="1"/>
  <c r="J8" i="3"/>
  <c r="I8" i="3" s="1"/>
  <c r="H8" i="3"/>
  <c r="M8" i="3" s="1"/>
  <c r="J7" i="3"/>
  <c r="I7" i="3" s="1"/>
  <c r="J6" i="3"/>
  <c r="I6" i="3" s="1"/>
  <c r="H6" i="3"/>
  <c r="M6" i="3" s="1"/>
  <c r="K5" i="3"/>
  <c r="J5" i="3"/>
  <c r="I5" i="3" s="1"/>
  <c r="J4" i="3"/>
  <c r="I4" i="3" s="1"/>
  <c r="H4" i="3"/>
  <c r="M4" i="3" s="1"/>
  <c r="J3" i="3"/>
  <c r="I3" i="3" s="1"/>
  <c r="J2" i="3"/>
  <c r="I2" i="3" s="1"/>
  <c r="H2" i="3"/>
  <c r="M2" i="3" s="1"/>
  <c r="H19" i="3" l="1"/>
  <c r="M19" i="3" s="1"/>
  <c r="H21" i="3"/>
  <c r="M21" i="3" s="1"/>
  <c r="H14" i="3"/>
  <c r="M14" i="3" s="1"/>
  <c r="H3" i="3"/>
  <c r="M3" i="3" s="1"/>
  <c r="H5" i="3"/>
  <c r="H7" i="3"/>
  <c r="M7" i="3" s="1"/>
  <c r="H9" i="3"/>
  <c r="M9" i="3" s="1"/>
  <c r="H11" i="3"/>
  <c r="M11" i="3" s="1"/>
  <c r="H13" i="3"/>
  <c r="M13" i="3" s="1"/>
  <c r="H15" i="3"/>
  <c r="M15" i="3" s="1"/>
  <c r="H17" i="3"/>
  <c r="M17" i="3" s="1"/>
  <c r="H20" i="3"/>
  <c r="M20" i="3" s="1"/>
  <c r="H22" i="3"/>
  <c r="M22" i="3" s="1"/>
  <c r="H20" i="1"/>
  <c r="G18" i="1"/>
  <c r="J18" i="1" s="1"/>
  <c r="J17" i="1"/>
  <c r="J2" i="1"/>
  <c r="H14" i="1"/>
  <c r="I10" i="1"/>
  <c r="J3" i="1"/>
  <c r="J4" i="1"/>
  <c r="J5" i="1"/>
  <c r="H6" i="1"/>
  <c r="M6" i="1" s="1"/>
  <c r="J7" i="1"/>
  <c r="J8" i="1"/>
  <c r="J9" i="1"/>
  <c r="H9" i="1" s="1"/>
  <c r="J11" i="1"/>
  <c r="H11" i="1" s="1"/>
  <c r="J12" i="1"/>
  <c r="J13" i="1"/>
  <c r="H13" i="1" s="1"/>
  <c r="J14" i="1"/>
  <c r="J15" i="1"/>
  <c r="J16" i="1"/>
  <c r="J19" i="1"/>
  <c r="J21" i="1"/>
  <c r="J22" i="1"/>
  <c r="H16" i="1" l="1"/>
  <c r="I17" i="1"/>
  <c r="H5" i="1"/>
  <c r="H4" i="1"/>
  <c r="I7" i="1"/>
  <c r="I15" i="1"/>
  <c r="I14" i="1"/>
  <c r="I13" i="1"/>
  <c r="H12" i="1"/>
  <c r="I3" i="1"/>
  <c r="I22" i="1"/>
  <c r="I11" i="1"/>
  <c r="I2" i="1"/>
  <c r="I21" i="1"/>
  <c r="H2" i="1"/>
  <c r="I9" i="1"/>
  <c r="I19" i="1"/>
  <c r="H8" i="1"/>
  <c r="H21" i="1"/>
  <c r="H17" i="1"/>
  <c r="H3" i="1"/>
  <c r="I16" i="1"/>
  <c r="H10" i="1"/>
  <c r="I12" i="1"/>
  <c r="I20" i="1"/>
  <c r="I8" i="1"/>
  <c r="H19" i="1"/>
  <c r="H7" i="1"/>
  <c r="I5" i="1"/>
  <c r="H22" i="1"/>
  <c r="H15" i="1"/>
  <c r="I4" i="1"/>
  <c r="I6" i="1"/>
  <c r="M16" i="1" l="1"/>
  <c r="M15" i="1"/>
  <c r="M14" i="1"/>
  <c r="M13" i="1" l="1"/>
  <c r="M7" i="1" l="1"/>
  <c r="M11" i="1" l="1"/>
  <c r="M10" i="1"/>
  <c r="M4" i="1" l="1"/>
  <c r="M3" i="1"/>
  <c r="K5" i="1" l="1"/>
  <c r="M9" i="1" l="1"/>
  <c r="M21" i="1"/>
  <c r="M22" i="1"/>
  <c r="M20" i="1"/>
  <c r="M19" i="1"/>
  <c r="M17" i="1"/>
  <c r="M12" i="1" l="1"/>
  <c r="M8" i="1"/>
  <c r="M2" i="1"/>
</calcChain>
</file>

<file path=xl/comments1.xml><?xml version="1.0" encoding="utf-8"?>
<comments xmlns="http://schemas.openxmlformats.org/spreadsheetml/2006/main">
  <authors>
    <author>Northey Jessica</author>
  </authors>
  <commentList>
    <comment ref="L5" authorId="0" shapeId="0">
      <text>
        <r>
          <rPr>
            <b/>
            <sz val="9"/>
            <color indexed="81"/>
            <rFont val="Tahoma"/>
            <family val="2"/>
          </rPr>
          <t xml:space="preserve">Northey Jessica
</t>
        </r>
        <r>
          <rPr>
            <sz val="9"/>
            <color indexed="81"/>
            <rFont val="Calibri"/>
            <family val="2"/>
            <scheme val="minor"/>
          </rPr>
          <t>Can you please check if this is right? Different from logger information and WL taken on 28/10</t>
        </r>
      </text>
    </comment>
  </commentList>
</comments>
</file>

<file path=xl/comments2.xml><?xml version="1.0" encoding="utf-8"?>
<comments xmlns="http://schemas.openxmlformats.org/spreadsheetml/2006/main">
  <authors>
    <author>Northey Jessica</author>
  </authors>
  <commentList>
    <comment ref="L5" authorId="0" shapeId="0">
      <text>
        <r>
          <rPr>
            <b/>
            <sz val="9"/>
            <color indexed="81"/>
            <rFont val="Tahoma"/>
            <family val="2"/>
          </rPr>
          <t xml:space="preserve">Northey Jessica
</t>
        </r>
        <r>
          <rPr>
            <sz val="9"/>
            <color indexed="81"/>
            <rFont val="Calibri"/>
            <family val="2"/>
            <scheme val="minor"/>
          </rPr>
          <t>Can you please check if this is right? Different from logger information and WL taken on 28/10</t>
        </r>
      </text>
    </comment>
  </commentList>
</comments>
</file>

<file path=xl/sharedStrings.xml><?xml version="1.0" encoding="utf-8"?>
<sst xmlns="http://schemas.openxmlformats.org/spreadsheetml/2006/main" count="198" uniqueCount="75">
  <si>
    <t>Bore ID</t>
  </si>
  <si>
    <t>Easting</t>
  </si>
  <si>
    <t>Northing</t>
  </si>
  <si>
    <t>Date-time</t>
  </si>
  <si>
    <t>KR31</t>
  </si>
  <si>
    <t>KR40</t>
  </si>
  <si>
    <t>KR51B</t>
  </si>
  <si>
    <t>KR51A</t>
  </si>
  <si>
    <t>KR49</t>
  </si>
  <si>
    <t>KR45</t>
  </si>
  <si>
    <t>KR38</t>
  </si>
  <si>
    <t>KR22</t>
  </si>
  <si>
    <t>KR48</t>
  </si>
  <si>
    <t>KR30</t>
  </si>
  <si>
    <t>KR50A</t>
  </si>
  <si>
    <t>KR50B</t>
  </si>
  <si>
    <t>RN</t>
  </si>
  <si>
    <t>KR55</t>
  </si>
  <si>
    <t>KR54</t>
  </si>
  <si>
    <t>KR33</t>
  </si>
  <si>
    <t>KR23</t>
  </si>
  <si>
    <t>Notes</t>
  </si>
  <si>
    <t>RN040780</t>
  </si>
  <si>
    <t>RN040781</t>
  </si>
  <si>
    <t>KR36</t>
  </si>
  <si>
    <t>KR21A</t>
  </si>
  <si>
    <t>KR21B</t>
  </si>
  <si>
    <t>RN040783</t>
  </si>
  <si>
    <t>Pressure range (m)</t>
  </si>
  <si>
    <t>Troll S/N</t>
  </si>
  <si>
    <t>Cable length (m)</t>
  </si>
  <si>
    <t>Starting SWL (mbtoc)</t>
  </si>
  <si>
    <t>First measurement</t>
  </si>
  <si>
    <t>Model</t>
  </si>
  <si>
    <t>KR46</t>
  </si>
  <si>
    <t>RN040870</t>
  </si>
  <si>
    <t>RN040871</t>
  </si>
  <si>
    <t>RN040872</t>
  </si>
  <si>
    <t>RN040873</t>
  </si>
  <si>
    <t>RN040874</t>
  </si>
  <si>
    <t>RN040875</t>
  </si>
  <si>
    <t>RN040876</t>
  </si>
  <si>
    <t>RN040877</t>
  </si>
  <si>
    <t>RN040878</t>
  </si>
  <si>
    <t>RN040879</t>
  </si>
  <si>
    <t>RN040880</t>
  </si>
  <si>
    <t>Horizontal precision (m)</t>
  </si>
  <si>
    <t>Vertical precision (m)</t>
  </si>
  <si>
    <t>Cement elevation (m AHD)</t>
  </si>
  <si>
    <t>Ground elevation (m AHD)</t>
  </si>
  <si>
    <t>Casing protector (m agl)</t>
  </si>
  <si>
    <t>SWL (m AHD)</t>
  </si>
  <si>
    <t>SWL (m bRP)</t>
  </si>
  <si>
    <t>PVC (m agl)</t>
  </si>
  <si>
    <t>Cement (m agl)</t>
  </si>
  <si>
    <t>Reference Point (RP) is top of steel</t>
  </si>
  <si>
    <t>Reference Point (RP) is top of PVC</t>
  </si>
  <si>
    <t>Reference Point (RP) is top of PVC; artesian (non-flowing)</t>
  </si>
  <si>
    <t>SWL not taken because headworks is attached and bore is a artesian (flowing); incorrect RN on aluminium plates</t>
  </si>
  <si>
    <t>Reference Point (RP) is top of PVC; incorrect RN on aluminium plates</t>
  </si>
  <si>
    <t>RN040782</t>
  </si>
  <si>
    <t>RN040884</t>
  </si>
  <si>
    <t>RN040883</t>
  </si>
  <si>
    <t>RN040881</t>
  </si>
  <si>
    <t>RN040882</t>
  </si>
  <si>
    <t>KR08</t>
  </si>
  <si>
    <t>Cement elevation lower than ground elevation? And RP does not equal ground elevation (m AHD) + PVC (m agl)</t>
  </si>
  <si>
    <t>Check that reference point is top of PVC? RP seems to be ground elevation (m AHD) + casing protector (m agl)</t>
  </si>
  <si>
    <t>WL seems too deep?</t>
  </si>
  <si>
    <t>Trimble datum (m AHD)</t>
  </si>
  <si>
    <t>SWL RP elevation (m AHD)</t>
  </si>
  <si>
    <t>Kr55</t>
  </si>
  <si>
    <t>RP</t>
  </si>
  <si>
    <t>TOCP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</si>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</sst>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3" fillId="0" borderId="0" xfId="0" applyFont="1"/>
    <xf numFmtId="22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22" fontId="3" fillId="0" borderId="0" xfId="0" applyNumberFormat="1" applyFont="1" applyFill="1"/>
    <xf numFmtId="14" fontId="3" fillId="0" borderId="0" xfId="0" applyNumberFormat="1" applyFont="1"/>
    <xf numFmtId="0" fontId="3" fillId="0" borderId="0" xfId="0" applyFont="1" applyAlignment="1">
      <alignment horizontal="left"/>
    </xf>
    <xf numFmtId="164" fontId="3" fillId="2" borderId="0" xfId="0" applyNumberFormat="1" applyFont="1" applyFill="1"/>
    <xf numFmtId="164" fontId="4" fillId="0" borderId="0" xfId="0" applyNumberFormat="1" applyFont="1"/>
    <xf numFmtId="0" fontId="4" fillId="0" borderId="0" xfId="0" applyFont="1"/>
    <xf numFmtId="164" fontId="4" fillId="2" borderId="0" xfId="0" applyNumberFormat="1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4" sqref="N24"/>
    </sheetView>
  </sheetViews>
  <sheetFormatPr defaultRowHeight="15" x14ac:dyDescent="0.25"/>
  <cols>
    <col min="2" max="2" width="9.42578125" bestFit="1" customWidth="1"/>
    <col min="3" max="3" width="15.7109375" customWidth="1"/>
    <col min="4" max="4" width="11" customWidth="1"/>
    <col min="5" max="5" width="12" customWidth="1"/>
    <col min="6" max="6" width="11.42578125" customWidth="1"/>
    <col min="7" max="7" width="9.140625" customWidth="1"/>
    <col min="8" max="8" width="9.7109375" customWidth="1"/>
    <col min="9" max="9" width="10.5703125" customWidth="1"/>
    <col min="10" max="10" width="11.7109375" customWidth="1"/>
    <col min="11" max="11" width="11.5703125" customWidth="1"/>
    <col min="12" max="12" width="9" customWidth="1"/>
    <col min="13" max="13" width="10" customWidth="1"/>
    <col min="14" max="14" width="11.7109375" customWidth="1"/>
    <col min="15" max="15" width="8" customWidth="1"/>
    <col min="16" max="16" width="8.42578125" customWidth="1"/>
    <col min="17" max="17" width="8.7109375" customWidth="1"/>
    <col min="18" max="18" width="38.7109375" customWidth="1"/>
  </cols>
  <sheetData>
    <row r="1" spans="1:19" s="18" customFormat="1" ht="45" x14ac:dyDescent="0.25">
      <c r="A1" s="18" t="s">
        <v>0</v>
      </c>
      <c r="B1" s="18" t="s">
        <v>16</v>
      </c>
      <c r="C1" s="18" t="s">
        <v>3</v>
      </c>
      <c r="D1" s="18" t="s">
        <v>1</v>
      </c>
      <c r="E1" s="18" t="s">
        <v>2</v>
      </c>
      <c r="F1" s="18" t="s">
        <v>46</v>
      </c>
      <c r="G1" s="18" t="s">
        <v>69</v>
      </c>
      <c r="H1" s="18" t="s">
        <v>70</v>
      </c>
      <c r="I1" s="18" t="s">
        <v>48</v>
      </c>
      <c r="J1" s="18" t="s">
        <v>49</v>
      </c>
      <c r="K1" s="18" t="s">
        <v>47</v>
      </c>
      <c r="L1" s="18" t="s">
        <v>52</v>
      </c>
      <c r="M1" s="18" t="s">
        <v>51</v>
      </c>
      <c r="N1" s="18" t="s">
        <v>50</v>
      </c>
      <c r="O1" s="18" t="s">
        <v>53</v>
      </c>
      <c r="P1" s="18" t="s">
        <v>54</v>
      </c>
      <c r="Q1" s="18" t="s">
        <v>72</v>
      </c>
      <c r="R1" s="18" t="s">
        <v>21</v>
      </c>
    </row>
    <row r="2" spans="1:19" s="3" customFormat="1" x14ac:dyDescent="0.25">
      <c r="A2" s="3" t="s">
        <v>65</v>
      </c>
      <c r="B2" s="3" t="s">
        <v>38</v>
      </c>
      <c r="C2" s="4">
        <v>43398.416666666664</v>
      </c>
      <c r="D2" s="5">
        <v>520144.76</v>
      </c>
      <c r="E2" s="5">
        <v>8306293.8799999999</v>
      </c>
      <c r="F2" s="5">
        <v>1.2E-2</v>
      </c>
      <c r="G2" s="5">
        <v>8.6289999999999996</v>
      </c>
      <c r="H2" s="5">
        <f>J2+N2</f>
        <v>8.6289999999999996</v>
      </c>
      <c r="I2" s="5">
        <f>J2+P2</f>
        <v>7.6189999999999989</v>
      </c>
      <c r="J2" s="5">
        <f>G2-N2</f>
        <v>7.5189999999999992</v>
      </c>
      <c r="K2" s="5">
        <v>0.05</v>
      </c>
      <c r="L2" s="5">
        <v>6.52</v>
      </c>
      <c r="M2" s="5">
        <f t="shared" ref="M2:M14" si="0">H2-L2</f>
        <v>2.109</v>
      </c>
      <c r="N2" s="5">
        <v>1.1100000000000001</v>
      </c>
      <c r="O2" s="5">
        <v>0.79</v>
      </c>
      <c r="P2" s="5">
        <v>0.1</v>
      </c>
      <c r="Q2" s="5" t="s">
        <v>73</v>
      </c>
      <c r="R2" s="3" t="s">
        <v>55</v>
      </c>
    </row>
    <row r="3" spans="1:19" s="3" customFormat="1" x14ac:dyDescent="0.25">
      <c r="A3" s="3" t="s">
        <v>25</v>
      </c>
      <c r="B3" s="3" t="s">
        <v>44</v>
      </c>
      <c r="C3" s="4">
        <v>43397.458333333336</v>
      </c>
      <c r="D3" s="5">
        <v>523301.49200000003</v>
      </c>
      <c r="E3" s="5">
        <v>8314853.5369999995</v>
      </c>
      <c r="F3" s="5">
        <v>3.1E-2</v>
      </c>
      <c r="G3" s="5">
        <v>5.6850000000000005</v>
      </c>
      <c r="H3" s="5">
        <f t="shared" ref="H3:H22" si="1">J3+N3</f>
        <v>5.6850000000000005</v>
      </c>
      <c r="I3" s="5">
        <f t="shared" ref="I3:I22" si="2">J3+P3</f>
        <v>4.665</v>
      </c>
      <c r="J3" s="5">
        <f t="shared" ref="J3:J22" si="3">G3-N3</f>
        <v>4.5750000000000002</v>
      </c>
      <c r="K3" s="5">
        <v>4.8000000000000001E-2</v>
      </c>
      <c r="L3" s="5">
        <v>3.57</v>
      </c>
      <c r="M3" s="6">
        <f t="shared" si="0"/>
        <v>2.1150000000000007</v>
      </c>
      <c r="N3" s="5">
        <v>1.1100000000000001</v>
      </c>
      <c r="O3" s="5">
        <v>0.73000000000000009</v>
      </c>
      <c r="P3" s="5">
        <v>0.09</v>
      </c>
      <c r="Q3" s="5" t="s">
        <v>73</v>
      </c>
      <c r="R3" s="3" t="s">
        <v>55</v>
      </c>
    </row>
    <row r="4" spans="1:19" s="3" customFormat="1" x14ac:dyDescent="0.25">
      <c r="A4" s="3" t="s">
        <v>26</v>
      </c>
      <c r="B4" s="3" t="s">
        <v>23</v>
      </c>
      <c r="C4" s="4">
        <v>43401.645833333336</v>
      </c>
      <c r="D4" s="5">
        <v>523321.54800000001</v>
      </c>
      <c r="E4" s="5">
        <v>8314868.9299999997</v>
      </c>
      <c r="F4" s="5">
        <v>1.4999999999999999E-2</v>
      </c>
      <c r="G4" s="5">
        <v>5.3050000000000006</v>
      </c>
      <c r="H4" s="5">
        <f>J4+O4</f>
        <v>5.2450000000000001</v>
      </c>
      <c r="I4" s="5">
        <f t="shared" si="2"/>
        <v>4.8850000000000007</v>
      </c>
      <c r="J4" s="5">
        <f t="shared" si="3"/>
        <v>4.7350000000000003</v>
      </c>
      <c r="K4" s="5">
        <v>5.5E-2</v>
      </c>
      <c r="L4" s="5">
        <v>3.62</v>
      </c>
      <c r="M4" s="5">
        <f t="shared" si="0"/>
        <v>1.625</v>
      </c>
      <c r="N4" s="5">
        <v>0.56999999999999995</v>
      </c>
      <c r="O4" s="5">
        <v>0.51</v>
      </c>
      <c r="P4" s="5">
        <v>0.15</v>
      </c>
      <c r="Q4" s="5" t="s">
        <v>73</v>
      </c>
      <c r="R4" s="3" t="s">
        <v>59</v>
      </c>
      <c r="S4" s="7" t="s">
        <v>67</v>
      </c>
    </row>
    <row r="5" spans="1:19" s="3" customFormat="1" x14ac:dyDescent="0.25">
      <c r="A5" s="3" t="s">
        <v>11</v>
      </c>
      <c r="B5" s="3" t="s">
        <v>45</v>
      </c>
      <c r="C5" s="4">
        <v>43395.375</v>
      </c>
      <c r="D5" s="5">
        <v>523640.00900000002</v>
      </c>
      <c r="E5" s="5">
        <v>8316422.3569999998</v>
      </c>
      <c r="F5" s="5">
        <v>3.9E-2</v>
      </c>
      <c r="G5" s="5">
        <v>5.524</v>
      </c>
      <c r="H5" s="5">
        <f t="shared" si="1"/>
        <v>5.524</v>
      </c>
      <c r="I5" s="5">
        <f t="shared" si="2"/>
        <v>4.444</v>
      </c>
      <c r="J5" s="5">
        <f t="shared" si="3"/>
        <v>4.3639999999999999</v>
      </c>
      <c r="K5" s="5">
        <f>0.054</f>
        <v>5.3999999999999999E-2</v>
      </c>
      <c r="L5" s="8"/>
      <c r="M5" s="8"/>
      <c r="N5" s="5">
        <v>1.1600000000000001</v>
      </c>
      <c r="O5" s="5">
        <v>0.92000000000000015</v>
      </c>
      <c r="P5" s="5">
        <v>0.08</v>
      </c>
      <c r="Q5" s="5" t="s">
        <v>73</v>
      </c>
      <c r="R5" s="3" t="s">
        <v>55</v>
      </c>
      <c r="S5" s="7" t="s">
        <v>68</v>
      </c>
    </row>
    <row r="6" spans="1:19" s="3" customFormat="1" x14ac:dyDescent="0.25">
      <c r="A6" s="3" t="s">
        <v>20</v>
      </c>
      <c r="B6" s="9" t="s">
        <v>60</v>
      </c>
      <c r="C6" s="4">
        <v>43402.583333333336</v>
      </c>
      <c r="D6" s="5">
        <v>522411.73200000002</v>
      </c>
      <c r="E6" s="5">
        <v>8301368.5259999996</v>
      </c>
      <c r="F6" s="5">
        <v>1.9E-2</v>
      </c>
      <c r="G6" s="5">
        <v>12.84</v>
      </c>
      <c r="H6" s="5">
        <f>J6+O6</f>
        <v>12.84</v>
      </c>
      <c r="I6" s="5">
        <f t="shared" si="2"/>
        <v>12.209999999999999</v>
      </c>
      <c r="J6" s="5">
        <f>G6-O6</f>
        <v>12.1</v>
      </c>
      <c r="K6" s="5">
        <v>5.5E-2</v>
      </c>
      <c r="L6" s="5">
        <v>6.39</v>
      </c>
      <c r="M6" s="5">
        <f>H6-L6</f>
        <v>6.45</v>
      </c>
      <c r="N6" s="5">
        <v>0.83</v>
      </c>
      <c r="O6" s="5">
        <v>0.74</v>
      </c>
      <c r="P6" s="5">
        <v>0.11</v>
      </c>
      <c r="Q6" s="5" t="s">
        <v>74</v>
      </c>
      <c r="R6" s="3" t="s">
        <v>56</v>
      </c>
    </row>
    <row r="7" spans="1:19" s="3" customFormat="1" x14ac:dyDescent="0.25">
      <c r="A7" s="3" t="s">
        <v>13</v>
      </c>
      <c r="B7" s="3" t="s">
        <v>39</v>
      </c>
      <c r="C7" s="4">
        <v>43405.270833333336</v>
      </c>
      <c r="D7" s="5">
        <v>501830.614</v>
      </c>
      <c r="E7" s="5">
        <v>8295403.0700000003</v>
      </c>
      <c r="F7" s="5">
        <v>4.2000000000000003E-2</v>
      </c>
      <c r="G7" s="5">
        <v>18.596</v>
      </c>
      <c r="H7" s="5">
        <f t="shared" si="1"/>
        <v>18.596</v>
      </c>
      <c r="I7" s="5">
        <f t="shared" si="2"/>
        <v>17.606000000000002</v>
      </c>
      <c r="J7" s="5">
        <f t="shared" si="3"/>
        <v>17.506</v>
      </c>
      <c r="K7" s="5">
        <v>5.8000000000000003E-2</v>
      </c>
      <c r="L7" s="5">
        <v>11.05</v>
      </c>
      <c r="M7" s="5">
        <f t="shared" si="0"/>
        <v>7.5459999999999994</v>
      </c>
      <c r="N7" s="5">
        <v>1.0900000000000001</v>
      </c>
      <c r="O7" s="5">
        <v>0.88000000000000012</v>
      </c>
      <c r="P7" s="5">
        <v>0.1</v>
      </c>
      <c r="Q7" s="5" t="s">
        <v>73</v>
      </c>
      <c r="R7" s="3" t="s">
        <v>55</v>
      </c>
    </row>
    <row r="8" spans="1:19" s="10" customFormat="1" x14ac:dyDescent="0.25">
      <c r="A8" s="10" t="s">
        <v>4</v>
      </c>
      <c r="B8" s="10" t="s">
        <v>42</v>
      </c>
      <c r="C8" s="11">
        <v>43398.5625</v>
      </c>
      <c r="D8" s="6">
        <v>504915.93099999998</v>
      </c>
      <c r="E8" s="6">
        <v>8292360.6859999998</v>
      </c>
      <c r="F8" s="6">
        <v>1.6E-2</v>
      </c>
      <c r="G8" s="6">
        <v>19.128</v>
      </c>
      <c r="H8" s="5">
        <f t="shared" si="1"/>
        <v>19.128</v>
      </c>
      <c r="I8" s="5">
        <f t="shared" si="2"/>
        <v>18.033000000000001</v>
      </c>
      <c r="J8" s="5">
        <f t="shared" si="3"/>
        <v>17.913</v>
      </c>
      <c r="K8" s="6">
        <v>4.8000000000000001E-2</v>
      </c>
      <c r="L8" s="6">
        <v>11.99</v>
      </c>
      <c r="M8" s="6">
        <f t="shared" si="0"/>
        <v>7.1379999999999999</v>
      </c>
      <c r="N8" s="6">
        <v>1.2149999999999999</v>
      </c>
      <c r="O8" s="6">
        <v>0.86499999999999988</v>
      </c>
      <c r="P8" s="6">
        <v>0.12</v>
      </c>
      <c r="Q8" s="5" t="s">
        <v>73</v>
      </c>
      <c r="R8" s="3" t="s">
        <v>55</v>
      </c>
    </row>
    <row r="9" spans="1:19" s="3" customFormat="1" x14ac:dyDescent="0.25">
      <c r="A9" s="3" t="s">
        <v>19</v>
      </c>
      <c r="B9" s="3" t="s">
        <v>43</v>
      </c>
      <c r="C9" s="12">
        <v>43346</v>
      </c>
      <c r="D9" s="5">
        <v>505309.44799999997</v>
      </c>
      <c r="E9" s="5">
        <v>8293856.7010000004</v>
      </c>
      <c r="F9" s="5">
        <v>2.5000000000000001E-2</v>
      </c>
      <c r="G9" s="5">
        <v>17.654</v>
      </c>
      <c r="H9" s="5">
        <f t="shared" si="1"/>
        <v>17.654</v>
      </c>
      <c r="I9" s="5">
        <f t="shared" si="2"/>
        <v>16.623999999999999</v>
      </c>
      <c r="J9" s="5">
        <f t="shared" si="3"/>
        <v>16.494</v>
      </c>
      <c r="K9" s="5">
        <v>5.8999999999999997E-2</v>
      </c>
      <c r="L9" s="5">
        <v>10.67</v>
      </c>
      <c r="M9" s="5">
        <f t="shared" si="0"/>
        <v>6.984</v>
      </c>
      <c r="N9" s="5">
        <v>1.1600000000000001</v>
      </c>
      <c r="O9" s="5">
        <v>0.94500000000000017</v>
      </c>
      <c r="P9" s="5">
        <v>0.13</v>
      </c>
      <c r="Q9" s="5" t="s">
        <v>73</v>
      </c>
      <c r="R9" s="3" t="s">
        <v>55</v>
      </c>
    </row>
    <row r="10" spans="1:19" s="3" customFormat="1" x14ac:dyDescent="0.25">
      <c r="A10" s="3" t="s">
        <v>24</v>
      </c>
      <c r="B10" s="3" t="s">
        <v>27</v>
      </c>
      <c r="C10" s="4">
        <v>43403.274305555555</v>
      </c>
      <c r="D10" s="5">
        <v>509392.77600000001</v>
      </c>
      <c r="E10" s="5">
        <v>8307934.0980000002</v>
      </c>
      <c r="F10" s="5">
        <v>8.0000000000000002E-3</v>
      </c>
      <c r="G10" s="5">
        <v>16.823</v>
      </c>
      <c r="H10" s="5">
        <f>J10+O10</f>
        <v>16.823</v>
      </c>
      <c r="I10" s="5">
        <f t="shared" si="2"/>
        <v>16.463000000000001</v>
      </c>
      <c r="J10" s="5">
        <f>G10-O10</f>
        <v>16.333000000000002</v>
      </c>
      <c r="K10" s="5">
        <v>0.06</v>
      </c>
      <c r="L10" s="5">
        <v>3.39</v>
      </c>
      <c r="M10" s="5">
        <f t="shared" si="0"/>
        <v>13.433</v>
      </c>
      <c r="N10" s="5">
        <v>0.62</v>
      </c>
      <c r="O10" s="5">
        <v>0.49</v>
      </c>
      <c r="P10" s="5">
        <v>0.13</v>
      </c>
      <c r="Q10" s="5" t="s">
        <v>74</v>
      </c>
      <c r="R10" s="3" t="s">
        <v>56</v>
      </c>
    </row>
    <row r="11" spans="1:19" s="3" customFormat="1" x14ac:dyDescent="0.25">
      <c r="A11" s="3" t="s">
        <v>10</v>
      </c>
      <c r="B11" s="9" t="s">
        <v>61</v>
      </c>
      <c r="C11" s="4">
        <v>43396.270833333336</v>
      </c>
      <c r="D11" s="5">
        <v>507769.22899999999</v>
      </c>
      <c r="E11" s="5">
        <v>8299897.7489999998</v>
      </c>
      <c r="F11" s="5">
        <v>3.6999999999999998E-2</v>
      </c>
      <c r="G11" s="5">
        <v>13.367000000000001</v>
      </c>
      <c r="H11" s="5">
        <f t="shared" si="1"/>
        <v>13.367000000000001</v>
      </c>
      <c r="I11" s="5">
        <f t="shared" si="2"/>
        <v>12.572000000000001</v>
      </c>
      <c r="J11" s="5">
        <f t="shared" si="3"/>
        <v>12.452000000000002</v>
      </c>
      <c r="K11" s="5">
        <v>0.06</v>
      </c>
      <c r="L11" s="5">
        <v>2.09</v>
      </c>
      <c r="M11" s="5">
        <f t="shared" si="0"/>
        <v>11.277000000000001</v>
      </c>
      <c r="N11" s="5">
        <v>0.91500000000000004</v>
      </c>
      <c r="O11" s="5">
        <v>0.83</v>
      </c>
      <c r="P11" s="5">
        <v>0.12</v>
      </c>
      <c r="Q11" s="5" t="s">
        <v>73</v>
      </c>
      <c r="R11" s="3" t="s">
        <v>55</v>
      </c>
    </row>
    <row r="12" spans="1:19" s="3" customFormat="1" x14ac:dyDescent="0.25">
      <c r="A12" s="3" t="s">
        <v>5</v>
      </c>
      <c r="B12" s="13" t="s">
        <v>62</v>
      </c>
      <c r="C12" s="4">
        <v>43398.25</v>
      </c>
      <c r="D12" s="5">
        <v>514309.962</v>
      </c>
      <c r="E12" s="5">
        <v>8298828.2369999997</v>
      </c>
      <c r="F12" s="5">
        <v>0.01</v>
      </c>
      <c r="G12" s="5">
        <v>18.602999999999998</v>
      </c>
      <c r="H12" s="5">
        <f t="shared" si="1"/>
        <v>18.602999999999998</v>
      </c>
      <c r="I12" s="5">
        <f t="shared" si="2"/>
        <v>17.773</v>
      </c>
      <c r="J12" s="5">
        <f t="shared" si="3"/>
        <v>17.672999999999998</v>
      </c>
      <c r="K12" s="5">
        <v>4.1000000000000002E-2</v>
      </c>
      <c r="L12" s="5">
        <v>8.94</v>
      </c>
      <c r="M12" s="5">
        <f t="shared" si="0"/>
        <v>9.6629999999999985</v>
      </c>
      <c r="N12" s="5">
        <v>0.92999999999999994</v>
      </c>
      <c r="O12" s="5">
        <v>0.46999999999999992</v>
      </c>
      <c r="P12" s="5">
        <v>0.1</v>
      </c>
      <c r="Q12" s="5" t="s">
        <v>73</v>
      </c>
      <c r="R12" s="3" t="s">
        <v>55</v>
      </c>
    </row>
    <row r="13" spans="1:19" s="3" customFormat="1" x14ac:dyDescent="0.25">
      <c r="A13" s="3" t="s">
        <v>9</v>
      </c>
      <c r="B13" s="13" t="s">
        <v>63</v>
      </c>
      <c r="C13" s="4">
        <v>43406.25</v>
      </c>
      <c r="D13" s="5">
        <v>500051.98499999999</v>
      </c>
      <c r="E13" s="5">
        <v>8295681.1320000002</v>
      </c>
      <c r="F13" s="5">
        <v>4.5999999999999999E-2</v>
      </c>
      <c r="G13" s="5">
        <v>19.798999999999999</v>
      </c>
      <c r="H13" s="5">
        <f t="shared" si="1"/>
        <v>19.798999999999999</v>
      </c>
      <c r="I13" s="5">
        <f t="shared" si="2"/>
        <v>18.954000000000001</v>
      </c>
      <c r="J13" s="5">
        <f t="shared" si="3"/>
        <v>18.853999999999999</v>
      </c>
      <c r="K13" s="5">
        <v>0.05</v>
      </c>
      <c r="L13" s="5">
        <v>11.98</v>
      </c>
      <c r="M13" s="5">
        <f t="shared" si="0"/>
        <v>7.8189999999999991</v>
      </c>
      <c r="N13" s="5">
        <v>0.94499999999999995</v>
      </c>
      <c r="O13" s="5">
        <v>0.8</v>
      </c>
      <c r="P13" s="5">
        <v>0.1</v>
      </c>
      <c r="Q13" s="5" t="s">
        <v>73</v>
      </c>
      <c r="R13" s="3" t="s">
        <v>55</v>
      </c>
    </row>
    <row r="14" spans="1:19" s="3" customFormat="1" x14ac:dyDescent="0.25">
      <c r="A14" s="3" t="s">
        <v>34</v>
      </c>
      <c r="B14" s="13" t="s">
        <v>64</v>
      </c>
      <c r="C14" s="4">
        <v>43406.270833333336</v>
      </c>
      <c r="D14" s="5">
        <v>500053.109</v>
      </c>
      <c r="E14" s="5">
        <v>8296644.4560000002</v>
      </c>
      <c r="F14" s="5">
        <v>0.01</v>
      </c>
      <c r="G14" s="5">
        <v>19.343</v>
      </c>
      <c r="H14" s="5">
        <f t="shared" si="1"/>
        <v>19.343</v>
      </c>
      <c r="I14" s="5">
        <f t="shared" si="2"/>
        <v>18.463000000000001</v>
      </c>
      <c r="J14" s="5">
        <f t="shared" si="3"/>
        <v>18.353000000000002</v>
      </c>
      <c r="K14" s="5">
        <v>5.1999999999999998E-2</v>
      </c>
      <c r="L14" s="5">
        <v>11.34</v>
      </c>
      <c r="M14" s="5">
        <f t="shared" si="0"/>
        <v>8.0030000000000001</v>
      </c>
      <c r="N14" s="5">
        <v>0.99</v>
      </c>
      <c r="O14" s="5">
        <v>0.89</v>
      </c>
      <c r="P14" s="5">
        <v>0.11</v>
      </c>
      <c r="Q14" s="5" t="s">
        <v>73</v>
      </c>
      <c r="R14" s="3" t="s">
        <v>55</v>
      </c>
    </row>
    <row r="15" spans="1:19" s="3" customFormat="1" x14ac:dyDescent="0.25">
      <c r="A15" s="3" t="s">
        <v>12</v>
      </c>
      <c r="B15" s="3" t="s">
        <v>41</v>
      </c>
      <c r="C15" s="12">
        <v>43406</v>
      </c>
      <c r="D15" s="5">
        <v>500049.77399999998</v>
      </c>
      <c r="E15" s="5">
        <v>8295302.2120000003</v>
      </c>
      <c r="F15" s="5">
        <v>7.0000000000000007E-2</v>
      </c>
      <c r="G15" s="5">
        <v>20.172000000000001</v>
      </c>
      <c r="H15" s="5">
        <f t="shared" si="1"/>
        <v>20.172000000000001</v>
      </c>
      <c r="I15" s="5">
        <f t="shared" si="2"/>
        <v>19.172000000000001</v>
      </c>
      <c r="J15" s="5">
        <f t="shared" si="3"/>
        <v>19.042000000000002</v>
      </c>
      <c r="K15" s="5">
        <v>5.3999999999999999E-2</v>
      </c>
      <c r="L15" s="5">
        <v>12.17</v>
      </c>
      <c r="M15" s="5">
        <f t="shared" ref="M15" si="4">H15-L15</f>
        <v>8.0020000000000007</v>
      </c>
      <c r="N15" s="5">
        <v>1.1299999999999999</v>
      </c>
      <c r="O15" s="5">
        <v>0.7</v>
      </c>
      <c r="P15" s="5">
        <v>0.13</v>
      </c>
      <c r="Q15" s="5" t="s">
        <v>73</v>
      </c>
      <c r="R15" s="3" t="s">
        <v>55</v>
      </c>
    </row>
    <row r="16" spans="1:19" s="3" customFormat="1" x14ac:dyDescent="0.25">
      <c r="A16" s="3" t="s">
        <v>8</v>
      </c>
      <c r="B16" s="3" t="s">
        <v>40</v>
      </c>
      <c r="C16" s="4">
        <v>43406</v>
      </c>
      <c r="D16" s="5">
        <v>500054.31699999998</v>
      </c>
      <c r="E16" s="5">
        <v>8293767.6869999999</v>
      </c>
      <c r="F16" s="5">
        <v>0.02</v>
      </c>
      <c r="G16" s="5">
        <v>20.971</v>
      </c>
      <c r="H16" s="5">
        <f t="shared" si="1"/>
        <v>20.971</v>
      </c>
      <c r="I16" s="5">
        <f t="shared" si="2"/>
        <v>20.071000000000002</v>
      </c>
      <c r="J16" s="5">
        <f t="shared" si="3"/>
        <v>19.951000000000001</v>
      </c>
      <c r="K16" s="5">
        <v>5.7000000000000002E-2</v>
      </c>
      <c r="L16" s="5">
        <v>13.09</v>
      </c>
      <c r="M16" s="5">
        <f t="shared" ref="M16" si="5">H16-L16</f>
        <v>7.8810000000000002</v>
      </c>
      <c r="N16" s="5">
        <v>1.02</v>
      </c>
      <c r="O16" s="5">
        <v>0.88500000000000001</v>
      </c>
      <c r="P16" s="5">
        <v>0.12</v>
      </c>
      <c r="Q16" s="5" t="s">
        <v>73</v>
      </c>
      <c r="R16" s="3" t="s">
        <v>55</v>
      </c>
    </row>
    <row r="17" spans="1:19" s="10" customFormat="1" x14ac:dyDescent="0.25">
      <c r="A17" s="10" t="s">
        <v>14</v>
      </c>
      <c r="B17" s="3" t="s">
        <v>37</v>
      </c>
      <c r="C17" s="11">
        <v>43399.291666666664</v>
      </c>
      <c r="D17" s="6">
        <v>530360.11399999994</v>
      </c>
      <c r="E17" s="6">
        <v>8322488.6289999997</v>
      </c>
      <c r="F17" s="6">
        <v>0.03</v>
      </c>
      <c r="G17" s="6">
        <v>5.8890000000000002</v>
      </c>
      <c r="H17" s="5">
        <f>J17+N17</f>
        <v>5.8890000000000002</v>
      </c>
      <c r="I17" s="5">
        <f t="shared" si="2"/>
        <v>4.899</v>
      </c>
      <c r="J17" s="5">
        <f>G17-N17</f>
        <v>4.7990000000000004</v>
      </c>
      <c r="K17" s="6">
        <v>5.5E-2</v>
      </c>
      <c r="L17" s="6">
        <v>3.13</v>
      </c>
      <c r="M17" s="6">
        <f>H17-L17</f>
        <v>2.7590000000000003</v>
      </c>
      <c r="N17" s="6">
        <v>1.0900000000000001</v>
      </c>
      <c r="O17" s="6">
        <v>0.83500000000000008</v>
      </c>
      <c r="P17" s="6">
        <v>0.1</v>
      </c>
      <c r="Q17" s="5" t="s">
        <v>73</v>
      </c>
      <c r="R17" s="3" t="s">
        <v>55</v>
      </c>
    </row>
    <row r="18" spans="1:19" s="3" customFormat="1" x14ac:dyDescent="0.25">
      <c r="A18" s="3" t="s">
        <v>15</v>
      </c>
      <c r="B18" s="3" t="s">
        <v>22</v>
      </c>
      <c r="C18" s="4">
        <v>43400.3125</v>
      </c>
      <c r="D18" s="5">
        <v>530338.125</v>
      </c>
      <c r="E18" s="5">
        <v>8322496.983</v>
      </c>
      <c r="F18" s="5">
        <v>1.7999999999999999E-2</v>
      </c>
      <c r="G18" s="6">
        <f>5.769</f>
        <v>5.7690000000000001</v>
      </c>
      <c r="H18" s="17">
        <v>0</v>
      </c>
      <c r="I18" s="17">
        <v>0</v>
      </c>
      <c r="J18" s="5">
        <f>G18-0.075-0.2-0.2-0.05-0.15</f>
        <v>5.0939999999999994</v>
      </c>
      <c r="K18" s="5">
        <v>5.6000000000000001E-2</v>
      </c>
      <c r="L18" s="17">
        <v>0</v>
      </c>
      <c r="M18" s="17">
        <v>0</v>
      </c>
      <c r="N18" s="5">
        <v>0.60000000000000009</v>
      </c>
      <c r="O18" s="17">
        <v>0</v>
      </c>
      <c r="P18" s="5">
        <v>0.2</v>
      </c>
      <c r="Q18" s="5" t="s">
        <v>73</v>
      </c>
      <c r="R18" s="3" t="s">
        <v>58</v>
      </c>
    </row>
    <row r="19" spans="1:19" s="3" customFormat="1" x14ac:dyDescent="0.25">
      <c r="A19" s="3" t="s">
        <v>7</v>
      </c>
      <c r="B19" s="3" t="s">
        <v>36</v>
      </c>
      <c r="C19" s="4">
        <v>43394.479166666664</v>
      </c>
      <c r="D19" s="5">
        <v>542732.93500000006</v>
      </c>
      <c r="E19" s="5">
        <v>8331311.3420000002</v>
      </c>
      <c r="F19" s="5">
        <v>1.0999999999999999E-2</v>
      </c>
      <c r="G19" s="5">
        <v>6.1480000000000006</v>
      </c>
      <c r="H19" s="5">
        <f t="shared" si="1"/>
        <v>6.1480000000000006</v>
      </c>
      <c r="I19" s="5">
        <f t="shared" si="2"/>
        <v>5.1830000000000007</v>
      </c>
      <c r="J19" s="5">
        <f t="shared" si="3"/>
        <v>5.0930000000000009</v>
      </c>
      <c r="K19" s="5">
        <v>5.5E-2</v>
      </c>
      <c r="L19" s="5">
        <v>4.87</v>
      </c>
      <c r="M19" s="5">
        <f>H19-L19</f>
        <v>1.2780000000000005</v>
      </c>
      <c r="N19" s="5">
        <v>1.0549999999999999</v>
      </c>
      <c r="O19" s="5">
        <v>0.8849999999999999</v>
      </c>
      <c r="P19" s="5">
        <v>0.09</v>
      </c>
      <c r="Q19" s="5" t="s">
        <v>73</v>
      </c>
      <c r="R19" s="3" t="s">
        <v>55</v>
      </c>
    </row>
    <row r="20" spans="1:19" s="3" customFormat="1" x14ac:dyDescent="0.25">
      <c r="A20" s="3" t="s">
        <v>6</v>
      </c>
      <c r="B20" s="3" t="s">
        <v>35</v>
      </c>
      <c r="C20" s="4">
        <v>43394.291666666664</v>
      </c>
      <c r="D20" s="5">
        <v>542730.46499999997</v>
      </c>
      <c r="E20" s="5">
        <v>8331303.5439999998</v>
      </c>
      <c r="F20" s="5">
        <v>1.7999999999999999E-2</v>
      </c>
      <c r="G20" s="5">
        <v>5.89</v>
      </c>
      <c r="H20" s="5">
        <f>J20+O20</f>
        <v>5.8900000000000006</v>
      </c>
      <c r="I20" s="5">
        <f t="shared" si="2"/>
        <v>4.49</v>
      </c>
      <c r="J20" s="5">
        <f>G20-O20</f>
        <v>4.41</v>
      </c>
      <c r="K20" s="5">
        <v>4.9000000000000002E-2</v>
      </c>
      <c r="L20" s="5">
        <v>0.17999999999999994</v>
      </c>
      <c r="M20" s="5">
        <f>H20-L20</f>
        <v>5.7100000000000009</v>
      </c>
      <c r="N20" s="5">
        <v>0.995</v>
      </c>
      <c r="O20" s="5">
        <v>1.48</v>
      </c>
      <c r="P20" s="5">
        <v>0.08</v>
      </c>
      <c r="Q20" s="5" t="s">
        <v>74</v>
      </c>
      <c r="R20" s="3" t="s">
        <v>57</v>
      </c>
      <c r="S20" s="7" t="s">
        <v>66</v>
      </c>
    </row>
    <row r="21" spans="1:19" s="3" customFormat="1" x14ac:dyDescent="0.25">
      <c r="A21" s="3" t="s">
        <v>18</v>
      </c>
      <c r="B21" s="3" t="s">
        <v>18</v>
      </c>
      <c r="C21" s="4">
        <v>43399.583333333336</v>
      </c>
      <c r="D21" s="5">
        <v>467010.63699999999</v>
      </c>
      <c r="E21" s="5">
        <v>8305925.6890000002</v>
      </c>
      <c r="F21" s="5">
        <v>4.8000000000000001E-2</v>
      </c>
      <c r="G21" s="5">
        <v>48.478000000000002</v>
      </c>
      <c r="H21" s="5">
        <f t="shared" si="1"/>
        <v>48.478000000000002</v>
      </c>
      <c r="I21" s="5">
        <f t="shared" si="2"/>
        <v>47.478000000000002</v>
      </c>
      <c r="J21" s="5">
        <f t="shared" si="3"/>
        <v>47.398000000000003</v>
      </c>
      <c r="K21" s="5">
        <v>4.7E-2</v>
      </c>
      <c r="L21" s="5">
        <v>9.24</v>
      </c>
      <c r="M21" s="5">
        <f>H21-L21</f>
        <v>39.238</v>
      </c>
      <c r="N21" s="5">
        <v>1.08</v>
      </c>
      <c r="O21" s="5">
        <v>0.7350000000000001</v>
      </c>
      <c r="P21" s="5">
        <v>0.08</v>
      </c>
      <c r="Q21" s="5" t="s">
        <v>73</v>
      </c>
      <c r="R21" s="3" t="s">
        <v>55</v>
      </c>
    </row>
    <row r="22" spans="1:19" s="3" customFormat="1" x14ac:dyDescent="0.25">
      <c r="A22" s="3" t="s">
        <v>17</v>
      </c>
      <c r="B22" s="3" t="s">
        <v>17</v>
      </c>
      <c r="C22" s="4">
        <v>43399.552083333336</v>
      </c>
      <c r="D22" s="5">
        <v>462063.18199999997</v>
      </c>
      <c r="E22" s="5">
        <v>8304333.8729999997</v>
      </c>
      <c r="F22" s="5">
        <v>5.1999999999999998E-2</v>
      </c>
      <c r="G22" s="5">
        <v>50.374000000000002</v>
      </c>
      <c r="H22" s="5">
        <f t="shared" si="1"/>
        <v>50.374000000000002</v>
      </c>
      <c r="I22" s="5">
        <f t="shared" si="2"/>
        <v>49.464000000000006</v>
      </c>
      <c r="J22" s="5">
        <f t="shared" si="3"/>
        <v>49.364000000000004</v>
      </c>
      <c r="K22" s="5">
        <v>4.2999999999999997E-2</v>
      </c>
      <c r="L22" s="5">
        <v>14.12</v>
      </c>
      <c r="M22" s="5">
        <f t="shared" ref="M22" si="6">H22-L22</f>
        <v>36.254000000000005</v>
      </c>
      <c r="N22" s="5">
        <v>1.01</v>
      </c>
      <c r="O22" s="5">
        <v>0.875</v>
      </c>
      <c r="P22" s="5">
        <v>0.1</v>
      </c>
      <c r="Q22" s="5" t="s">
        <v>73</v>
      </c>
      <c r="R22" s="3" t="s">
        <v>55</v>
      </c>
    </row>
    <row r="25" spans="1:19" x14ac:dyDescent="0.25">
      <c r="J25" s="2"/>
    </row>
    <row r="28" spans="1:19" x14ac:dyDescent="0.25">
      <c r="J28" s="2"/>
      <c r="O28" s="2"/>
    </row>
    <row r="29" spans="1:19" x14ac:dyDescent="0.25">
      <c r="O29" s="2"/>
    </row>
    <row r="30" spans="1:19" x14ac:dyDescent="0.25">
      <c r="O30" s="2"/>
    </row>
  </sheetData>
  <pageMargins left="0.25" right="0.25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workbookViewId="0">
      <selection activeCell="L5" sqref="L5"/>
    </sheetView>
  </sheetViews>
  <sheetFormatPr defaultRowHeight="15" x14ac:dyDescent="0.25"/>
  <cols>
    <col min="2" max="2" width="9.42578125" bestFit="1" customWidth="1"/>
    <col min="3" max="3" width="15.7109375" bestFit="1" customWidth="1"/>
    <col min="4" max="4" width="11" bestFit="1" customWidth="1"/>
    <col min="5" max="5" width="12" bestFit="1" customWidth="1"/>
    <col min="6" max="6" width="20.5703125" bestFit="1" customWidth="1"/>
    <col min="7" max="7" width="20.5703125" customWidth="1"/>
    <col min="8" max="8" width="13.5703125" customWidth="1"/>
    <col min="9" max="9" width="22.7109375" bestFit="1" customWidth="1"/>
    <col min="10" max="10" width="22.42578125" bestFit="1" customWidth="1"/>
    <col min="11" max="11" width="8.140625" customWidth="1"/>
    <col min="12" max="12" width="11.28515625" bestFit="1" customWidth="1"/>
    <col min="13" max="13" width="11.7109375" bestFit="1" customWidth="1"/>
    <col min="14" max="14" width="20.5703125" bestFit="1" customWidth="1"/>
    <col min="15" max="15" width="12.28515625" customWidth="1"/>
    <col min="16" max="16" width="13.42578125" customWidth="1"/>
    <col min="17" max="17" width="38.7109375" customWidth="1"/>
  </cols>
  <sheetData>
    <row r="1" spans="1:18" x14ac:dyDescent="0.25">
      <c r="A1" t="s">
        <v>0</v>
      </c>
      <c r="B1" t="s">
        <v>16</v>
      </c>
      <c r="C1" t="s">
        <v>3</v>
      </c>
      <c r="D1" t="s">
        <v>1</v>
      </c>
      <c r="E1" t="s">
        <v>2</v>
      </c>
      <c r="F1" t="s">
        <v>46</v>
      </c>
      <c r="G1" t="s">
        <v>69</v>
      </c>
      <c r="H1" t="s">
        <v>70</v>
      </c>
      <c r="I1" t="s">
        <v>48</v>
      </c>
      <c r="J1" t="s">
        <v>49</v>
      </c>
      <c r="K1" t="s">
        <v>47</v>
      </c>
      <c r="L1" t="s">
        <v>52</v>
      </c>
      <c r="M1" t="s">
        <v>51</v>
      </c>
      <c r="N1" t="s">
        <v>50</v>
      </c>
      <c r="O1" t="s">
        <v>53</v>
      </c>
      <c r="P1" t="s">
        <v>54</v>
      </c>
      <c r="Q1" t="s">
        <v>21</v>
      </c>
    </row>
    <row r="2" spans="1:18" s="3" customFormat="1" x14ac:dyDescent="0.25">
      <c r="A2" s="3" t="s">
        <v>65</v>
      </c>
      <c r="B2" s="3" t="s">
        <v>38</v>
      </c>
      <c r="C2" s="4">
        <v>43398.416666666664</v>
      </c>
      <c r="D2" s="5">
        <v>520144.76</v>
      </c>
      <c r="E2" s="5">
        <v>8306293.8799999999</v>
      </c>
      <c r="F2" s="5">
        <v>1.2E-2</v>
      </c>
      <c r="G2" s="5">
        <v>8.6289999999999996</v>
      </c>
      <c r="H2" s="5">
        <f>J2+N2</f>
        <v>8.6289999999999996</v>
      </c>
      <c r="I2" s="5">
        <f>J2+P2</f>
        <v>7.6189999999999989</v>
      </c>
      <c r="J2" s="5">
        <f>G2-N2</f>
        <v>7.5189999999999992</v>
      </c>
      <c r="K2" s="5">
        <v>0.05</v>
      </c>
      <c r="L2" s="5">
        <v>6.52</v>
      </c>
      <c r="M2" s="5">
        <f t="shared" ref="M2:M16" si="0">H2-L2</f>
        <v>2.109</v>
      </c>
      <c r="N2" s="5">
        <v>1.1100000000000001</v>
      </c>
      <c r="O2" s="5">
        <v>0.79</v>
      </c>
      <c r="P2" s="5">
        <v>0.1</v>
      </c>
      <c r="Q2" s="3" t="s">
        <v>55</v>
      </c>
    </row>
    <row r="3" spans="1:18" s="3" customFormat="1" x14ac:dyDescent="0.25">
      <c r="A3" s="3" t="s">
        <v>25</v>
      </c>
      <c r="B3" s="3" t="s">
        <v>44</v>
      </c>
      <c r="C3" s="4">
        <v>43397.458333333336</v>
      </c>
      <c r="D3" s="5">
        <v>523301.49200000003</v>
      </c>
      <c r="E3" s="5">
        <v>8314853.5369999995</v>
      </c>
      <c r="F3" s="5">
        <v>3.1E-2</v>
      </c>
      <c r="G3" s="5">
        <v>5.6850000000000005</v>
      </c>
      <c r="H3" s="5">
        <f t="shared" ref="H3:H22" si="1">J3+N3</f>
        <v>5.6850000000000005</v>
      </c>
      <c r="I3" s="5">
        <f t="shared" ref="I3:I22" si="2">J3+P3</f>
        <v>4.665</v>
      </c>
      <c r="J3" s="5">
        <f t="shared" ref="J3:J22" si="3">G3-N3</f>
        <v>4.5750000000000002</v>
      </c>
      <c r="K3" s="5">
        <v>4.8000000000000001E-2</v>
      </c>
      <c r="L3" s="5">
        <v>3.57</v>
      </c>
      <c r="M3" s="6">
        <f t="shared" si="0"/>
        <v>2.1150000000000007</v>
      </c>
      <c r="N3" s="5">
        <v>1.1100000000000001</v>
      </c>
      <c r="O3" s="5">
        <v>0.73000000000000009</v>
      </c>
      <c r="P3" s="5">
        <v>0.09</v>
      </c>
      <c r="Q3" s="3" t="s">
        <v>55</v>
      </c>
    </row>
    <row r="4" spans="1:18" s="3" customFormat="1" x14ac:dyDescent="0.25">
      <c r="A4" s="3" t="s">
        <v>26</v>
      </c>
      <c r="B4" s="3" t="s">
        <v>23</v>
      </c>
      <c r="C4" s="4">
        <v>43401.645833333336</v>
      </c>
      <c r="D4" s="5">
        <v>523321.54800000001</v>
      </c>
      <c r="E4" s="5">
        <v>8314868.9299999997</v>
      </c>
      <c r="F4" s="5">
        <v>1.4999999999999999E-2</v>
      </c>
      <c r="G4" s="5">
        <v>5.3050000000000006</v>
      </c>
      <c r="H4" s="15">
        <f>J4+O4</f>
        <v>5.2450000000000001</v>
      </c>
      <c r="I4" s="5">
        <f t="shared" si="2"/>
        <v>4.8850000000000007</v>
      </c>
      <c r="J4" s="5">
        <f t="shared" si="3"/>
        <v>4.7350000000000003</v>
      </c>
      <c r="K4" s="5">
        <v>5.5E-2</v>
      </c>
      <c r="L4" s="5">
        <v>3.62</v>
      </c>
      <c r="M4" s="5">
        <f t="shared" si="0"/>
        <v>1.625</v>
      </c>
      <c r="N4" s="5">
        <v>0.56999999999999995</v>
      </c>
      <c r="O4" s="5">
        <v>0.51</v>
      </c>
      <c r="P4" s="5">
        <v>0.15</v>
      </c>
      <c r="Q4" s="16" t="s">
        <v>59</v>
      </c>
      <c r="R4" s="7" t="s">
        <v>67</v>
      </c>
    </row>
    <row r="5" spans="1:18" s="3" customFormat="1" x14ac:dyDescent="0.25">
      <c r="A5" s="3" t="s">
        <v>11</v>
      </c>
      <c r="B5" s="3" t="s">
        <v>45</v>
      </c>
      <c r="C5" s="4">
        <v>43395.375</v>
      </c>
      <c r="D5" s="5">
        <v>523640.00900000002</v>
      </c>
      <c r="E5" s="5">
        <v>8316422.3569999998</v>
      </c>
      <c r="F5" s="5">
        <v>3.9E-2</v>
      </c>
      <c r="G5" s="5">
        <v>5.524</v>
      </c>
      <c r="H5" s="5">
        <f t="shared" si="1"/>
        <v>5.524</v>
      </c>
      <c r="I5" s="5">
        <f t="shared" si="2"/>
        <v>4.444</v>
      </c>
      <c r="J5" s="5">
        <f t="shared" si="3"/>
        <v>4.3639999999999999</v>
      </c>
      <c r="K5" s="5">
        <f>0.054</f>
        <v>5.3999999999999999E-2</v>
      </c>
      <c r="L5" s="8"/>
      <c r="M5" s="8"/>
      <c r="N5" s="5">
        <v>1.1600000000000001</v>
      </c>
      <c r="O5" s="5">
        <v>0.92000000000000015</v>
      </c>
      <c r="P5" s="5">
        <v>0.08</v>
      </c>
      <c r="Q5" s="3" t="s">
        <v>55</v>
      </c>
      <c r="R5" s="7" t="s">
        <v>68</v>
      </c>
    </row>
    <row r="6" spans="1:18" s="3" customFormat="1" x14ac:dyDescent="0.25">
      <c r="A6" s="3" t="s">
        <v>20</v>
      </c>
      <c r="B6" s="9" t="s">
        <v>60</v>
      </c>
      <c r="C6" s="4">
        <v>43402.583333333336</v>
      </c>
      <c r="D6" s="5">
        <v>522411.73200000002</v>
      </c>
      <c r="E6" s="5">
        <v>8301368.5259999996</v>
      </c>
      <c r="F6" s="5">
        <v>1.9E-2</v>
      </c>
      <c r="G6" s="5">
        <v>12.84</v>
      </c>
      <c r="H6" s="15">
        <f>J6+O6</f>
        <v>12.75</v>
      </c>
      <c r="I6" s="5">
        <f t="shared" si="2"/>
        <v>12.12</v>
      </c>
      <c r="J6" s="5">
        <f t="shared" si="3"/>
        <v>12.01</v>
      </c>
      <c r="K6" s="5">
        <v>5.5E-2</v>
      </c>
      <c r="L6" s="5">
        <v>6.39</v>
      </c>
      <c r="M6" s="5">
        <f>H6-L6</f>
        <v>6.36</v>
      </c>
      <c r="N6" s="5">
        <v>0.83</v>
      </c>
      <c r="O6" s="5">
        <v>0.74</v>
      </c>
      <c r="P6" s="5">
        <v>0.11</v>
      </c>
      <c r="Q6" s="16" t="s">
        <v>56</v>
      </c>
    </row>
    <row r="7" spans="1:18" s="3" customFormat="1" x14ac:dyDescent="0.25">
      <c r="A7" s="3" t="s">
        <v>13</v>
      </c>
      <c r="B7" s="3" t="s">
        <v>39</v>
      </c>
      <c r="C7" s="4">
        <v>43405.270833333336</v>
      </c>
      <c r="D7" s="5">
        <v>501830.614</v>
      </c>
      <c r="E7" s="5">
        <v>8295403.0700000003</v>
      </c>
      <c r="F7" s="5">
        <v>4.2000000000000003E-2</v>
      </c>
      <c r="G7" s="5">
        <v>18.596</v>
      </c>
      <c r="H7" s="5">
        <f t="shared" si="1"/>
        <v>18.596</v>
      </c>
      <c r="I7" s="5">
        <f t="shared" si="2"/>
        <v>17.606000000000002</v>
      </c>
      <c r="J7" s="5">
        <f t="shared" si="3"/>
        <v>17.506</v>
      </c>
      <c r="K7" s="5">
        <v>5.8000000000000003E-2</v>
      </c>
      <c r="L7" s="5">
        <v>11.05</v>
      </c>
      <c r="M7" s="5">
        <f t="shared" si="0"/>
        <v>7.5459999999999994</v>
      </c>
      <c r="N7" s="5">
        <v>1.0900000000000001</v>
      </c>
      <c r="O7" s="5">
        <v>0.88000000000000012</v>
      </c>
      <c r="P7" s="5">
        <v>0.1</v>
      </c>
      <c r="Q7" s="3" t="s">
        <v>55</v>
      </c>
    </row>
    <row r="8" spans="1:18" s="10" customFormat="1" x14ac:dyDescent="0.25">
      <c r="A8" s="10" t="s">
        <v>4</v>
      </c>
      <c r="B8" s="10" t="s">
        <v>42</v>
      </c>
      <c r="C8" s="11">
        <v>43398.5625</v>
      </c>
      <c r="D8" s="6">
        <v>504915.93099999998</v>
      </c>
      <c r="E8" s="6">
        <v>8292360.6859999998</v>
      </c>
      <c r="F8" s="6">
        <v>1.6E-2</v>
      </c>
      <c r="G8" s="6">
        <v>19.128</v>
      </c>
      <c r="H8" s="5">
        <f t="shared" si="1"/>
        <v>19.128</v>
      </c>
      <c r="I8" s="5">
        <f t="shared" si="2"/>
        <v>18.033000000000001</v>
      </c>
      <c r="J8" s="5">
        <f t="shared" si="3"/>
        <v>17.913</v>
      </c>
      <c r="K8" s="6">
        <v>4.8000000000000001E-2</v>
      </c>
      <c r="L8" s="6">
        <v>11.99</v>
      </c>
      <c r="M8" s="6">
        <f t="shared" si="0"/>
        <v>7.1379999999999999</v>
      </c>
      <c r="N8" s="6">
        <v>1.2149999999999999</v>
      </c>
      <c r="O8" s="6">
        <v>0.86499999999999988</v>
      </c>
      <c r="P8" s="6">
        <v>0.12</v>
      </c>
      <c r="Q8" s="3" t="s">
        <v>55</v>
      </c>
    </row>
    <row r="9" spans="1:18" s="3" customFormat="1" x14ac:dyDescent="0.25">
      <c r="A9" s="3" t="s">
        <v>19</v>
      </c>
      <c r="B9" s="3" t="s">
        <v>43</v>
      </c>
      <c r="C9" s="12">
        <v>43346</v>
      </c>
      <c r="D9" s="5">
        <v>505309.44799999997</v>
      </c>
      <c r="E9" s="5">
        <v>8293856.7010000004</v>
      </c>
      <c r="F9" s="5">
        <v>2.5000000000000001E-2</v>
      </c>
      <c r="G9" s="5">
        <v>17.654</v>
      </c>
      <c r="H9" s="5">
        <f t="shared" si="1"/>
        <v>17.654</v>
      </c>
      <c r="I9" s="5">
        <f t="shared" si="2"/>
        <v>16.623999999999999</v>
      </c>
      <c r="J9" s="5">
        <f t="shared" si="3"/>
        <v>16.494</v>
      </c>
      <c r="K9" s="5">
        <v>5.8999999999999997E-2</v>
      </c>
      <c r="L9" s="5">
        <v>10.67</v>
      </c>
      <c r="M9" s="5">
        <f t="shared" si="0"/>
        <v>6.984</v>
      </c>
      <c r="N9" s="5">
        <v>1.1600000000000001</v>
      </c>
      <c r="O9" s="5">
        <v>0.94500000000000017</v>
      </c>
      <c r="P9" s="5">
        <v>0.13</v>
      </c>
      <c r="Q9" s="3" t="s">
        <v>55</v>
      </c>
    </row>
    <row r="10" spans="1:18" s="3" customFormat="1" x14ac:dyDescent="0.25">
      <c r="A10" s="3" t="s">
        <v>24</v>
      </c>
      <c r="B10" s="3" t="s">
        <v>27</v>
      </c>
      <c r="C10" s="4">
        <v>43403.274305555555</v>
      </c>
      <c r="D10" s="5">
        <v>509392.77600000001</v>
      </c>
      <c r="E10" s="5">
        <v>8307934.0980000002</v>
      </c>
      <c r="F10" s="5">
        <v>8.0000000000000002E-3</v>
      </c>
      <c r="G10" s="5">
        <v>16.823</v>
      </c>
      <c r="H10" s="15">
        <f>J10+O10</f>
        <v>16.692999999999998</v>
      </c>
      <c r="I10" s="5">
        <f t="shared" si="2"/>
        <v>16.332999999999998</v>
      </c>
      <c r="J10" s="5">
        <f>G10-N10</f>
        <v>16.202999999999999</v>
      </c>
      <c r="K10" s="5">
        <v>0.06</v>
      </c>
      <c r="L10" s="5">
        <v>3.39</v>
      </c>
      <c r="M10" s="5">
        <f t="shared" si="0"/>
        <v>13.302999999999997</v>
      </c>
      <c r="N10" s="5">
        <v>0.62</v>
      </c>
      <c r="O10" s="5">
        <v>0.49</v>
      </c>
      <c r="P10" s="5">
        <v>0.13</v>
      </c>
      <c r="Q10" s="16" t="s">
        <v>56</v>
      </c>
    </row>
    <row r="11" spans="1:18" s="3" customFormat="1" x14ac:dyDescent="0.25">
      <c r="A11" s="3" t="s">
        <v>10</v>
      </c>
      <c r="B11" s="9" t="s">
        <v>61</v>
      </c>
      <c r="C11" s="4">
        <v>43396.270833333336</v>
      </c>
      <c r="D11" s="5">
        <v>507769.22899999999</v>
      </c>
      <c r="E11" s="5">
        <v>8299897.7489999998</v>
      </c>
      <c r="F11" s="5">
        <v>3.6999999999999998E-2</v>
      </c>
      <c r="G11" s="5">
        <v>13.367000000000001</v>
      </c>
      <c r="H11" s="5">
        <f t="shared" si="1"/>
        <v>13.367000000000001</v>
      </c>
      <c r="I11" s="5">
        <f t="shared" si="2"/>
        <v>12.572000000000001</v>
      </c>
      <c r="J11" s="5">
        <f t="shared" si="3"/>
        <v>12.452000000000002</v>
      </c>
      <c r="K11" s="5">
        <v>0.06</v>
      </c>
      <c r="L11" s="5">
        <v>2.09</v>
      </c>
      <c r="M11" s="5">
        <f t="shared" si="0"/>
        <v>11.277000000000001</v>
      </c>
      <c r="N11" s="5">
        <v>0.91500000000000004</v>
      </c>
      <c r="O11" s="5">
        <v>0.83</v>
      </c>
      <c r="P11" s="5">
        <v>0.12</v>
      </c>
      <c r="Q11" s="3" t="s">
        <v>55</v>
      </c>
    </row>
    <row r="12" spans="1:18" s="3" customFormat="1" x14ac:dyDescent="0.25">
      <c r="A12" s="3" t="s">
        <v>5</v>
      </c>
      <c r="B12" s="13" t="s">
        <v>62</v>
      </c>
      <c r="C12" s="4">
        <v>43398.25</v>
      </c>
      <c r="D12" s="5">
        <v>514309.962</v>
      </c>
      <c r="E12" s="5">
        <v>8298828.2369999997</v>
      </c>
      <c r="F12" s="5">
        <v>0.01</v>
      </c>
      <c r="G12" s="5">
        <v>18.602999999999998</v>
      </c>
      <c r="H12" s="5">
        <f t="shared" si="1"/>
        <v>18.602999999999998</v>
      </c>
      <c r="I12" s="5">
        <f t="shared" si="2"/>
        <v>17.773</v>
      </c>
      <c r="J12" s="5">
        <f t="shared" si="3"/>
        <v>17.672999999999998</v>
      </c>
      <c r="K12" s="5">
        <v>4.1000000000000002E-2</v>
      </c>
      <c r="L12" s="5">
        <v>8.94</v>
      </c>
      <c r="M12" s="5">
        <f t="shared" si="0"/>
        <v>9.6629999999999985</v>
      </c>
      <c r="N12" s="5">
        <v>0.92999999999999994</v>
      </c>
      <c r="O12" s="5">
        <v>0.46999999999999992</v>
      </c>
      <c r="P12" s="5">
        <v>0.1</v>
      </c>
      <c r="Q12" s="3" t="s">
        <v>55</v>
      </c>
    </row>
    <row r="13" spans="1:18" s="3" customFormat="1" x14ac:dyDescent="0.25">
      <c r="A13" s="3" t="s">
        <v>9</v>
      </c>
      <c r="B13" s="13" t="s">
        <v>63</v>
      </c>
      <c r="C13" s="4">
        <v>43406.25</v>
      </c>
      <c r="D13" s="5">
        <v>500051.98499999999</v>
      </c>
      <c r="E13" s="5">
        <v>8295681.1320000002</v>
      </c>
      <c r="F13" s="5">
        <v>4.5999999999999999E-2</v>
      </c>
      <c r="G13" s="5">
        <v>19.798999999999999</v>
      </c>
      <c r="H13" s="5">
        <f t="shared" si="1"/>
        <v>19.798999999999999</v>
      </c>
      <c r="I13" s="5">
        <f t="shared" si="2"/>
        <v>18.954000000000001</v>
      </c>
      <c r="J13" s="5">
        <f t="shared" si="3"/>
        <v>18.853999999999999</v>
      </c>
      <c r="K13" s="5">
        <v>0.05</v>
      </c>
      <c r="L13" s="5">
        <v>11.98</v>
      </c>
      <c r="M13" s="5">
        <f t="shared" si="0"/>
        <v>7.8189999999999991</v>
      </c>
      <c r="N13" s="5">
        <v>0.94499999999999995</v>
      </c>
      <c r="O13" s="5">
        <v>0.8</v>
      </c>
      <c r="P13" s="5">
        <v>0.1</v>
      </c>
      <c r="Q13" s="3" t="s">
        <v>55</v>
      </c>
    </row>
    <row r="14" spans="1:18" s="3" customFormat="1" x14ac:dyDescent="0.25">
      <c r="A14" s="3" t="s">
        <v>34</v>
      </c>
      <c r="B14" s="13" t="s">
        <v>64</v>
      </c>
      <c r="C14" s="4">
        <v>43406.270833333336</v>
      </c>
      <c r="D14" s="5">
        <v>500053.109</v>
      </c>
      <c r="E14" s="5">
        <v>8296644.4560000002</v>
      </c>
      <c r="F14" s="5">
        <v>0.01</v>
      </c>
      <c r="G14" s="5">
        <v>19.343</v>
      </c>
      <c r="H14" s="5">
        <f t="shared" si="1"/>
        <v>19.343</v>
      </c>
      <c r="I14" s="5">
        <f t="shared" si="2"/>
        <v>18.463000000000001</v>
      </c>
      <c r="J14" s="5">
        <f t="shared" si="3"/>
        <v>18.353000000000002</v>
      </c>
      <c r="K14" s="5">
        <v>5.1999999999999998E-2</v>
      </c>
      <c r="L14" s="5">
        <v>11.34</v>
      </c>
      <c r="M14" s="5">
        <f t="shared" si="0"/>
        <v>8.0030000000000001</v>
      </c>
      <c r="N14" s="5">
        <v>0.99</v>
      </c>
      <c r="O14" s="5">
        <v>0.89</v>
      </c>
      <c r="P14" s="5">
        <v>0.11</v>
      </c>
      <c r="Q14" s="3" t="s">
        <v>55</v>
      </c>
    </row>
    <row r="15" spans="1:18" s="3" customFormat="1" x14ac:dyDescent="0.25">
      <c r="A15" s="3" t="s">
        <v>12</v>
      </c>
      <c r="B15" s="3" t="s">
        <v>41</v>
      </c>
      <c r="C15" s="12">
        <v>43406</v>
      </c>
      <c r="D15" s="5">
        <v>500049.77399999998</v>
      </c>
      <c r="E15" s="5">
        <v>8295302.2120000003</v>
      </c>
      <c r="F15" s="5">
        <v>7.0000000000000007E-2</v>
      </c>
      <c r="G15" s="5">
        <v>20.172000000000001</v>
      </c>
      <c r="H15" s="5">
        <f t="shared" si="1"/>
        <v>20.172000000000001</v>
      </c>
      <c r="I15" s="5">
        <f t="shared" si="2"/>
        <v>19.172000000000001</v>
      </c>
      <c r="J15" s="5">
        <f t="shared" si="3"/>
        <v>19.042000000000002</v>
      </c>
      <c r="K15" s="5">
        <v>5.3999999999999999E-2</v>
      </c>
      <c r="L15" s="5">
        <v>12.17</v>
      </c>
      <c r="M15" s="5">
        <f t="shared" si="0"/>
        <v>8.0020000000000007</v>
      </c>
      <c r="N15" s="5">
        <v>1.1299999999999999</v>
      </c>
      <c r="O15" s="5">
        <v>0.7</v>
      </c>
      <c r="P15" s="5">
        <v>0.13</v>
      </c>
      <c r="Q15" s="3" t="s">
        <v>55</v>
      </c>
    </row>
    <row r="16" spans="1:18" s="3" customFormat="1" x14ac:dyDescent="0.25">
      <c r="A16" s="3" t="s">
        <v>8</v>
      </c>
      <c r="B16" s="3" t="s">
        <v>40</v>
      </c>
      <c r="C16" s="4">
        <v>43406</v>
      </c>
      <c r="D16" s="5">
        <v>500054.31699999998</v>
      </c>
      <c r="E16" s="5">
        <v>8293767.6869999999</v>
      </c>
      <c r="F16" s="5">
        <v>0.02</v>
      </c>
      <c r="G16" s="5">
        <v>20.971</v>
      </c>
      <c r="H16" s="5">
        <f t="shared" si="1"/>
        <v>20.971</v>
      </c>
      <c r="I16" s="5">
        <f t="shared" si="2"/>
        <v>20.071000000000002</v>
      </c>
      <c r="J16" s="5">
        <f t="shared" si="3"/>
        <v>19.951000000000001</v>
      </c>
      <c r="K16" s="5">
        <v>5.7000000000000002E-2</v>
      </c>
      <c r="L16" s="5">
        <v>13.09</v>
      </c>
      <c r="M16" s="5">
        <f t="shared" si="0"/>
        <v>7.8810000000000002</v>
      </c>
      <c r="N16" s="5">
        <v>1.02</v>
      </c>
      <c r="O16" s="5">
        <v>0.88500000000000001</v>
      </c>
      <c r="P16" s="5">
        <v>0.12</v>
      </c>
      <c r="Q16" s="3" t="s">
        <v>55</v>
      </c>
    </row>
    <row r="17" spans="1:18" s="10" customFormat="1" x14ac:dyDescent="0.25">
      <c r="A17" s="10" t="s">
        <v>14</v>
      </c>
      <c r="B17" s="3" t="s">
        <v>37</v>
      </c>
      <c r="C17" s="11">
        <v>43399.291666666664</v>
      </c>
      <c r="D17" s="6">
        <v>530360.11399999994</v>
      </c>
      <c r="E17" s="6">
        <v>8322488.6289999997</v>
      </c>
      <c r="F17" s="6">
        <v>0.03</v>
      </c>
      <c r="G17" s="6">
        <v>5.8890000000000002</v>
      </c>
      <c r="H17" s="5">
        <f>J17+N17</f>
        <v>5.8890000000000002</v>
      </c>
      <c r="I17" s="5">
        <f t="shared" si="2"/>
        <v>4.899</v>
      </c>
      <c r="J17" s="5">
        <f>G17-N17</f>
        <v>4.7990000000000004</v>
      </c>
      <c r="K17" s="6">
        <v>5.5E-2</v>
      </c>
      <c r="L17" s="6">
        <v>3.13</v>
      </c>
      <c r="M17" s="6">
        <f>H17-L17</f>
        <v>2.7590000000000003</v>
      </c>
      <c r="N17" s="6">
        <v>1.0900000000000001</v>
      </c>
      <c r="O17" s="6">
        <v>0.83500000000000008</v>
      </c>
      <c r="P17" s="6">
        <v>0.1</v>
      </c>
      <c r="Q17" s="3" t="s">
        <v>55</v>
      </c>
    </row>
    <row r="18" spans="1:18" s="3" customFormat="1" x14ac:dyDescent="0.25">
      <c r="A18" s="3" t="s">
        <v>15</v>
      </c>
      <c r="B18" s="3" t="s">
        <v>22</v>
      </c>
      <c r="C18" s="4">
        <v>43400.3125</v>
      </c>
      <c r="D18" s="5">
        <v>530338.125</v>
      </c>
      <c r="E18" s="5">
        <v>8322496.983</v>
      </c>
      <c r="F18" s="5">
        <v>1.7999999999999999E-2</v>
      </c>
      <c r="G18" s="6">
        <f>5.769</f>
        <v>5.7690000000000001</v>
      </c>
      <c r="H18" s="14"/>
      <c r="I18" s="14"/>
      <c r="J18" s="15">
        <f>G18-0.075-0.2-0.2-0.05-0.15</f>
        <v>5.0939999999999994</v>
      </c>
      <c r="K18" s="5">
        <v>5.6000000000000001E-2</v>
      </c>
      <c r="L18" s="14"/>
      <c r="M18" s="14"/>
      <c r="N18" s="5">
        <v>0.60000000000000009</v>
      </c>
      <c r="O18" s="14"/>
      <c r="P18" s="5">
        <v>0.2</v>
      </c>
      <c r="Q18" s="3" t="s">
        <v>58</v>
      </c>
    </row>
    <row r="19" spans="1:18" s="3" customFormat="1" x14ac:dyDescent="0.25">
      <c r="A19" s="3" t="s">
        <v>7</v>
      </c>
      <c r="B19" s="3" t="s">
        <v>36</v>
      </c>
      <c r="C19" s="4">
        <v>43394.479166666664</v>
      </c>
      <c r="D19" s="5">
        <v>542732.93500000006</v>
      </c>
      <c r="E19" s="5">
        <v>8331311.3420000002</v>
      </c>
      <c r="F19" s="5">
        <v>1.0999999999999999E-2</v>
      </c>
      <c r="G19" s="5">
        <v>6.1480000000000006</v>
      </c>
      <c r="H19" s="5">
        <f t="shared" si="1"/>
        <v>6.1480000000000006</v>
      </c>
      <c r="I19" s="5">
        <f t="shared" si="2"/>
        <v>5.1830000000000007</v>
      </c>
      <c r="J19" s="5">
        <f t="shared" si="3"/>
        <v>5.0930000000000009</v>
      </c>
      <c r="K19" s="5">
        <v>5.5E-2</v>
      </c>
      <c r="L19" s="5">
        <v>4.87</v>
      </c>
      <c r="M19" s="5">
        <f>H19-L19</f>
        <v>1.2780000000000005</v>
      </c>
      <c r="N19" s="5">
        <v>1.0549999999999999</v>
      </c>
      <c r="O19" s="5">
        <v>0.8849999999999999</v>
      </c>
      <c r="P19" s="5">
        <v>0.09</v>
      </c>
      <c r="Q19" s="3" t="s">
        <v>55</v>
      </c>
    </row>
    <row r="20" spans="1:18" s="3" customFormat="1" x14ac:dyDescent="0.25">
      <c r="A20" s="3" t="s">
        <v>6</v>
      </c>
      <c r="B20" s="3" t="s">
        <v>35</v>
      </c>
      <c r="C20" s="4">
        <v>43394.291666666664</v>
      </c>
      <c r="D20" s="5">
        <v>542730.46499999997</v>
      </c>
      <c r="E20" s="5">
        <v>8331303.5439999998</v>
      </c>
      <c r="F20" s="5">
        <v>1.7999999999999999E-2</v>
      </c>
      <c r="G20" s="5">
        <v>5.89</v>
      </c>
      <c r="H20" s="15">
        <f>J20+O20</f>
        <v>6.375</v>
      </c>
      <c r="I20" s="5">
        <f t="shared" si="2"/>
        <v>4.9749999999999996</v>
      </c>
      <c r="J20" s="5">
        <f>G20-N20</f>
        <v>4.8949999999999996</v>
      </c>
      <c r="K20" s="5">
        <v>4.9000000000000002E-2</v>
      </c>
      <c r="L20" s="5">
        <v>0.17999999999999994</v>
      </c>
      <c r="M20" s="5">
        <f>H20-L20</f>
        <v>6.1950000000000003</v>
      </c>
      <c r="N20" s="5">
        <v>0.995</v>
      </c>
      <c r="O20" s="5">
        <v>1.48</v>
      </c>
      <c r="P20" s="5">
        <v>0.08</v>
      </c>
      <c r="Q20" s="16" t="s">
        <v>57</v>
      </c>
      <c r="R20" s="7" t="s">
        <v>66</v>
      </c>
    </row>
    <row r="21" spans="1:18" s="3" customFormat="1" x14ac:dyDescent="0.25">
      <c r="A21" s="3" t="s">
        <v>18</v>
      </c>
      <c r="B21" s="3" t="s">
        <v>18</v>
      </c>
      <c r="C21" s="4">
        <v>43399.583333333336</v>
      </c>
      <c r="D21" s="5">
        <v>467010.63699999999</v>
      </c>
      <c r="E21" s="5">
        <v>8305925.6890000002</v>
      </c>
      <c r="F21" s="5">
        <v>4.8000000000000001E-2</v>
      </c>
      <c r="G21" s="5">
        <v>48.478000000000002</v>
      </c>
      <c r="H21" s="5">
        <f t="shared" si="1"/>
        <v>48.478000000000002</v>
      </c>
      <c r="I21" s="5">
        <f t="shared" si="2"/>
        <v>47.478000000000002</v>
      </c>
      <c r="J21" s="5">
        <f t="shared" si="3"/>
        <v>47.398000000000003</v>
      </c>
      <c r="K21" s="5">
        <v>4.7E-2</v>
      </c>
      <c r="L21" s="5">
        <v>9.24</v>
      </c>
      <c r="M21" s="5">
        <f>H21-L21</f>
        <v>39.238</v>
      </c>
      <c r="N21" s="5">
        <v>1.08</v>
      </c>
      <c r="O21" s="5">
        <v>0.7350000000000001</v>
      </c>
      <c r="P21" s="5">
        <v>0.08</v>
      </c>
      <c r="Q21" s="3" t="s">
        <v>55</v>
      </c>
    </row>
    <row r="22" spans="1:18" s="3" customFormat="1" x14ac:dyDescent="0.25">
      <c r="A22" s="3" t="s">
        <v>17</v>
      </c>
      <c r="B22" s="3" t="s">
        <v>71</v>
      </c>
      <c r="C22" s="4">
        <v>43399.552083333336</v>
      </c>
      <c r="D22" s="5">
        <v>462063.18199999997</v>
      </c>
      <c r="E22" s="5">
        <v>8304333.8729999997</v>
      </c>
      <c r="F22" s="5">
        <v>5.1999999999999998E-2</v>
      </c>
      <c r="G22" s="5">
        <v>50.374000000000002</v>
      </c>
      <c r="H22" s="5">
        <f t="shared" si="1"/>
        <v>50.374000000000002</v>
      </c>
      <c r="I22" s="5">
        <f t="shared" si="2"/>
        <v>49.464000000000006</v>
      </c>
      <c r="J22" s="5">
        <f t="shared" si="3"/>
        <v>49.364000000000004</v>
      </c>
      <c r="K22" s="5">
        <v>4.2999999999999997E-2</v>
      </c>
      <c r="L22" s="5">
        <v>14.12</v>
      </c>
      <c r="M22" s="5">
        <f t="shared" ref="M22" si="4">H22-L22</f>
        <v>36.254000000000005</v>
      </c>
      <c r="N22" s="5">
        <v>1.01</v>
      </c>
      <c r="O22" s="5">
        <v>0.875</v>
      </c>
      <c r="P22" s="5">
        <v>0.1</v>
      </c>
      <c r="Q22" s="3" t="s">
        <v>55</v>
      </c>
    </row>
    <row r="25" spans="1:18" x14ac:dyDescent="0.25">
      <c r="J25" s="2"/>
    </row>
    <row r="28" spans="1:18" x14ac:dyDescent="0.25">
      <c r="J28" s="2"/>
    </row>
    <row r="30" spans="1:18" x14ac:dyDescent="0.25">
      <c r="O30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9" sqref="D9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6.28515625" bestFit="1" customWidth="1"/>
    <col min="4" max="4" width="16.140625" bestFit="1" customWidth="1"/>
    <col min="5" max="5" width="14.28515625" bestFit="1" customWidth="1"/>
    <col min="6" max="6" width="18.28515625" bestFit="1" customWidth="1"/>
    <col min="7" max="7" width="15.7109375" bestFit="1" customWidth="1"/>
  </cols>
  <sheetData>
    <row r="1" spans="1:7" x14ac:dyDescent="0.25">
      <c r="A1" t="s">
        <v>0</v>
      </c>
      <c r="B1" t="s">
        <v>29</v>
      </c>
      <c r="C1" t="s">
        <v>33</v>
      </c>
      <c r="D1" t="s">
        <v>28</v>
      </c>
      <c r="E1" t="s">
        <v>30</v>
      </c>
      <c r="F1" t="s">
        <v>31</v>
      </c>
      <c r="G1" t="s">
        <v>32</v>
      </c>
    </row>
    <row r="2" spans="1:7" x14ac:dyDescent="0.25">
      <c r="A2" t="s">
        <v>10</v>
      </c>
      <c r="B2">
        <v>464284</v>
      </c>
      <c r="C2">
        <v>400</v>
      </c>
      <c r="D2">
        <v>11</v>
      </c>
      <c r="E2">
        <v>4</v>
      </c>
      <c r="F2">
        <v>2.09</v>
      </c>
      <c r="G2" s="1">
        <v>43403.625</v>
      </c>
    </row>
    <row r="3" spans="1:7" x14ac:dyDescent="0.25">
      <c r="A3" t="s">
        <v>4</v>
      </c>
      <c r="B3">
        <v>524316</v>
      </c>
      <c r="C3">
        <v>700</v>
      </c>
      <c r="D3">
        <v>60</v>
      </c>
      <c r="E3">
        <v>15</v>
      </c>
      <c r="F3">
        <v>11.99</v>
      </c>
      <c r="G3" s="1">
        <v>43396.541666666664</v>
      </c>
    </row>
    <row r="4" spans="1:7" x14ac:dyDescent="0.25">
      <c r="A4" t="s">
        <v>24</v>
      </c>
      <c r="B4">
        <v>524305</v>
      </c>
      <c r="C4">
        <v>700</v>
      </c>
      <c r="D4">
        <v>11</v>
      </c>
      <c r="E4">
        <v>6</v>
      </c>
      <c r="F4">
        <v>3.39</v>
      </c>
      <c r="G4" s="1">
        <v>43403.291666666664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data</vt:lpstr>
      <vt:lpstr>Sheet1</vt:lpstr>
      <vt:lpstr>Sheet2</vt:lpstr>
      <vt:lpstr>Logger installs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Short</dc:creator>
  <cp:lastModifiedBy>Matti Peljo</cp:lastModifiedBy>
  <cp:lastPrinted>2019-08-15T05:00:40Z</cp:lastPrinted>
  <dcterms:created xsi:type="dcterms:W3CDTF">2018-10-25T07:18:42Z</dcterms:created>
  <dcterms:modified xsi:type="dcterms:W3CDTF">2019-10-02T06:40:35Z</dcterms:modified>
</cp:coreProperties>
</file>