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xr:revisionPtr revIDLastSave="0" documentId="10_ncr:8100000_{FE50CC24-0396-4110-B4D5-CBBC3C1A0053}" xr6:coauthVersionLast="33" xr6:coauthVersionMax="33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C25" i="1" l="1"/>
  <c r="C28" i="1"/>
  <c r="C27" i="1"/>
  <c r="C22" i="1"/>
  <c r="C26" i="1"/>
  <c r="N29" i="1"/>
  <c r="N20" i="1"/>
  <c r="N31" i="1"/>
  <c r="N24" i="1"/>
  <c r="N18" i="1"/>
  <c r="N23" i="1"/>
  <c r="N21" i="1"/>
  <c r="N19" i="1"/>
  <c r="N27" i="1" l="1"/>
  <c r="N30" i="1"/>
  <c r="N26" i="1"/>
  <c r="N28" i="1"/>
  <c r="N22" i="1"/>
  <c r="N25" i="1"/>
</calcChain>
</file>

<file path=xl/sharedStrings.xml><?xml version="1.0" encoding="utf-8"?>
<sst xmlns="http://schemas.openxmlformats.org/spreadsheetml/2006/main" count="19" uniqueCount="18">
  <si>
    <t>Nr indeksu</t>
  </si>
  <si>
    <t>Lista 1</t>
  </si>
  <si>
    <t>Kartkówka 1</t>
  </si>
  <si>
    <t>Pkt do tej pory</t>
  </si>
  <si>
    <t>%</t>
  </si>
  <si>
    <t>Propozycja</t>
  </si>
  <si>
    <t>Lista 2</t>
  </si>
  <si>
    <t>Kartkówka 2</t>
  </si>
  <si>
    <t>Lab 2</t>
  </si>
  <si>
    <t>Kartkówka 3</t>
  </si>
  <si>
    <t>Kolumna1</t>
  </si>
  <si>
    <t>Lista 3</t>
  </si>
  <si>
    <t>Kolumna18</t>
  </si>
  <si>
    <t>Lista Spatial</t>
  </si>
  <si>
    <t>Kartkówka 4</t>
  </si>
  <si>
    <t>Lista 5</t>
  </si>
  <si>
    <t>Ocena Końcowa</t>
  </si>
  <si>
    <t>Sprawozdanie!!!!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</si>
</sst>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2" borderId="0" xfId="1" applyNumberFormat="1"/>
    <xf numFmtId="0" fontId="3" fillId="4" borderId="0" xfId="3" applyNumberFormat="1"/>
    <xf numFmtId="0" fontId="3" fillId="4" borderId="0" xfId="3"/>
    <xf numFmtId="0" fontId="2" fillId="3" borderId="0" xfId="2" applyNumberFormat="1"/>
  </cellXfs>
  <cellStyles count="4">
    <cellStyle name="Dobry" xfId="2" builtinId="26"/>
    <cellStyle name="Neutralny" xfId="1" builtinId="28"/>
    <cellStyle name="Normalny" xfId="0" builtinId="0"/>
    <cellStyle name="Zły" xfId="3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5" totalsRowShown="0">
  <autoFilter ref="A1:B15" xr:uid="{00000000-0009-0000-0100-000001000000}"/>
  <sortState ref="A2:B15">
    <sortCondition ref="A1:A15"/>
  </sortState>
  <tableColumns count="2">
    <tableColumn id="7" xr3:uid="{EBC99959-A3A1-45C1-BBBA-DC832AAE0131}" name="Kolumna18"/>
    <tableColumn id="1" xr3:uid="{00000000-0010-0000-0000-000001000000}" name="Nr indeks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O31" totalsRowShown="0">
  <autoFilter ref="A17:O31" xr:uid="{00000000-0009-0000-0100-000002000000}"/>
  <sortState ref="A18:N31">
    <sortCondition ref="A17:A31"/>
  </sortState>
  <tableColumns count="15">
    <tableColumn id="22" xr3:uid="{560E68F0-BE8A-4178-9105-AC05CE4B55F2}" name="Kolumna1"/>
    <tableColumn id="1" xr3:uid="{00000000-0010-0000-0100-000001000000}" name="Nr indeksu"/>
    <tableColumn id="4" xr3:uid="{00000000-0010-0000-0100-000004000000}" name="Lista 1"/>
    <tableColumn id="12" xr3:uid="{00000000-0010-0000-0100-00000C000000}" name="Kartkówka 1"/>
    <tableColumn id="5" xr3:uid="{2FCEF85C-1287-4108-9852-35C58A18D4CF}" name="Lista 2"/>
    <tableColumn id="3" xr3:uid="{9772D186-2346-45B5-8D95-CF09206DAD57}" name="Kartkówka 2"/>
    <tableColumn id="6" xr3:uid="{61AA02F2-3FCD-4EFC-8D15-E648F15660B1}" name="Lab 2"/>
    <tableColumn id="7" xr3:uid="{FE6791A3-CBDC-45D5-AE17-43060192EB64}" name="Lista 3"/>
    <tableColumn id="8" xr3:uid="{7586B4CC-4010-47ED-9B83-F392376FFF3B}" name="Kartkówka 3"/>
    <tableColumn id="9" xr3:uid="{837CC051-FF37-4584-8D9C-56B5A91609DF}" name="Lista Spatial"/>
    <tableColumn id="11" xr3:uid="{D518B442-009B-48FE-8317-D4AA7CFD1A11}" name="Kartkówka 4"/>
    <tableColumn id="13" xr3:uid="{067DAC3E-FAD3-4FAB-975E-97023AD4E1EC}" name="Lista 5"/>
    <tableColumn id="10" xr3:uid="{00000000-0010-0000-0100-00000A000000}" name="%" dataDxfId="2">
      <calculatedColumnFormula>SUM(Tabela13[[#This Row],[Lista 1]:[Lista 5]])/$B$33</calculatedColumnFormula>
    </tableColumn>
    <tableColumn id="2" xr3:uid="{00000000-0010-0000-0100-000002000000}" name="Propozycja" dataDxfId="1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  <tableColumn id="15" xr3:uid="{2E922340-63FF-4D39-AF60-B601448C8DB5}" name="Ocena Końcowa" dataDxfId="0" dataCellStyle="Neutral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0" workbookViewId="0">
      <selection activeCell="O18" sqref="O18"/>
    </sheetView>
  </sheetViews>
  <sheetFormatPr defaultRowHeight="14.4" x14ac:dyDescent="0.3"/>
  <cols>
    <col min="1" max="1" width="17.6640625" customWidth="1"/>
    <col min="2" max="11" width="17" customWidth="1"/>
    <col min="12" max="12" width="16.77734375" customWidth="1"/>
  </cols>
  <sheetData>
    <row r="1" spans="1:2" x14ac:dyDescent="0.3">
      <c r="A1" t="s">
        <v>12</v>
      </c>
      <c r="B1" t="s">
        <v>0</v>
      </c>
    </row>
    <row r="2" spans="1:2" x14ac:dyDescent="0.3">
      <c r="A2">
        <v>1</v>
      </c>
      <c r="B2">
        <v>152205</v>
      </c>
    </row>
    <row r="3" spans="1:2" ht="14.4" customHeight="1" x14ac:dyDescent="0.3">
      <c r="A3">
        <v>2</v>
      </c>
      <c r="B3">
        <v>152210</v>
      </c>
    </row>
    <row r="4" spans="1:2" ht="14.4" customHeight="1" x14ac:dyDescent="0.3">
      <c r="A4">
        <v>3</v>
      </c>
      <c r="B4">
        <v>152200</v>
      </c>
    </row>
    <row r="5" spans="1:2" x14ac:dyDescent="0.3">
      <c r="A5">
        <v>4</v>
      </c>
      <c r="B5">
        <v>152208</v>
      </c>
    </row>
    <row r="6" spans="1:2" ht="14.4" customHeight="1" x14ac:dyDescent="0.3">
      <c r="A6">
        <v>5</v>
      </c>
      <c r="B6">
        <v>152181</v>
      </c>
    </row>
    <row r="7" spans="1:2" x14ac:dyDescent="0.3">
      <c r="A7">
        <v>6</v>
      </c>
      <c r="B7">
        <v>152206</v>
      </c>
    </row>
    <row r="8" spans="1:2" ht="14.4" customHeight="1" x14ac:dyDescent="0.3">
      <c r="A8">
        <v>7</v>
      </c>
      <c r="B8">
        <v>152204</v>
      </c>
    </row>
    <row r="9" spans="1:2" ht="14.4" customHeight="1" x14ac:dyDescent="0.3">
      <c r="A9">
        <v>8</v>
      </c>
      <c r="B9">
        <v>152197</v>
      </c>
    </row>
    <row r="10" spans="1:2" ht="14.4" customHeight="1" x14ac:dyDescent="0.3">
      <c r="A10">
        <v>9</v>
      </c>
      <c r="B10">
        <v>152180</v>
      </c>
    </row>
    <row r="11" spans="1:2" x14ac:dyDescent="0.3">
      <c r="A11">
        <v>10</v>
      </c>
      <c r="B11">
        <v>152189</v>
      </c>
    </row>
    <row r="12" spans="1:2" ht="14.4" customHeight="1" x14ac:dyDescent="0.3">
      <c r="A12">
        <v>11</v>
      </c>
      <c r="B12">
        <v>152260</v>
      </c>
    </row>
    <row r="13" spans="1:2" ht="14.4" customHeight="1" x14ac:dyDescent="0.3">
      <c r="A13">
        <v>12</v>
      </c>
      <c r="B13">
        <v>152193</v>
      </c>
    </row>
    <row r="14" spans="1:2" x14ac:dyDescent="0.3">
      <c r="A14">
        <v>13</v>
      </c>
      <c r="B14">
        <v>152192</v>
      </c>
    </row>
    <row r="15" spans="1:2" x14ac:dyDescent="0.3">
      <c r="A15">
        <v>14</v>
      </c>
      <c r="B15">
        <v>152203</v>
      </c>
    </row>
    <row r="17" spans="1:17" x14ac:dyDescent="0.3">
      <c r="A17" t="s">
        <v>10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8</v>
      </c>
      <c r="H17" t="s">
        <v>11</v>
      </c>
      <c r="I17" t="s">
        <v>9</v>
      </c>
      <c r="J17" t="s">
        <v>13</v>
      </c>
      <c r="K17" t="s">
        <v>14</v>
      </c>
      <c r="L17" t="s">
        <v>15</v>
      </c>
      <c r="M17" t="s">
        <v>4</v>
      </c>
      <c r="N17" t="s">
        <v>5</v>
      </c>
      <c r="O17" s="1" t="s">
        <v>16</v>
      </c>
    </row>
    <row r="18" spans="1:17" x14ac:dyDescent="0.3">
      <c r="A18">
        <v>1</v>
      </c>
      <c r="B18">
        <v>152205</v>
      </c>
      <c r="C18">
        <v>10.5</v>
      </c>
      <c r="D18">
        <v>6</v>
      </c>
      <c r="E18">
        <v>10</v>
      </c>
      <c r="F18">
        <v>6</v>
      </c>
      <c r="G18">
        <v>2</v>
      </c>
      <c r="H18">
        <v>10.5</v>
      </c>
      <c r="I18">
        <v>7.5</v>
      </c>
      <c r="J18">
        <v>4</v>
      </c>
      <c r="K18">
        <v>4</v>
      </c>
      <c r="L18">
        <v>6</v>
      </c>
      <c r="M18">
        <f>SUM(Tabela13[[#This Row],[Lista 1]:[Lista 5]])/$B$33</f>
        <v>0.85256410256410253</v>
      </c>
      <c r="N18">
        <f>IF(Tabela13[[#This Row],[%]]&lt;0.6, 2, IF(Tabela13[[#This Row],[%]]&lt;0.7, 3, IF(Tabela13[[#This Row],[%]]&lt;0.8, 3.5, IF(Tabela13[[#This Row],[%]]&lt;0.9, 4, IF(Tabela13[[#This Row],[%]]&lt;0.95, 4.5, 5)))))</f>
        <v>4</v>
      </c>
      <c r="O18" s="2">
        <v>5</v>
      </c>
    </row>
    <row r="19" spans="1:17" x14ac:dyDescent="0.3">
      <c r="A19">
        <v>2</v>
      </c>
      <c r="B19">
        <v>152210</v>
      </c>
      <c r="C19">
        <v>10.5</v>
      </c>
      <c r="D19">
        <v>4.5</v>
      </c>
      <c r="E19">
        <v>9.5</v>
      </c>
      <c r="F19">
        <v>7</v>
      </c>
      <c r="G19">
        <v>3</v>
      </c>
      <c r="H19">
        <v>10</v>
      </c>
      <c r="I19">
        <v>7.5</v>
      </c>
      <c r="J19">
        <v>4</v>
      </c>
      <c r="L19">
        <v>4</v>
      </c>
      <c r="M19">
        <f>SUM(Tabela13[[#This Row],[Lista 1]:[Lista 5]])/$B$33</f>
        <v>0.76923076923076927</v>
      </c>
      <c r="N19">
        <f>IF(Tabela13[[#This Row],[%]]&lt;0.6, 2, IF(Tabela13[[#This Row],[%]]&lt;0.7, 3, IF(Tabela13[[#This Row],[%]]&lt;0.8, 3.5, IF(Tabela13[[#This Row],[%]]&lt;0.9, 4, IF(Tabela13[[#This Row],[%]]&lt;0.95, 4.5, 5)))))</f>
        <v>3.5</v>
      </c>
      <c r="O19" s="2">
        <v>4.5</v>
      </c>
    </row>
    <row r="20" spans="1:17" x14ac:dyDescent="0.3">
      <c r="A20">
        <v>3</v>
      </c>
      <c r="B20">
        <v>152200</v>
      </c>
      <c r="C20">
        <v>12</v>
      </c>
      <c r="D20">
        <v>6.5</v>
      </c>
      <c r="E20">
        <v>12</v>
      </c>
      <c r="F20">
        <v>6.5</v>
      </c>
      <c r="G20">
        <v>3</v>
      </c>
      <c r="H20">
        <v>12</v>
      </c>
      <c r="I20">
        <v>5.5</v>
      </c>
      <c r="J20">
        <v>4</v>
      </c>
      <c r="K20">
        <v>3.25</v>
      </c>
      <c r="L20">
        <v>6</v>
      </c>
      <c r="M20">
        <f>SUM(Tabela13[[#This Row],[Lista 1]:[Lista 5]])/$B$33</f>
        <v>0.90705128205128205</v>
      </c>
      <c r="N20">
        <f>IF(Tabela13[[#This Row],[%]]&lt;0.6, 2, IF(Tabela13[[#This Row],[%]]&lt;0.7, 3, IF(Tabela13[[#This Row],[%]]&lt;0.8, 3.5, IF(Tabela13[[#This Row],[%]]&lt;0.9, 4, IF(Tabela13[[#This Row],[%]]&lt;0.95, 4.5, 5)))))</f>
        <v>4.5</v>
      </c>
      <c r="O20" s="2">
        <v>5</v>
      </c>
    </row>
    <row r="21" spans="1:17" x14ac:dyDescent="0.3">
      <c r="A21">
        <v>4</v>
      </c>
      <c r="B21">
        <v>152208</v>
      </c>
      <c r="C21">
        <v>10.5</v>
      </c>
      <c r="D21">
        <v>4.25</v>
      </c>
      <c r="E21">
        <v>9.5</v>
      </c>
      <c r="F21">
        <v>6</v>
      </c>
      <c r="G21">
        <v>2</v>
      </c>
      <c r="H21">
        <v>11</v>
      </c>
      <c r="I21">
        <v>7</v>
      </c>
      <c r="J21">
        <v>4</v>
      </c>
      <c r="L21">
        <v>4</v>
      </c>
      <c r="M21">
        <f>SUM(Tabela13[[#This Row],[Lista 1]:[Lista 5]])/$B$33</f>
        <v>0.74679487179487181</v>
      </c>
      <c r="N21">
        <f>IF(Tabela13[[#This Row],[%]]&lt;0.6, 2, IF(Tabela13[[#This Row],[%]]&lt;0.7, 3, IF(Tabela13[[#This Row],[%]]&lt;0.8, 3.5, IF(Tabela13[[#This Row],[%]]&lt;0.9, 4, IF(Tabela13[[#This Row],[%]]&lt;0.95, 4.5, 5)))))</f>
        <v>3.5</v>
      </c>
      <c r="O21" s="2">
        <v>4</v>
      </c>
    </row>
    <row r="22" spans="1:17" x14ac:dyDescent="0.3">
      <c r="A22">
        <v>5</v>
      </c>
      <c r="B22">
        <v>152181</v>
      </c>
      <c r="C22">
        <f>12-1</f>
        <v>11</v>
      </c>
      <c r="D22">
        <v>4</v>
      </c>
      <c r="E22">
        <v>9</v>
      </c>
      <c r="F22">
        <v>7</v>
      </c>
      <c r="G22">
        <v>1</v>
      </c>
      <c r="H22">
        <v>8</v>
      </c>
      <c r="I22">
        <v>5</v>
      </c>
      <c r="J22">
        <v>4</v>
      </c>
      <c r="K22">
        <v>6.6</v>
      </c>
      <c r="L22">
        <v>4.5</v>
      </c>
      <c r="M22">
        <f>SUM(Tabela13[[#This Row],[Lista 1]:[Lista 5]])/$B$33</f>
        <v>0.77051282051282055</v>
      </c>
      <c r="N22">
        <f>IF(Tabela13[[#This Row],[%]]&lt;0.6, 2, IF(Tabela13[[#This Row],[%]]&lt;0.7, 3, IF(Tabela13[[#This Row],[%]]&lt;0.8, 3.5, IF(Tabela13[[#This Row],[%]]&lt;0.9, 4, IF(Tabela13[[#This Row],[%]]&lt;0.95, 4.5, 5)))))</f>
        <v>3.5</v>
      </c>
      <c r="O22" s="2">
        <v>4.5</v>
      </c>
    </row>
    <row r="23" spans="1:17" x14ac:dyDescent="0.3">
      <c r="A23">
        <v>6</v>
      </c>
      <c r="B23">
        <v>152206</v>
      </c>
      <c r="C23">
        <v>7</v>
      </c>
      <c r="D23">
        <v>0</v>
      </c>
      <c r="F23">
        <v>3.5</v>
      </c>
      <c r="G23">
        <v>2</v>
      </c>
      <c r="H23">
        <v>6.5</v>
      </c>
      <c r="I23">
        <v>4.5</v>
      </c>
      <c r="J23">
        <v>3</v>
      </c>
      <c r="K23">
        <v>2.5</v>
      </c>
      <c r="L23">
        <v>4</v>
      </c>
      <c r="M23">
        <f>SUM(Tabela13[[#This Row],[Lista 1]:[Lista 5]])/$B$33</f>
        <v>0.42307692307692307</v>
      </c>
      <c r="N23">
        <f>IF(Tabela13[[#This Row],[%]]&lt;0.6, 2, IF(Tabela13[[#This Row],[%]]&lt;0.7, 3, IF(Tabela13[[#This Row],[%]]&lt;0.8, 3.5, IF(Tabela13[[#This Row],[%]]&lt;0.9, 4, IF(Tabela13[[#This Row],[%]]&lt;0.95, 4.5, 5)))))</f>
        <v>2</v>
      </c>
      <c r="O23" s="5">
        <v>3</v>
      </c>
    </row>
    <row r="24" spans="1:17" x14ac:dyDescent="0.3">
      <c r="A24">
        <v>7</v>
      </c>
      <c r="B24">
        <v>152204</v>
      </c>
      <c r="C24">
        <v>4.01</v>
      </c>
      <c r="D24">
        <v>0.5</v>
      </c>
      <c r="E24">
        <v>10</v>
      </c>
      <c r="F24">
        <v>6.5</v>
      </c>
      <c r="G24">
        <v>1</v>
      </c>
      <c r="H24">
        <v>5</v>
      </c>
      <c r="I24">
        <v>6.5</v>
      </c>
      <c r="J24">
        <v>4</v>
      </c>
      <c r="K24">
        <v>3.5</v>
      </c>
      <c r="L24" s="4"/>
      <c r="M24">
        <f>SUM(Tabela13[[#This Row],[Lista 1]:[Lista 5]])/$B$33</f>
        <v>0.52576923076923077</v>
      </c>
      <c r="N24">
        <f>IF(Tabela13[[#This Row],[%]]&lt;0.6, 2, IF(Tabela13[[#This Row],[%]]&lt;0.7, 3, IF(Tabela13[[#This Row],[%]]&lt;0.8, 3.5, IF(Tabela13[[#This Row],[%]]&lt;0.9, 4, IF(Tabela13[[#This Row],[%]]&lt;0.95, 4.5, 5)))))</f>
        <v>2</v>
      </c>
      <c r="O24" s="3">
        <v>2</v>
      </c>
      <c r="Q24" t="s">
        <v>17</v>
      </c>
    </row>
    <row r="25" spans="1:17" x14ac:dyDescent="0.3">
      <c r="A25">
        <v>8</v>
      </c>
      <c r="B25">
        <v>152197</v>
      </c>
      <c r="C25">
        <f>12-6.5</f>
        <v>5.5</v>
      </c>
      <c r="D25">
        <v>4.5</v>
      </c>
      <c r="E25">
        <v>11</v>
      </c>
      <c r="F25">
        <v>6.25</v>
      </c>
      <c r="G25">
        <v>2</v>
      </c>
      <c r="H25">
        <v>7.01</v>
      </c>
      <c r="I25">
        <v>5</v>
      </c>
      <c r="J25">
        <v>4</v>
      </c>
      <c r="K25">
        <v>4.5</v>
      </c>
      <c r="L25">
        <v>4.5</v>
      </c>
      <c r="M25">
        <f>SUM(Tabela13[[#This Row],[Lista 1]:[Lista 5]])/$B$33</f>
        <v>0.69564102564102559</v>
      </c>
      <c r="N25">
        <f>IF(Tabela13[[#This Row],[%]]&lt;0.6, 2, IF(Tabela13[[#This Row],[%]]&lt;0.7, 3, IF(Tabela13[[#This Row],[%]]&lt;0.8, 3.5, IF(Tabela13[[#This Row],[%]]&lt;0.9, 4, IF(Tabela13[[#This Row],[%]]&lt;0.95, 4.5, 5)))))</f>
        <v>3</v>
      </c>
      <c r="O25" s="2">
        <v>3.5</v>
      </c>
    </row>
    <row r="26" spans="1:17" x14ac:dyDescent="0.3">
      <c r="A26">
        <v>9</v>
      </c>
      <c r="B26">
        <v>152180</v>
      </c>
      <c r="C26">
        <f>12-0.5</f>
        <v>11.5</v>
      </c>
      <c r="D26">
        <v>3.5</v>
      </c>
      <c r="E26">
        <v>11.5</v>
      </c>
      <c r="F26">
        <v>5</v>
      </c>
      <c r="G26">
        <v>1</v>
      </c>
      <c r="H26">
        <v>9</v>
      </c>
      <c r="I26">
        <v>3.5</v>
      </c>
      <c r="J26">
        <v>3</v>
      </c>
      <c r="K26">
        <v>5</v>
      </c>
      <c r="L26">
        <v>5</v>
      </c>
      <c r="M26">
        <f>SUM(Tabela13[[#This Row],[Lista 1]:[Lista 5]])/$B$33</f>
        <v>0.74358974358974361</v>
      </c>
      <c r="N26">
        <f>IF(Tabela13[[#This Row],[%]]&lt;0.6, 2, IF(Tabela13[[#This Row],[%]]&lt;0.7, 3, IF(Tabela13[[#This Row],[%]]&lt;0.8, 3.5, IF(Tabela13[[#This Row],[%]]&lt;0.9, 4, IF(Tabela13[[#This Row],[%]]&lt;0.95, 4.5, 5)))))</f>
        <v>3.5</v>
      </c>
      <c r="O26" s="2">
        <v>4.5</v>
      </c>
    </row>
    <row r="27" spans="1:17" x14ac:dyDescent="0.3">
      <c r="A27">
        <v>10</v>
      </c>
      <c r="B27">
        <v>152189</v>
      </c>
      <c r="C27">
        <f>12-4.75</f>
        <v>7.25</v>
      </c>
      <c r="D27">
        <v>3.5</v>
      </c>
      <c r="E27">
        <v>8</v>
      </c>
      <c r="F27">
        <v>7</v>
      </c>
      <c r="G27">
        <v>2</v>
      </c>
      <c r="H27">
        <v>7.01</v>
      </c>
      <c r="I27">
        <v>5</v>
      </c>
      <c r="J27">
        <v>3</v>
      </c>
      <c r="K27">
        <v>4.9000000000000004</v>
      </c>
      <c r="L27">
        <v>4</v>
      </c>
      <c r="M27">
        <f>SUM(Tabela13[[#This Row],[Lista 1]:[Lista 5]])/$B$33</f>
        <v>0.66230769230769226</v>
      </c>
      <c r="N27">
        <f>IF(Tabela13[[#This Row],[%]]&lt;0.6, 2, IF(Tabela13[[#This Row],[%]]&lt;0.7, 3, IF(Tabela13[[#This Row],[%]]&lt;0.8, 3.5, IF(Tabela13[[#This Row],[%]]&lt;0.9, 4, IF(Tabela13[[#This Row],[%]]&lt;0.95, 4.5, 5)))))</f>
        <v>3</v>
      </c>
      <c r="O27" s="2">
        <v>3.5</v>
      </c>
    </row>
    <row r="28" spans="1:17" x14ac:dyDescent="0.3">
      <c r="A28">
        <v>11</v>
      </c>
      <c r="B28">
        <v>152260</v>
      </c>
      <c r="C28">
        <f>12-5.5</f>
        <v>6.5</v>
      </c>
      <c r="D28">
        <v>3</v>
      </c>
      <c r="E28">
        <v>9</v>
      </c>
      <c r="F28">
        <v>5.75</v>
      </c>
      <c r="G28">
        <v>2</v>
      </c>
      <c r="H28">
        <v>7.01</v>
      </c>
      <c r="I28">
        <v>6</v>
      </c>
      <c r="J28">
        <v>3</v>
      </c>
      <c r="K28">
        <v>4.5</v>
      </c>
      <c r="L28">
        <v>3</v>
      </c>
      <c r="M28">
        <f>SUM(Tabela13[[#This Row],[Lista 1]:[Lista 5]])/$B$33</f>
        <v>0.63794871794871788</v>
      </c>
      <c r="N28">
        <f>IF(Tabela13[[#This Row],[%]]&lt;0.6, 2, IF(Tabela13[[#This Row],[%]]&lt;0.7, 3, IF(Tabela13[[#This Row],[%]]&lt;0.8, 3.5, IF(Tabela13[[#This Row],[%]]&lt;0.9, 4, IF(Tabela13[[#This Row],[%]]&lt;0.95, 4.5, 5)))))</f>
        <v>3</v>
      </c>
      <c r="O28" s="5">
        <v>3.5</v>
      </c>
    </row>
    <row r="29" spans="1:17" x14ac:dyDescent="0.3">
      <c r="A29">
        <v>12</v>
      </c>
      <c r="B29">
        <v>152193</v>
      </c>
      <c r="C29">
        <v>6.01</v>
      </c>
      <c r="D29">
        <v>4</v>
      </c>
      <c r="E29">
        <v>6</v>
      </c>
      <c r="F29">
        <v>5.5</v>
      </c>
      <c r="H29">
        <v>9</v>
      </c>
      <c r="I29">
        <v>3</v>
      </c>
      <c r="J29">
        <v>4</v>
      </c>
      <c r="K29">
        <v>3.25</v>
      </c>
      <c r="L29">
        <v>5</v>
      </c>
      <c r="M29">
        <f>SUM(Tabela13[[#This Row],[Lista 1]:[Lista 5]])/$B$33</f>
        <v>0.58666666666666667</v>
      </c>
      <c r="N29">
        <f>IF(Tabela13[[#This Row],[%]]&lt;0.6, 2, IF(Tabela13[[#This Row],[%]]&lt;0.7, 3, IF(Tabela13[[#This Row],[%]]&lt;0.8, 3.5, IF(Tabela13[[#This Row],[%]]&lt;0.9, 4, IF(Tabela13[[#This Row],[%]]&lt;0.95, 4.5, 5)))))</f>
        <v>2</v>
      </c>
      <c r="O29" s="2">
        <v>3</v>
      </c>
    </row>
    <row r="30" spans="1:17" x14ac:dyDescent="0.3">
      <c r="A30">
        <v>13</v>
      </c>
      <c r="B30">
        <v>152192</v>
      </c>
      <c r="C30">
        <v>10.5</v>
      </c>
      <c r="D30">
        <v>3.5</v>
      </c>
      <c r="E30">
        <v>8</v>
      </c>
      <c r="F30">
        <v>6</v>
      </c>
      <c r="G30">
        <v>2</v>
      </c>
      <c r="H30">
        <v>6.5</v>
      </c>
      <c r="I30">
        <v>4</v>
      </c>
      <c r="J30">
        <v>2</v>
      </c>
      <c r="K30">
        <v>2.5</v>
      </c>
      <c r="L30">
        <v>3</v>
      </c>
      <c r="M30">
        <f>SUM(Tabela13[[#This Row],[Lista 1]:[Lista 5]])/$B$33</f>
        <v>0.61538461538461542</v>
      </c>
      <c r="N30">
        <f>IF(Tabela13[[#This Row],[%]]&lt;0.6, 2, IF(Tabela13[[#This Row],[%]]&lt;0.7, 3, IF(Tabela13[[#This Row],[%]]&lt;0.8, 3.5, IF(Tabela13[[#This Row],[%]]&lt;0.9, 4, IF(Tabela13[[#This Row],[%]]&lt;0.95, 4.5, 5)))))</f>
        <v>3</v>
      </c>
      <c r="O30" s="2">
        <v>3</v>
      </c>
    </row>
    <row r="31" spans="1:17" x14ac:dyDescent="0.3">
      <c r="A31">
        <v>14</v>
      </c>
      <c r="B31">
        <v>152203</v>
      </c>
      <c r="C31">
        <v>11</v>
      </c>
      <c r="D31">
        <v>4.5</v>
      </c>
      <c r="E31">
        <v>11.5</v>
      </c>
      <c r="F31">
        <v>6</v>
      </c>
      <c r="G31">
        <v>2</v>
      </c>
      <c r="H31">
        <v>12</v>
      </c>
      <c r="I31">
        <v>5.5</v>
      </c>
      <c r="J31">
        <v>4</v>
      </c>
      <c r="K31">
        <v>5.75</v>
      </c>
      <c r="L31">
        <v>5.5</v>
      </c>
      <c r="M31">
        <f>SUM(Tabela13[[#This Row],[Lista 1]:[Lista 5]])/$B$33</f>
        <v>0.86858974358974361</v>
      </c>
      <c r="N31">
        <f>IF(Tabela13[[#This Row],[%]]&lt;0.6, 2, IF(Tabela13[[#This Row],[%]]&lt;0.7, 3, IF(Tabela13[[#This Row],[%]]&lt;0.8, 3.5, IF(Tabela13[[#This Row],[%]]&lt;0.9, 4, IF(Tabela13[[#This Row],[%]]&lt;0.95, 4.5, 5)))))</f>
        <v>4</v>
      </c>
      <c r="O31" s="2">
        <v>5</v>
      </c>
    </row>
    <row r="33" spans="1:2" x14ac:dyDescent="0.3">
      <c r="A33" t="s">
        <v>3</v>
      </c>
      <c r="B33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2018-06-11T11:27:36Z</dcterms:modified>
</cp:coreProperties>
</file>