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687DDB14-14FA-4B38-ADB7-845F6028AD49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D18" i="2" l="1"/>
  <c r="D17" i="2"/>
  <c r="D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O14" i="2" l="1"/>
  <c r="R8" i="2"/>
  <c r="R7" i="2"/>
  <c r="R6" i="2"/>
  <c r="R4" i="2"/>
  <c r="U2" i="2" l="1"/>
  <c r="V2" i="2" s="1"/>
  <c r="U3" i="2"/>
  <c r="V3" i="2" s="1"/>
  <c r="U4" i="2"/>
  <c r="V4" i="2" s="1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C26" i="2" l="1"/>
  <c r="C23" i="2"/>
  <c r="C25" i="2"/>
  <c r="C22" i="2"/>
  <c r="C21" i="2"/>
  <c r="C24" i="2"/>
</calcChain>
</file>

<file path=xl/sharedStrings.xml><?xml version="1.0" encoding="utf-8"?>
<sst xmlns="http://schemas.openxmlformats.org/spreadsheetml/2006/main" count="36" uniqueCount="31">
  <si>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</si>
  <si>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</si>
  <si>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</si>
  <si>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</si>
  <si>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</si>
  <si>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</si>
  <si>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</si>
  <si>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</si>
  <si>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</si>
  <si>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</si>
  <si>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</si>
  <si>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</si>
  <si>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</si>
  <si>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</si>
  <si>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</si>
  <si>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</si>
  <si>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</si>
  <si>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</si>
  <si>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</si>
  <si>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</si>
  <si>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</si>
  <si>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</si>
  <si>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</si>
  <si>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</si>
  <si>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</si>
  <si>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</si>
  <si>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</si>
  <si>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</si>
  <si>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</si>
  <si>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</si>
  <si>
    <t>Kolokwium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</si>
</sst>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8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Sheet2!$B$20</c:f>
              <c:strCache>
                <c:ptCount val="1"/>
                <c:pt idx="0">
                  <c:v>Ocena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22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1">
          <cell r="B21">
            <v>2</v>
          </cell>
        </row>
        <row r="22">
          <cell r="B22">
            <v>3</v>
          </cell>
        </row>
        <row r="23">
          <cell r="B23">
            <v>3.5</v>
          </cell>
        </row>
        <row r="24">
          <cell r="B24">
            <v>4</v>
          </cell>
        </row>
        <row r="25">
          <cell r="B25">
            <v>4.5</v>
          </cell>
        </row>
        <row r="26">
          <cell r="B26">
            <v>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V14" totalsRowShown="0" headerRowCellStyle="Normalny" dataCellStyle="Normalny">
  <autoFilter ref="A1:V14" xr:uid="{89E03D9E-D957-434B-B442-C513F245E633}"/>
  <tableColumns count="22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7"/>
    <tableColumn id="11" xr3:uid="{F2BF06E0-8B16-4EE0-BDFA-5A8EFEB920BC}" name="Lab 2.2" dataDxfId="16"/>
    <tableColumn id="12" xr3:uid="{A2C4CE87-91B2-4082-9A39-A14C6E26FE90}" name="Lab 2.3" dataDxfId="15"/>
    <tableColumn id="10" xr3:uid="{3C7DF423-FAB9-47AF-A093-EEFCE59AF4ED}" name="Lab 2 Hard" dataDxfId="14"/>
    <tableColumn id="15" xr3:uid="{3B5E6C6E-7ACF-48C9-8A81-4EA689624D51}" name="Lab 3.1" dataDxfId="13"/>
    <tableColumn id="14" xr3:uid="{F0AD8AD1-6C6E-4844-8916-844DF5F71FF6}" name="Lab 3.2" dataDxfId="12"/>
    <tableColumn id="13" xr3:uid="{797D4644-B986-4A32-AADD-CB2DDD5F9799}" name="Lab 3.3" dataDxfId="11"/>
    <tableColumn id="17" xr3:uid="{6ACB1026-D77B-4D5A-84B8-5177A41BB306}" name="Lab 3 Hard" dataDxfId="10"/>
    <tableColumn id="16" xr3:uid="{D608FD31-2663-4574-A525-96E426C42349}" name="Zadanie domowe 1a" dataDxfId="9"/>
    <tableColumn id="2" xr3:uid="{8EDB3FD7-FE9C-46AD-9029-C5A0602D6CB5}" name="Zadanie domowe 1b" dataDxfId="8"/>
    <tableColumn id="3" xr3:uid="{3510D1F6-414F-4109-B017-80C13E08589B}" name="Zadanie domowe 1c" dataDxfId="7"/>
    <tableColumn id="5" xr3:uid="{16E5E6A9-DC14-4058-B398-0E2B3DFE7D5D}" name="Zadanie domowe 2a" dataDxfId="6" dataCellStyle="Normalny"/>
    <tableColumn id="7" xr3:uid="{AE4DD535-37BA-48AD-8401-413CBADCAA6F}" name="Zadanie domowe 2b" dataDxfId="5" dataCellStyle="Normalny"/>
    <tableColumn id="6" xr3:uid="{FDA9E0E6-904C-479C-A40F-BCC7A59CE7D1}" name="Zadanie domowe 2c" dataDxfId="4" dataCellStyle="Normalny"/>
    <tableColumn id="22" xr3:uid="{AB44D86E-C69E-4E5D-97FF-F9479074D942}" name="Kolokwium 1"/>
    <tableColumn id="19" xr3:uid="{08C1C97F-0BBB-454E-B688-1739A46A2662}" name="Suma pkt" dataDxfId="3" dataCellStyle="Normalny">
      <calculatedColumnFormula>SUM(Tabela1[[#This Row],[Zapoznał się z kartą przedmiotu?]:[Kolokwium 1]])</calculatedColumnFormula>
    </tableColumn>
    <tableColumn id="20" xr3:uid="{314EC3CE-C855-4324-8539-4B934CE8984A}" name="%" dataDxfId="2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Propozycja oceny" dataDxfId="1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0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C1" workbookViewId="0">
      <selection activeCell="U11" sqref="U11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19" max="19" width="9" customWidth="1"/>
    <col min="22" max="22" width="12.69921875" customWidth="1"/>
  </cols>
  <sheetData>
    <row r="1" spans="1:22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2</v>
      </c>
      <c r="U1" s="1" t="s">
        <v>5</v>
      </c>
      <c r="V1" s="1" t="s">
        <v>4</v>
      </c>
    </row>
    <row r="2" spans="1:22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>
        <v>0</v>
      </c>
      <c r="R2" s="1">
        <v>2</v>
      </c>
      <c r="S2" s="1">
        <v>22.5</v>
      </c>
      <c r="T2" s="1">
        <f>SUM(Tabela1[[#This Row],[Zapoznał się z kartą przedmiotu?]:[Kolokwium 1]])</f>
        <v>38.58</v>
      </c>
      <c r="U2" s="1">
        <f>Tabela1[[#This Row],[Suma pkt]]/IF(Tabela1[[#This Row],[+]]=1,$D$17,IF(Tabela1[[#This Row],[+]]=2,$D$18,$D$16))</f>
        <v>0.61238095238095236</v>
      </c>
      <c r="V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2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>
        <v>29</v>
      </c>
      <c r="T3" s="1">
        <f>SUM(Tabela1[[#This Row],[Zapoznał się z kartą przedmiotu?]:[Kolokwium 1]])</f>
        <v>48.2</v>
      </c>
      <c r="U3" s="1">
        <f>Tabela1[[#This Row],[Suma pkt]]/IF(Tabela1[[#This Row],[+]]=1,$D$17,IF(Tabela1[[#This Row],[+]]=2,$D$18,$D$16))</f>
        <v>0.83103448275862069</v>
      </c>
      <c r="V3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4" spans="1:22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1</v>
      </c>
      <c r="Q4">
        <v>1</v>
      </c>
      <c r="R4">
        <f>2+0.5</f>
        <v>2.5</v>
      </c>
      <c r="S4">
        <v>26</v>
      </c>
      <c r="T4" s="1">
        <f>SUM(Tabela1[[#This Row],[Zapoznał się z kartą przedmiotu?]:[Kolokwium 1]])</f>
        <v>46.7</v>
      </c>
      <c r="U4" s="1">
        <f>Tabela1[[#This Row],[Suma pkt]]/IF(Tabela1[[#This Row],[+]]=1,$D$17,IF(Tabela1[[#This Row],[+]]=2,$D$18,$D$16))</f>
        <v>0.7412698412698413</v>
      </c>
      <c r="V4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5" spans="1:22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1.5</v>
      </c>
      <c r="N5" s="1">
        <v>1.5</v>
      </c>
      <c r="O5" s="4">
        <v>2</v>
      </c>
      <c r="P5">
        <v>2.1</v>
      </c>
      <c r="Q5">
        <v>0.9</v>
      </c>
      <c r="R5">
        <v>1.75</v>
      </c>
      <c r="S5">
        <v>27.5</v>
      </c>
      <c r="T5" s="1">
        <f>SUM(Tabela1[[#This Row],[Zapoznał się z kartą przedmiotu?]:[Kolokwium 1]])</f>
        <v>46.01</v>
      </c>
      <c r="U5" s="1">
        <f>Tabela1[[#This Row],[Suma pkt]]/IF(Tabela1[[#This Row],[+]]=1,$D$17,IF(Tabela1[[#This Row],[+]]=2,$D$18,$D$16))</f>
        <v>0.73031746031746025</v>
      </c>
      <c r="V5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6" spans="1:22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v>0</v>
      </c>
      <c r="N6" s="1">
        <v>0</v>
      </c>
      <c r="O6" s="1">
        <v>0</v>
      </c>
      <c r="P6">
        <v>2</v>
      </c>
      <c r="Q6">
        <v>0</v>
      </c>
      <c r="R6">
        <f>1.5+0.5</f>
        <v>2</v>
      </c>
      <c r="S6">
        <v>23.5</v>
      </c>
      <c r="T6" s="1">
        <f>SUM(Tabela1[[#This Row],[Zapoznał się z kartą przedmiotu?]:[Kolokwium 1]])</f>
        <v>33.76</v>
      </c>
      <c r="U6" s="1">
        <f>Tabela1[[#This Row],[Suma pkt]]/IF(Tabela1[[#This Row],[+]]=1,$D$17,IF(Tabela1[[#This Row],[+]]=2,$D$18,$D$16))</f>
        <v>0.53587301587301583</v>
      </c>
      <c r="V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2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>
        <v>34.25</v>
      </c>
      <c r="T7" s="1">
        <f>SUM(Tabela1[[#This Row],[Zapoznał się z kartą przedmiotu?]:[Kolokwium 1]])</f>
        <v>54.25</v>
      </c>
      <c r="U7" s="1">
        <f>Tabela1[[#This Row],[Suma pkt]]/IF(Tabela1[[#This Row],[+]]=1,$D$17,IF(Tabela1[[#This Row],[+]]=2,$D$18,$D$16))</f>
        <v>0.93534482758620685</v>
      </c>
      <c r="V7" s="1">
        <f>IF(Tabela1[[#This Row],[%]]&lt;0.6, 2, IF(Tabela1[[#This Row],[%]]&lt;0.7, 3, IF(Tabela1[[#This Row],[%]]&lt;0.8, 3.5, IF(Tabela1[[#This Row],[%]]&lt;0.9, 4, IF(Tabela1[[#This Row],[%]]&lt;0.95, 4.5, 5)))))</f>
        <v>4.5</v>
      </c>
    </row>
    <row r="8" spans="1:22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P8">
        <v>2</v>
      </c>
      <c r="Q8">
        <v>0.5</v>
      </c>
      <c r="R8">
        <f>1.75+0.5</f>
        <v>2.25</v>
      </c>
      <c r="S8">
        <v>32.5</v>
      </c>
      <c r="T8" s="1">
        <f>SUM(Tabela1[[#This Row],[Zapoznał się z kartą przedmiotu?]:[Kolokwium 1]])</f>
        <v>48.25</v>
      </c>
      <c r="U8" s="1">
        <f>Tabela1[[#This Row],[Suma pkt]]/IF(Tabela1[[#This Row],[+]]=1,$D$17,IF(Tabela1[[#This Row],[+]]=2,$D$18,$D$16))</f>
        <v>0.76587301587301593</v>
      </c>
      <c r="V8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9" spans="1:22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P9">
        <v>0</v>
      </c>
      <c r="Q9">
        <v>1</v>
      </c>
      <c r="R9">
        <v>0</v>
      </c>
      <c r="S9">
        <v>27</v>
      </c>
      <c r="T9" s="1">
        <f>SUM(Tabela1[[#This Row],[Zapoznał się z kartą przedmiotu?]:[Kolokwium 1]])</f>
        <v>42</v>
      </c>
      <c r="U9" s="1">
        <f>Tabela1[[#This Row],[Suma pkt]]/IF(Tabela1[[#This Row],[+]]=1,$D$17,IF(Tabela1[[#This Row],[+]]=2,$D$18,$D$16))</f>
        <v>0.66666666666666663</v>
      </c>
      <c r="V9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0" spans="1:22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P10">
        <v>1</v>
      </c>
      <c r="Q10">
        <v>0.5</v>
      </c>
      <c r="R10">
        <v>2.1</v>
      </c>
      <c r="S10">
        <v>31.75</v>
      </c>
      <c r="T10" s="1">
        <f>SUM(Tabela1[[#This Row],[Zapoznał się z kartą przedmiotu?]:[Kolokwium 1]])</f>
        <v>49.85</v>
      </c>
      <c r="U10" s="1">
        <f>Tabela1[[#This Row],[Suma pkt]]/IF(Tabela1[[#This Row],[+]]=1,$D$17,IF(Tabela1[[#This Row],[+]]=2,$D$18,$D$16))</f>
        <v>0.79126984126984135</v>
      </c>
      <c r="V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22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P11">
        <v>2</v>
      </c>
      <c r="Q11">
        <v>0.9</v>
      </c>
      <c r="R11">
        <v>3</v>
      </c>
      <c r="S11">
        <v>31.75</v>
      </c>
      <c r="T11" s="1">
        <f>SUM(Tabela1[[#This Row],[Zapoznał się z kartą przedmiotu?]:[Kolokwium 1]])</f>
        <v>51.15</v>
      </c>
      <c r="U11" s="1">
        <f>Tabela1[[#This Row],[Suma pkt]]/IF(Tabela1[[#This Row],[+]]=1,$D$17,IF(Tabela1[[#This Row],[+]]=2,$D$18,$D$16))</f>
        <v>0.88189655172413794</v>
      </c>
      <c r="V11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2" spans="1:22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>
        <v>36.5</v>
      </c>
      <c r="T12" s="1">
        <f>SUM(Tabela1[[#This Row],[Zapoznał się z kartą przedmiotu?]:[Kolokwium 1]])</f>
        <v>57.65</v>
      </c>
      <c r="U12" s="1">
        <f>Tabela1[[#This Row],[Suma pkt]]/IF(Tabela1[[#This Row],[+]]=1,$D$17,IF(Tabela1[[#This Row],[+]]=2,$D$18,$D$16))</f>
        <v>0.91507936507936505</v>
      </c>
      <c r="V12" s="1">
        <f>IF(Tabela1[[#This Row],[%]]&lt;0.6, 2, IF(Tabela1[[#This Row],[%]]&lt;0.7, 3, IF(Tabela1[[#This Row],[%]]&lt;0.8, 3.5, IF(Tabela1[[#This Row],[%]]&lt;0.9, 4, IF(Tabela1[[#This Row],[%]]&lt;0.95, 4.5, 5)))))</f>
        <v>4.5</v>
      </c>
    </row>
    <row r="13" spans="1:22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>
        <v>0</v>
      </c>
      <c r="Q13">
        <v>0</v>
      </c>
      <c r="R13">
        <v>0</v>
      </c>
      <c r="S13">
        <v>20.75</v>
      </c>
      <c r="T13" s="1">
        <f>SUM(Tabela1[[#This Row],[Zapoznał się z kartą przedmiotu?]:[Kolokwium 1]])</f>
        <v>30.75</v>
      </c>
      <c r="U13" s="1">
        <f>Tabela1[[#This Row],[Suma pkt]]/IF(Tabela1[[#This Row],[+]]=1,$D$17,IF(Tabela1[[#This Row],[+]]=2,$D$18,$D$16))</f>
        <v>0.53017241379310343</v>
      </c>
      <c r="V13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4" spans="1:22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P14">
        <v>2</v>
      </c>
      <c r="Q14">
        <v>0.5</v>
      </c>
      <c r="R14">
        <v>2.5</v>
      </c>
      <c r="S14">
        <v>25</v>
      </c>
      <c r="T14" s="2">
        <f>SUM(Tabela1[[#This Row],[Zapoznał się z kartą przedmiotu?]:[Kolokwium 1]])</f>
        <v>36.85</v>
      </c>
      <c r="U14" s="2">
        <f>Tabela1[[#This Row],[Suma pkt]]/IF(Tabela1[[#This Row],[+]]=1,$D$17,IF(Tabela1[[#This Row],[+]]=2,$D$18,$D$16))</f>
        <v>0.69528301886792454</v>
      </c>
      <c r="V14" s="2">
        <f>IF(Tabela1[[#This Row],[%]]&lt;0.6, 2, IF(Tabela1[[#This Row],[%]]&lt;0.7, 3, IF(Tabela1[[#This Row],[%]]&lt;0.8, 3.5, IF(Tabela1[[#This Row],[%]]&lt;0.9, 4, IF(Tabela1[[#This Row],[%]]&lt;0.95, 4.5, 5)))))</f>
        <v>3</v>
      </c>
    </row>
    <row r="15" spans="1:22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</row>
    <row r="16" spans="1:22" ht="14.4" customHeight="1" x14ac:dyDescent="0.25">
      <c r="B16" t="s">
        <v>3</v>
      </c>
      <c r="C16" t="s">
        <v>20</v>
      </c>
      <c r="D16">
        <f>25+38</f>
        <v>63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f>20+38</f>
        <v>58</v>
      </c>
      <c r="M17" s="6"/>
      <c r="N17" s="6"/>
      <c r="O17" s="6"/>
    </row>
    <row r="18" spans="2:15" ht="13.8" customHeight="1" x14ac:dyDescent="0.25">
      <c r="C18" t="s">
        <v>22</v>
      </c>
      <c r="D18">
        <f>15+38</f>
        <v>53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2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3</v>
      </c>
    </row>
    <row r="23" spans="2:15" x14ac:dyDescent="0.25">
      <c r="B23">
        <v>3.5</v>
      </c>
      <c r="C23">
        <f>COUNTIF(Tabela1[Propozycja oceny],B23)</f>
        <v>4</v>
      </c>
    </row>
    <row r="24" spans="2:15" x14ac:dyDescent="0.25">
      <c r="B24">
        <v>4</v>
      </c>
      <c r="C24">
        <f>COUNTIF(Tabela1[Propozycja oceny],B24)</f>
        <v>2</v>
      </c>
    </row>
    <row r="25" spans="2:15" x14ac:dyDescent="0.25">
      <c r="B25">
        <v>4.5</v>
      </c>
      <c r="C25">
        <f>COUNTIF(Tabela1[Propozycja oceny],B25)</f>
        <v>2</v>
      </c>
    </row>
    <row r="26" spans="2:15" x14ac:dyDescent="0.25">
      <c r="B26">
        <v>5</v>
      </c>
      <c r="C26">
        <f>COUNTIF(Tabela1[Propozycja oceny],B26)</f>
        <v>0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2018-12-07T10:03:56Z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