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ospital" sheetId="1" state="visible" r:id="rId2"/>
    <sheet name="hotel" sheetId="2" state="visible" r:id="rId3"/>
    <sheet name="mall" sheetId="3" state="visible" r:id="rId4"/>
    <sheet name="office" sheetId="4" state="visible" r:id="rId5"/>
    <sheet name="IT" sheetId="5" state="visible" r:id="rId6"/>
    <sheet name="residential" sheetId="6" state="visible" r:id="rId7"/>
    <sheet name="Consumer load profile" sheetId="7" state="visible" r:id="rId8"/>
    <sheet name="Reference load profile" sheetId="8" state="visible" r:id="rId9"/>
  </sheets>
  <definedNames>
    <definedName function="false" hidden="true" localSheetId="7" name="_xlnm._FilterDatabase" vbProcedure="false">'Reference load profile'!$A$1:$F$25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<sst xmlns="http://schemas.openxmlformats.org/spreadsheetml/2006/main" count="80" uniqueCount="23">
  <si>
    <t xml:space="preserve">Average Max load (kW)</t>
  </si>
  <si>
    <t xml:space="preserve">% of max load</t>
  </si>
  <si>
    <t xml:space="preserve">slot</t>
  </si>
  <si>
    <t xml:space="preserve">WH</t>
  </si>
  <si>
    <t xml:space="preserve">HVAC</t>
  </si>
  <si>
    <t xml:space="preserve">WP</t>
  </si>
  <si>
    <t xml:space="preserve">AC</t>
  </si>
  <si>
    <t xml:space="preserve">base load</t>
  </si>
  <si>
    <t xml:space="preserve">Total load</t>
  </si>
  <si>
    <t xml:space="preserve">Fixed load</t>
  </si>
  <si>
    <t xml:space="preserve">hotel</t>
  </si>
  <si>
    <t xml:space="preserve">hospital</t>
  </si>
  <si>
    <t xml:space="preserve">bank</t>
  </si>
  <si>
    <t xml:space="preserve">mall</t>
  </si>
  <si>
    <t xml:space="preserve">it_park</t>
  </si>
  <si>
    <t xml:space="preserve">residential</t>
  </si>
  <si>
    <t xml:space="preserve">Max</t>
  </si>
  <si>
    <t xml:space="preserve">Block</t>
  </si>
  <si>
    <t xml:space="preserve">Hotel Suba International</t>
  </si>
  <si>
    <t xml:space="preserve">Hiranandani Hospital HT</t>
  </si>
  <si>
    <t xml:space="preserve">Dena Bank</t>
  </si>
  <si>
    <t xml:space="preserve">Phoenix mall</t>
  </si>
  <si>
    <t xml:space="preserve">TCS - IT office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</si>
</sst>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hospital!$H$3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hospital!$G$4:$G$27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hospital!$H$4:$H$27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hospital!$I$3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hospital!$G$4:$G$27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hospital!$I$4:$I$27</c:f>
              <c:numCache>
                <c:formatCode>General</c:formatCode>
                <c:ptCount val="2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hospital!$J$3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hospital!$G$4:$G$27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hospital!$J$4:$J$27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hospital!$K$3</c:f>
              <c:strCache>
                <c:ptCount val="1"/>
                <c:pt idx="0">
                  <c:v>base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hospital!$G$4:$G$27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hospital!$K$4:$K$27</c:f>
              <c:numCache>
                <c:formatCode>General</c:formatCode>
                <c:ptCount val="24"/>
                <c:pt idx="0">
                  <c:v>258.720127699656</c:v>
                </c:pt>
                <c:pt idx="1">
                  <c:v>250.863931515642</c:v>
                </c:pt>
                <c:pt idx="2">
                  <c:v>245.170794121815</c:v>
                </c:pt>
                <c:pt idx="3">
                  <c:v>241.236444414807</c:v>
                </c:pt>
                <c:pt idx="4">
                  <c:v>246.842059198626</c:v>
                </c:pt>
                <c:pt idx="5">
                  <c:v>252.651893405796</c:v>
                </c:pt>
                <c:pt idx="6">
                  <c:v>298.634022122382</c:v>
                </c:pt>
                <c:pt idx="7">
                  <c:v>301.589368920304</c:v>
                </c:pt>
                <c:pt idx="8">
                  <c:v>287.794555260109</c:v>
                </c:pt>
                <c:pt idx="9">
                  <c:v>305.695012878327</c:v>
                </c:pt>
                <c:pt idx="10">
                  <c:v>337.209195708891</c:v>
                </c:pt>
                <c:pt idx="11">
                  <c:v>344.290191632839</c:v>
                </c:pt>
                <c:pt idx="12">
                  <c:v>350</c:v>
                </c:pt>
                <c:pt idx="13">
                  <c:v>344.26935291617</c:v>
                </c:pt>
                <c:pt idx="14">
                  <c:v>341.968758595971</c:v>
                </c:pt>
                <c:pt idx="15">
                  <c:v>337.592628095591</c:v>
                </c:pt>
                <c:pt idx="16">
                  <c:v>317.087330893814</c:v>
                </c:pt>
                <c:pt idx="17">
                  <c:v>357.550242145888</c:v>
                </c:pt>
                <c:pt idx="18">
                  <c:v>333.081421033767</c:v>
                </c:pt>
                <c:pt idx="19">
                  <c:v>362.313556001967</c:v>
                </c:pt>
                <c:pt idx="20">
                  <c:v>322.282381281831</c:v>
                </c:pt>
                <c:pt idx="21">
                  <c:v>280.254857504855</c:v>
                </c:pt>
                <c:pt idx="22">
                  <c:v>263.633897090082</c:v>
                </c:pt>
                <c:pt idx="23">
                  <c:v>248.950937325476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hospital!$L$3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hospital!$G$4:$G$27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hospital!$L$4:$L$27</c:f>
              <c:numCache>
                <c:formatCode>General</c:formatCode>
                <c:ptCount val="24"/>
                <c:pt idx="0">
                  <c:v>303.720127699656</c:v>
                </c:pt>
                <c:pt idx="1">
                  <c:v>295.863931515642</c:v>
                </c:pt>
                <c:pt idx="2">
                  <c:v>290.170794121815</c:v>
                </c:pt>
                <c:pt idx="3">
                  <c:v>286.236444414807</c:v>
                </c:pt>
                <c:pt idx="4">
                  <c:v>291.842059198626</c:v>
                </c:pt>
                <c:pt idx="5">
                  <c:v>297.651893405797</c:v>
                </c:pt>
                <c:pt idx="6">
                  <c:v>373.634022122382</c:v>
                </c:pt>
                <c:pt idx="7">
                  <c:v>426.589368920304</c:v>
                </c:pt>
                <c:pt idx="8">
                  <c:v>462.794555260109</c:v>
                </c:pt>
                <c:pt idx="9">
                  <c:v>480.695012878327</c:v>
                </c:pt>
                <c:pt idx="10">
                  <c:v>487.209195708892</c:v>
                </c:pt>
                <c:pt idx="11">
                  <c:v>494.290191632839</c:v>
                </c:pt>
                <c:pt idx="12">
                  <c:v>500</c:v>
                </c:pt>
                <c:pt idx="13">
                  <c:v>494.26935291617</c:v>
                </c:pt>
                <c:pt idx="14">
                  <c:v>491.968758595971</c:v>
                </c:pt>
                <c:pt idx="15">
                  <c:v>487.592628095591</c:v>
                </c:pt>
                <c:pt idx="16">
                  <c:v>467.087330893814</c:v>
                </c:pt>
                <c:pt idx="17">
                  <c:v>452.550242145888</c:v>
                </c:pt>
                <c:pt idx="18">
                  <c:v>428.081421033767</c:v>
                </c:pt>
                <c:pt idx="19">
                  <c:v>407.313556001967</c:v>
                </c:pt>
                <c:pt idx="20">
                  <c:v>367.282381281831</c:v>
                </c:pt>
                <c:pt idx="21">
                  <c:v>325.254857504855</c:v>
                </c:pt>
                <c:pt idx="22">
                  <c:v>308.633897090082</c:v>
                </c:pt>
                <c:pt idx="23">
                  <c:v>293.950937325476</c:v>
                </c:pt>
              </c:numCache>
            </c:numRef>
          </c:yVal>
          <c:smooth val="1"/>
        </c:ser>
        <c:axId val="24353033"/>
        <c:axId val="56100831"/>
      </c:scatterChart>
      <c:valAx>
        <c:axId val="24353033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00831"/>
        <c:crosses val="autoZero"/>
        <c:crossBetween val="midCat"/>
      </c:valAx>
      <c:valAx>
        <c:axId val="56100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5303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TCS - IT office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profile'!$F$1</c:f>
              <c:strCache>
                <c:ptCount val="1"/>
                <c:pt idx="0">
                  <c:v>TCS - IT office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profile'!$F$2:$F$25</c:f>
              <c:numCache>
                <c:formatCode>General</c:formatCode>
                <c:ptCount val="24"/>
                <c:pt idx="0">
                  <c:v>618.8</c:v>
                </c:pt>
                <c:pt idx="1">
                  <c:v>632.7</c:v>
                </c:pt>
                <c:pt idx="2">
                  <c:v>624.05</c:v>
                </c:pt>
                <c:pt idx="3">
                  <c:v>626.4</c:v>
                </c:pt>
                <c:pt idx="4">
                  <c:v>615.45</c:v>
                </c:pt>
                <c:pt idx="5">
                  <c:v>646.15</c:v>
                </c:pt>
                <c:pt idx="6">
                  <c:v>637.15</c:v>
                </c:pt>
                <c:pt idx="7">
                  <c:v>680.5</c:v>
                </c:pt>
                <c:pt idx="8">
                  <c:v>1137.05</c:v>
                </c:pt>
                <c:pt idx="9">
                  <c:v>1226.5</c:v>
                </c:pt>
                <c:pt idx="10">
                  <c:v>1272.35</c:v>
                </c:pt>
                <c:pt idx="11">
                  <c:v>1299.6</c:v>
                </c:pt>
                <c:pt idx="12">
                  <c:v>1381.7</c:v>
                </c:pt>
                <c:pt idx="13">
                  <c:v>1401.9</c:v>
                </c:pt>
                <c:pt idx="14">
                  <c:v>1385.85</c:v>
                </c:pt>
                <c:pt idx="15">
                  <c:v>1373.15</c:v>
                </c:pt>
                <c:pt idx="16">
                  <c:v>1370.05</c:v>
                </c:pt>
                <c:pt idx="17">
                  <c:v>1387.25</c:v>
                </c:pt>
                <c:pt idx="18">
                  <c:v>1348.15</c:v>
                </c:pt>
                <c:pt idx="19">
                  <c:v>1255.5</c:v>
                </c:pt>
                <c:pt idx="20">
                  <c:v>1189.65</c:v>
                </c:pt>
                <c:pt idx="21">
                  <c:v>1070.2</c:v>
                </c:pt>
                <c:pt idx="22">
                  <c:v>1003.3</c:v>
                </c:pt>
                <c:pt idx="23">
                  <c:v>633.5</c:v>
                </c:pt>
              </c:numCache>
            </c:numRef>
          </c:yVal>
          <c:smooth val="1"/>
        </c:ser>
        <c:axId val="70135877"/>
        <c:axId val="42175072"/>
      </c:scatterChart>
      <c:valAx>
        <c:axId val="70135877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75072"/>
        <c:crosses val="autoZero"/>
        <c:crossBetween val="midCat"/>
      </c:valAx>
      <c:valAx>
        <c:axId val="4217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358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residential!$H$3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residential!$G$4:$G$27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residential!$H$4:$H$27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1.14</c:v>
                </c:pt>
                <c:pt idx="7">
                  <c:v>1.14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1.14</c:v>
                </c:pt>
                <c:pt idx="20">
                  <c:v>1.14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residential!$I$3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residential!$G$4:$G$27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residential!$I$4:$I$27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</c:v>
                </c:pt>
                <c:pt idx="9">
                  <c:v>0.76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residential!$J$3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residential!$G$4:$G$27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residential!$J$4:$J$27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0.76</c:v>
                </c:pt>
                <c:pt idx="8">
                  <c:v>0.76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residential!$K$3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residential!$G$4:$G$27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residential!$K$4:$K$27</c:f>
              <c:numCache>
                <c:formatCode>General</c:formatCode>
                <c:ptCount val="24"/>
                <c:pt idx="0">
                  <c:v>0.786749482401656</c:v>
                </c:pt>
                <c:pt idx="1">
                  <c:v>0.786749482401656</c:v>
                </c:pt>
                <c:pt idx="2">
                  <c:v>0.786749482401656</c:v>
                </c:pt>
                <c:pt idx="3">
                  <c:v>0.786749482401656</c:v>
                </c:pt>
                <c:pt idx="4">
                  <c:v>0.786749482401656</c:v>
                </c:pt>
                <c:pt idx="5">
                  <c:v>0.786749482401656</c:v>
                </c:pt>
                <c:pt idx="6">
                  <c:v>0.380393374741201</c:v>
                </c:pt>
                <c:pt idx="7">
                  <c:v>0.861490683229813</c:v>
                </c:pt>
                <c:pt idx="8">
                  <c:v>1.54635610766046</c:v>
                </c:pt>
                <c:pt idx="9">
                  <c:v>2.30635610766046</c:v>
                </c:pt>
                <c:pt idx="10">
                  <c:v>0.491718426501035</c:v>
                </c:pt>
                <c:pt idx="11">
                  <c:v>0.491718426501035</c:v>
                </c:pt>
                <c:pt idx="12">
                  <c:v>0.491718426501035</c:v>
                </c:pt>
                <c:pt idx="13">
                  <c:v>0.491718426501035</c:v>
                </c:pt>
                <c:pt idx="14">
                  <c:v>0.491718426501035</c:v>
                </c:pt>
                <c:pt idx="15">
                  <c:v>0.491718426501035</c:v>
                </c:pt>
                <c:pt idx="16">
                  <c:v>0.491718426501035</c:v>
                </c:pt>
                <c:pt idx="17">
                  <c:v>0.491718426501035</c:v>
                </c:pt>
                <c:pt idx="18">
                  <c:v>0.491718426501035</c:v>
                </c:pt>
                <c:pt idx="19">
                  <c:v>0.0774948240165632</c:v>
                </c:pt>
                <c:pt idx="20">
                  <c:v>2.66</c:v>
                </c:pt>
                <c:pt idx="21">
                  <c:v>3.06635610766046</c:v>
                </c:pt>
                <c:pt idx="22">
                  <c:v>0.89296066252588</c:v>
                </c:pt>
                <c:pt idx="23">
                  <c:v>0.786749482401656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residential!$L$3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residential!$G$4:$G$27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residential!$L$4:$L$27</c:f>
              <c:numCache>
                <c:formatCode>General</c:formatCode>
                <c:ptCount val="24"/>
                <c:pt idx="0">
                  <c:v>0.786749482401656</c:v>
                </c:pt>
                <c:pt idx="1">
                  <c:v>0.786749482401656</c:v>
                </c:pt>
                <c:pt idx="2">
                  <c:v>0.786749482401656</c:v>
                </c:pt>
                <c:pt idx="3">
                  <c:v>0.786749482401656</c:v>
                </c:pt>
                <c:pt idx="4">
                  <c:v>0.786749482401656</c:v>
                </c:pt>
                <c:pt idx="5">
                  <c:v>0.786749482401656</c:v>
                </c:pt>
                <c:pt idx="6">
                  <c:v>1.5203933747412</c:v>
                </c:pt>
                <c:pt idx="7">
                  <c:v>2.76149068322981</c:v>
                </c:pt>
                <c:pt idx="8">
                  <c:v>3.06635610766046</c:v>
                </c:pt>
                <c:pt idx="9">
                  <c:v>3.06635610766046</c:v>
                </c:pt>
                <c:pt idx="10">
                  <c:v>0.491718426501035</c:v>
                </c:pt>
                <c:pt idx="11">
                  <c:v>0.491718426501035</c:v>
                </c:pt>
                <c:pt idx="12">
                  <c:v>0.491718426501035</c:v>
                </c:pt>
                <c:pt idx="13">
                  <c:v>0.491718426501035</c:v>
                </c:pt>
                <c:pt idx="14">
                  <c:v>0.491718426501035</c:v>
                </c:pt>
                <c:pt idx="15">
                  <c:v>0.491718426501035</c:v>
                </c:pt>
                <c:pt idx="16">
                  <c:v>0.491718426501035</c:v>
                </c:pt>
                <c:pt idx="17">
                  <c:v>0.491718426501035</c:v>
                </c:pt>
                <c:pt idx="18">
                  <c:v>0.491718426501035</c:v>
                </c:pt>
                <c:pt idx="19">
                  <c:v>1.21749482401656</c:v>
                </c:pt>
                <c:pt idx="20">
                  <c:v>3.8</c:v>
                </c:pt>
                <c:pt idx="21">
                  <c:v>3.06635610766046</c:v>
                </c:pt>
                <c:pt idx="22">
                  <c:v>0.89296066252588</c:v>
                </c:pt>
                <c:pt idx="23">
                  <c:v>0.786749482401656</c:v>
                </c:pt>
              </c:numCache>
            </c:numRef>
          </c:yVal>
          <c:smooth val="1"/>
        </c:ser>
        <c:axId val="49626522"/>
        <c:axId val="66160566"/>
      </c:scatterChart>
      <c:valAx>
        <c:axId val="496265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60566"/>
        <c:crosses val="autoZero"/>
        <c:crossBetween val="midCat"/>
      </c:valAx>
      <c:valAx>
        <c:axId val="66160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265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Hotel Suba International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profile'!$B$1</c:f>
              <c:strCache>
                <c:ptCount val="1"/>
                <c:pt idx="0">
                  <c:v>Hotel Suba International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profile'!$B$2:$B$25</c:f>
              <c:numCache>
                <c:formatCode>General</c:formatCode>
                <c:ptCount val="24"/>
                <c:pt idx="0">
                  <c:v>85.0580645161291</c:v>
                </c:pt>
                <c:pt idx="1">
                  <c:v>80.4645161290322</c:v>
                </c:pt>
                <c:pt idx="2">
                  <c:v>76.8</c:v>
                </c:pt>
                <c:pt idx="3">
                  <c:v>74.9161290322581</c:v>
                </c:pt>
                <c:pt idx="4">
                  <c:v>71.7935483870968</c:v>
                </c:pt>
                <c:pt idx="5">
                  <c:v>70.1161290322581</c:v>
                </c:pt>
                <c:pt idx="6">
                  <c:v>73.6774193548387</c:v>
                </c:pt>
                <c:pt idx="7">
                  <c:v>79.5870967741936</c:v>
                </c:pt>
                <c:pt idx="8">
                  <c:v>88.6451612903226</c:v>
                </c:pt>
                <c:pt idx="9">
                  <c:v>90.3741935483871</c:v>
                </c:pt>
                <c:pt idx="10">
                  <c:v>95.9741935483871</c:v>
                </c:pt>
                <c:pt idx="11">
                  <c:v>95.3548387096774</c:v>
                </c:pt>
                <c:pt idx="12">
                  <c:v>100.438709677419</c:v>
                </c:pt>
                <c:pt idx="13">
                  <c:v>101.651612903226</c:v>
                </c:pt>
                <c:pt idx="14">
                  <c:v>97.5483870967742</c:v>
                </c:pt>
                <c:pt idx="15">
                  <c:v>96.3354838709678</c:v>
                </c:pt>
                <c:pt idx="16">
                  <c:v>94.9935483870967</c:v>
                </c:pt>
                <c:pt idx="17">
                  <c:v>92.283870967742</c:v>
                </c:pt>
                <c:pt idx="18">
                  <c:v>95.4064516129033</c:v>
                </c:pt>
                <c:pt idx="19">
                  <c:v>96.8774193548387</c:v>
                </c:pt>
                <c:pt idx="20">
                  <c:v>101.341935483871</c:v>
                </c:pt>
                <c:pt idx="21">
                  <c:v>101.393548387097</c:v>
                </c:pt>
                <c:pt idx="22">
                  <c:v>103.870967741935</c:v>
                </c:pt>
                <c:pt idx="23">
                  <c:v>95.4064516129032</c:v>
                </c:pt>
              </c:numCache>
            </c:numRef>
          </c:yVal>
          <c:smooth val="1"/>
        </c:ser>
        <c:axId val="96039041"/>
        <c:axId val="44291687"/>
      </c:scatterChart>
      <c:valAx>
        <c:axId val="96039041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91687"/>
        <c:crosses val="autoZero"/>
        <c:crossBetween val="midCat"/>
      </c:valAx>
      <c:valAx>
        <c:axId val="44291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390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Hiranandani Hospital 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846334770678"/>
          <c:y val="0.119006277547749"/>
          <c:w val="0.877538220305762"/>
          <c:h val="0.724722852945105"/>
        </c:manualLayout>
      </c:layout>
      <c:scatterChart>
        <c:scatterStyle val="line"/>
        <c:varyColors val="0"/>
        <c:ser>
          <c:idx val="0"/>
          <c:order val="0"/>
          <c:tx>
            <c:strRef>
              <c:f>'Reference load profile'!$C$1</c:f>
              <c:strCache>
                <c:ptCount val="1"/>
                <c:pt idx="0">
                  <c:v>Hiranandani Hospital HT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profile'!$C$2:$C$25</c:f>
              <c:numCache>
                <c:formatCode>General</c:formatCode>
                <c:ptCount val="24"/>
                <c:pt idx="0">
                  <c:v>453.251612903226</c:v>
                </c:pt>
                <c:pt idx="1">
                  <c:v>440.961290322581</c:v>
                </c:pt>
                <c:pt idx="2">
                  <c:v>432.174193548387</c:v>
                </c:pt>
                <c:pt idx="3">
                  <c:v>426.135483870968</c:v>
                </c:pt>
                <c:pt idx="4">
                  <c:v>434.941935483871</c:v>
                </c:pt>
                <c:pt idx="5">
                  <c:v>444.270967741936</c:v>
                </c:pt>
                <c:pt idx="6">
                  <c:v>561.967741935484</c:v>
                </c:pt>
                <c:pt idx="7">
                  <c:v>644.922580645161</c:v>
                </c:pt>
                <c:pt idx="8">
                  <c:v>700.838709677419</c:v>
                </c:pt>
                <c:pt idx="9">
                  <c:v>727.877419354839</c:v>
                </c:pt>
                <c:pt idx="10">
                  <c:v>734.554838709678</c:v>
                </c:pt>
                <c:pt idx="11">
                  <c:v>746.961290322581</c:v>
                </c:pt>
                <c:pt idx="12">
                  <c:v>754.741935483871</c:v>
                </c:pt>
                <c:pt idx="13">
                  <c:v>745.509677419355</c:v>
                </c:pt>
                <c:pt idx="14">
                  <c:v>742.954838709678</c:v>
                </c:pt>
                <c:pt idx="15">
                  <c:v>735.870967741936</c:v>
                </c:pt>
                <c:pt idx="16">
                  <c:v>704.283870967742</c:v>
                </c:pt>
                <c:pt idx="17">
                  <c:v>682.838709677419</c:v>
                </c:pt>
                <c:pt idx="18">
                  <c:v>645.735483870968</c:v>
                </c:pt>
                <c:pt idx="19">
                  <c:v>613.354838709678</c:v>
                </c:pt>
                <c:pt idx="20">
                  <c:v>551.516129032258</c:v>
                </c:pt>
                <c:pt idx="21">
                  <c:v>486.329032258064</c:v>
                </c:pt>
                <c:pt idx="22">
                  <c:v>460.548387096774</c:v>
                </c:pt>
                <c:pt idx="23">
                  <c:v>438</c:v>
                </c:pt>
              </c:numCache>
            </c:numRef>
          </c:yVal>
          <c:smooth val="1"/>
        </c:ser>
        <c:axId val="57037073"/>
        <c:axId val="63636216"/>
      </c:scatterChart>
      <c:valAx>
        <c:axId val="57037073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36216"/>
        <c:crosses val="autoZero"/>
        <c:crossBetween val="midCat"/>
      </c:valAx>
      <c:valAx>
        <c:axId val="636362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3707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Dena Bank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profile'!$D$1</c:f>
              <c:strCache>
                <c:ptCount val="1"/>
                <c:pt idx="0">
                  <c:v>Dena Bank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profile'!$D$2:$D$25</c:f>
              <c:numCache>
                <c:formatCode>General</c:formatCode>
                <c:ptCount val="24"/>
                <c:pt idx="0">
                  <c:v>25.8322580645161</c:v>
                </c:pt>
                <c:pt idx="1">
                  <c:v>25.9354838709677</c:v>
                </c:pt>
                <c:pt idx="2">
                  <c:v>25.9225806451613</c:v>
                </c:pt>
                <c:pt idx="3">
                  <c:v>25.9225806451613</c:v>
                </c:pt>
                <c:pt idx="4">
                  <c:v>25.7806451612903</c:v>
                </c:pt>
                <c:pt idx="5">
                  <c:v>25.6258064516129</c:v>
                </c:pt>
                <c:pt idx="6">
                  <c:v>26.1161290322581</c:v>
                </c:pt>
                <c:pt idx="7">
                  <c:v>30.8387096774194</c:v>
                </c:pt>
                <c:pt idx="8">
                  <c:v>34.3225806451613</c:v>
                </c:pt>
                <c:pt idx="9">
                  <c:v>49.9225806451613</c:v>
                </c:pt>
                <c:pt idx="10">
                  <c:v>54</c:v>
                </c:pt>
                <c:pt idx="11">
                  <c:v>54.7225806451613</c:v>
                </c:pt>
                <c:pt idx="12">
                  <c:v>57.1225806451613</c:v>
                </c:pt>
                <c:pt idx="13">
                  <c:v>53.4451612903226</c:v>
                </c:pt>
                <c:pt idx="14">
                  <c:v>51.6258064516129</c:v>
                </c:pt>
                <c:pt idx="15">
                  <c:v>50.1677419354839</c:v>
                </c:pt>
                <c:pt idx="16">
                  <c:v>48.8</c:v>
                </c:pt>
                <c:pt idx="17">
                  <c:v>40.658064516129</c:v>
                </c:pt>
                <c:pt idx="18">
                  <c:v>33.341935483871</c:v>
                </c:pt>
                <c:pt idx="19">
                  <c:v>29.4451612903226</c:v>
                </c:pt>
                <c:pt idx="20">
                  <c:v>27.3161290322581</c:v>
                </c:pt>
                <c:pt idx="21">
                  <c:v>27.1870967741935</c:v>
                </c:pt>
                <c:pt idx="22">
                  <c:v>26.7225806451613</c:v>
                </c:pt>
                <c:pt idx="23">
                  <c:v>26.0258064516129</c:v>
                </c:pt>
              </c:numCache>
            </c:numRef>
          </c:yVal>
          <c:smooth val="1"/>
        </c:ser>
        <c:axId val="49273499"/>
        <c:axId val="20206782"/>
      </c:scatterChart>
      <c:valAx>
        <c:axId val="49273499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06782"/>
        <c:crosses val="autoZero"/>
        <c:crossBetween val="midCat"/>
      </c:valAx>
      <c:valAx>
        <c:axId val="202067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734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Phoenix mall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profile'!$E$1</c:f>
              <c:strCache>
                <c:ptCount val="1"/>
                <c:pt idx="0">
                  <c:v>Phoenix mall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profile'!$E$2:$E$25</c:f>
              <c:numCache>
                <c:formatCode>General</c:formatCode>
                <c:ptCount val="24"/>
                <c:pt idx="0">
                  <c:v>257.393548387097</c:v>
                </c:pt>
                <c:pt idx="1">
                  <c:v>230.296774193548</c:v>
                </c:pt>
                <c:pt idx="2">
                  <c:v>221.316129032258</c:v>
                </c:pt>
                <c:pt idx="3">
                  <c:v>215.38064516129</c:v>
                </c:pt>
                <c:pt idx="4">
                  <c:v>213.109677419355</c:v>
                </c:pt>
                <c:pt idx="5">
                  <c:v>210.838709677419</c:v>
                </c:pt>
                <c:pt idx="6">
                  <c:v>217.909677419355</c:v>
                </c:pt>
                <c:pt idx="7">
                  <c:v>221.987096774193</c:v>
                </c:pt>
                <c:pt idx="8">
                  <c:v>337.341935483871</c:v>
                </c:pt>
                <c:pt idx="9">
                  <c:v>577.23870967742</c:v>
                </c:pt>
                <c:pt idx="10">
                  <c:v>1127.74193548387</c:v>
                </c:pt>
                <c:pt idx="11">
                  <c:v>1454.14193548387</c:v>
                </c:pt>
                <c:pt idx="12">
                  <c:v>1490.68387096774</c:v>
                </c:pt>
                <c:pt idx="13">
                  <c:v>1514.94193548387</c:v>
                </c:pt>
                <c:pt idx="14">
                  <c:v>1504.82580645161</c:v>
                </c:pt>
                <c:pt idx="15">
                  <c:v>1479.22580645161</c:v>
                </c:pt>
                <c:pt idx="16">
                  <c:v>1453.88387096774</c:v>
                </c:pt>
                <c:pt idx="17">
                  <c:v>1426.21935483871</c:v>
                </c:pt>
                <c:pt idx="18">
                  <c:v>1417.8064516129</c:v>
                </c:pt>
                <c:pt idx="19">
                  <c:v>1418.94193548387</c:v>
                </c:pt>
                <c:pt idx="20">
                  <c:v>1341.47096774194</c:v>
                </c:pt>
                <c:pt idx="21">
                  <c:v>982.245161290322</c:v>
                </c:pt>
                <c:pt idx="22">
                  <c:v>512.464516129032</c:v>
                </c:pt>
                <c:pt idx="23">
                  <c:v>336.670967741935</c:v>
                </c:pt>
              </c:numCache>
            </c:numRef>
          </c:yVal>
          <c:smooth val="1"/>
        </c:ser>
        <c:axId val="46908178"/>
        <c:axId val="92089809"/>
      </c:scatterChart>
      <c:valAx>
        <c:axId val="46908178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89809"/>
        <c:crosses val="autoZero"/>
        <c:crossBetween val="midCat"/>
      </c:valAx>
      <c:valAx>
        <c:axId val="92089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081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TCS - IT office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profile'!$F$1</c:f>
              <c:strCache>
                <c:ptCount val="1"/>
                <c:pt idx="0">
                  <c:v>TCS - IT office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profile'!$F$2:$F$25</c:f>
              <c:numCache>
                <c:formatCode>General</c:formatCode>
                <c:ptCount val="24"/>
                <c:pt idx="0">
                  <c:v>618.8</c:v>
                </c:pt>
                <c:pt idx="1">
                  <c:v>632.7</c:v>
                </c:pt>
                <c:pt idx="2">
                  <c:v>624.05</c:v>
                </c:pt>
                <c:pt idx="3">
                  <c:v>626.4</c:v>
                </c:pt>
                <c:pt idx="4">
                  <c:v>615.45</c:v>
                </c:pt>
                <c:pt idx="5">
                  <c:v>646.15</c:v>
                </c:pt>
                <c:pt idx="6">
                  <c:v>637.15</c:v>
                </c:pt>
                <c:pt idx="7">
                  <c:v>680.5</c:v>
                </c:pt>
                <c:pt idx="8">
                  <c:v>1137.05</c:v>
                </c:pt>
                <c:pt idx="9">
                  <c:v>1226.5</c:v>
                </c:pt>
                <c:pt idx="10">
                  <c:v>1272.35</c:v>
                </c:pt>
                <c:pt idx="11">
                  <c:v>1299.6</c:v>
                </c:pt>
                <c:pt idx="12">
                  <c:v>1381.7</c:v>
                </c:pt>
                <c:pt idx="13">
                  <c:v>1401.9</c:v>
                </c:pt>
                <c:pt idx="14">
                  <c:v>1385.85</c:v>
                </c:pt>
                <c:pt idx="15">
                  <c:v>1373.15</c:v>
                </c:pt>
                <c:pt idx="16">
                  <c:v>1370.05</c:v>
                </c:pt>
                <c:pt idx="17">
                  <c:v>1387.25</c:v>
                </c:pt>
                <c:pt idx="18">
                  <c:v>1348.15</c:v>
                </c:pt>
                <c:pt idx="19">
                  <c:v>1255.5</c:v>
                </c:pt>
                <c:pt idx="20">
                  <c:v>1189.65</c:v>
                </c:pt>
                <c:pt idx="21">
                  <c:v>1070.2</c:v>
                </c:pt>
                <c:pt idx="22">
                  <c:v>1003.3</c:v>
                </c:pt>
                <c:pt idx="23">
                  <c:v>633.5</c:v>
                </c:pt>
              </c:numCache>
            </c:numRef>
          </c:yVal>
          <c:smooth val="1"/>
        </c:ser>
        <c:axId val="65148901"/>
        <c:axId val="10972940"/>
      </c:scatterChart>
      <c:valAx>
        <c:axId val="65148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72940"/>
        <c:crosses val="autoZero"/>
        <c:crossBetween val="midCat"/>
      </c:valAx>
      <c:valAx>
        <c:axId val="109729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489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Hiranandani Hospital HT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profile'!$C$1</c:f>
              <c:strCache>
                <c:ptCount val="1"/>
                <c:pt idx="0">
                  <c:v>Hiranandani Hospital HT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profile'!$C$2:$C$25</c:f>
              <c:numCache>
                <c:formatCode>General</c:formatCode>
                <c:ptCount val="24"/>
                <c:pt idx="0">
                  <c:v>453.251612903226</c:v>
                </c:pt>
                <c:pt idx="1">
                  <c:v>440.961290322581</c:v>
                </c:pt>
                <c:pt idx="2">
                  <c:v>432.174193548387</c:v>
                </c:pt>
                <c:pt idx="3">
                  <c:v>426.135483870968</c:v>
                </c:pt>
                <c:pt idx="4">
                  <c:v>434.941935483871</c:v>
                </c:pt>
                <c:pt idx="5">
                  <c:v>444.270967741936</c:v>
                </c:pt>
                <c:pt idx="6">
                  <c:v>561.967741935484</c:v>
                </c:pt>
                <c:pt idx="7">
                  <c:v>644.922580645161</c:v>
                </c:pt>
                <c:pt idx="8">
                  <c:v>700.838709677419</c:v>
                </c:pt>
                <c:pt idx="9">
                  <c:v>727.877419354839</c:v>
                </c:pt>
                <c:pt idx="10">
                  <c:v>734.554838709678</c:v>
                </c:pt>
                <c:pt idx="11">
                  <c:v>746.961290322581</c:v>
                </c:pt>
                <c:pt idx="12">
                  <c:v>754.741935483871</c:v>
                </c:pt>
                <c:pt idx="13">
                  <c:v>745.509677419355</c:v>
                </c:pt>
                <c:pt idx="14">
                  <c:v>742.954838709678</c:v>
                </c:pt>
                <c:pt idx="15">
                  <c:v>735.870967741936</c:v>
                </c:pt>
                <c:pt idx="16">
                  <c:v>704.283870967742</c:v>
                </c:pt>
                <c:pt idx="17">
                  <c:v>682.838709677419</c:v>
                </c:pt>
                <c:pt idx="18">
                  <c:v>645.735483870968</c:v>
                </c:pt>
                <c:pt idx="19">
                  <c:v>613.354838709678</c:v>
                </c:pt>
                <c:pt idx="20">
                  <c:v>551.516129032258</c:v>
                </c:pt>
                <c:pt idx="21">
                  <c:v>486.329032258064</c:v>
                </c:pt>
                <c:pt idx="22">
                  <c:v>460.548387096774</c:v>
                </c:pt>
                <c:pt idx="23">
                  <c:v>438</c:v>
                </c:pt>
              </c:numCache>
            </c:numRef>
          </c:yVal>
          <c:smooth val="1"/>
        </c:ser>
        <c:axId val="21082987"/>
        <c:axId val="85660916"/>
      </c:scatterChart>
      <c:valAx>
        <c:axId val="21082987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60916"/>
        <c:crosses val="autoZero"/>
        <c:crossBetween val="midCat"/>
      </c:valAx>
      <c:valAx>
        <c:axId val="856609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829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hotel!$I$3</c:f>
              <c:strCache>
                <c:ptCount val="1"/>
                <c:pt idx="0">
                  <c:v>WH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hotel!$H$4:$H$27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hotel!$I$4:$I$27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hotel!$J$3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hotel!$H$4:$H$27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hotel!$J$4:$J$27</c:f>
              <c:numCache>
                <c:formatCode>General</c:formatCode>
                <c:ptCount val="2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262.5</c:v>
                </c:pt>
                <c:pt idx="5">
                  <c:v>262.5</c:v>
                </c:pt>
                <c:pt idx="6">
                  <c:v>262.5</c:v>
                </c:pt>
                <c:pt idx="7">
                  <c:v>262.5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192.5</c:v>
                </c:pt>
                <c:pt idx="14">
                  <c:v>262.5</c:v>
                </c:pt>
                <c:pt idx="15">
                  <c:v>262.5</c:v>
                </c:pt>
                <c:pt idx="16">
                  <c:v>262.5</c:v>
                </c:pt>
                <c:pt idx="17">
                  <c:v>262.5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hotel!$K$3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hotel!$H$4:$H$27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hotel!$K$4:$K$27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70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hotel!$L$3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hotel!$H$4:$H$27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hotel!$L$4:$L$27</c:f>
              <c:numCache>
                <c:formatCode>General</c:formatCode>
                <c:ptCount val="24"/>
                <c:pt idx="0">
                  <c:v>230.103514684641</c:v>
                </c:pt>
                <c:pt idx="1">
                  <c:v>193.409966297545</c:v>
                </c:pt>
                <c:pt idx="2">
                  <c:v>168.090996629755</c:v>
                </c:pt>
                <c:pt idx="3">
                  <c:v>161.582209918151</c:v>
                </c:pt>
                <c:pt idx="4">
                  <c:v>243.163216177179</c:v>
                </c:pt>
                <c:pt idx="5">
                  <c:v>179.250722195474</c:v>
                </c:pt>
                <c:pt idx="6">
                  <c:v>201.662855079441</c:v>
                </c:pt>
                <c:pt idx="7">
                  <c:v>161.931872893597</c:v>
                </c:pt>
                <c:pt idx="8">
                  <c:v>378.895642753972</c:v>
                </c:pt>
                <c:pt idx="9">
                  <c:v>471.539480019259</c:v>
                </c:pt>
                <c:pt idx="10">
                  <c:v>480.618078960038</c:v>
                </c:pt>
                <c:pt idx="11">
                  <c:v>494.099061145884</c:v>
                </c:pt>
                <c:pt idx="12">
                  <c:v>512.824987963408</c:v>
                </c:pt>
                <c:pt idx="13">
                  <c:v>498.252888781897</c:v>
                </c:pt>
                <c:pt idx="14">
                  <c:v>424.27178623014</c:v>
                </c:pt>
                <c:pt idx="15">
                  <c:v>358.168632643235</c:v>
                </c:pt>
                <c:pt idx="16">
                  <c:v>335.461603273953</c:v>
                </c:pt>
                <c:pt idx="17">
                  <c:v>401.649012999518</c:v>
                </c:pt>
                <c:pt idx="18">
                  <c:v>269.952455464612</c:v>
                </c:pt>
                <c:pt idx="19">
                  <c:v>280</c:v>
                </c:pt>
                <c:pt idx="20">
                  <c:v>275.766129032258</c:v>
                </c:pt>
                <c:pt idx="21">
                  <c:v>327.019138180067</c:v>
                </c:pt>
                <c:pt idx="22">
                  <c:v>310.67344727973</c:v>
                </c:pt>
                <c:pt idx="23">
                  <c:v>282.237000481464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hotel!$M$3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hotel!$H$4:$H$27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hotel!$M$4:$M$27</c:f>
              <c:numCache>
                <c:formatCode>General</c:formatCode>
                <c:ptCount val="24"/>
                <c:pt idx="0">
                  <c:v>580.103514684641</c:v>
                </c:pt>
                <c:pt idx="1">
                  <c:v>543.409966297545</c:v>
                </c:pt>
                <c:pt idx="2">
                  <c:v>518.090996629755</c:v>
                </c:pt>
                <c:pt idx="3">
                  <c:v>511.582209918151</c:v>
                </c:pt>
                <c:pt idx="4">
                  <c:v>505.663216177179</c:v>
                </c:pt>
                <c:pt idx="5">
                  <c:v>511.750722195474</c:v>
                </c:pt>
                <c:pt idx="6">
                  <c:v>534.162855079441</c:v>
                </c:pt>
                <c:pt idx="7">
                  <c:v>564.431872893597</c:v>
                </c:pt>
                <c:pt idx="8">
                  <c:v>623.895642753972</c:v>
                </c:pt>
                <c:pt idx="9">
                  <c:v>646.539480019259</c:v>
                </c:pt>
                <c:pt idx="10">
                  <c:v>655.618078960038</c:v>
                </c:pt>
                <c:pt idx="11">
                  <c:v>669.099061145884</c:v>
                </c:pt>
                <c:pt idx="12">
                  <c:v>687.824987963408</c:v>
                </c:pt>
                <c:pt idx="13">
                  <c:v>690.752888781897</c:v>
                </c:pt>
                <c:pt idx="14">
                  <c:v>686.77178623014</c:v>
                </c:pt>
                <c:pt idx="15">
                  <c:v>690.668632643235</c:v>
                </c:pt>
                <c:pt idx="16">
                  <c:v>667.961603273953</c:v>
                </c:pt>
                <c:pt idx="17">
                  <c:v>664.149012999518</c:v>
                </c:pt>
                <c:pt idx="18">
                  <c:v>689.952455464612</c:v>
                </c:pt>
                <c:pt idx="19">
                  <c:v>700</c:v>
                </c:pt>
                <c:pt idx="20">
                  <c:v>695.766129032258</c:v>
                </c:pt>
                <c:pt idx="21">
                  <c:v>677.019138180067</c:v>
                </c:pt>
                <c:pt idx="22">
                  <c:v>660.67344727973</c:v>
                </c:pt>
                <c:pt idx="23">
                  <c:v>632.237000481464</c:v>
                </c:pt>
              </c:numCache>
            </c:numRef>
          </c:yVal>
          <c:smooth val="1"/>
        </c:ser>
        <c:axId val="17083125"/>
        <c:axId val="96155075"/>
      </c:scatterChart>
      <c:valAx>
        <c:axId val="17083125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55075"/>
        <c:crosses val="autoZero"/>
        <c:crossBetween val="midCat"/>
      </c:valAx>
      <c:valAx>
        <c:axId val="96155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8312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Hotel Suba International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profile'!$B$1</c:f>
              <c:strCache>
                <c:ptCount val="1"/>
                <c:pt idx="0">
                  <c:v>Hotel Suba International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profile'!$B$2:$B$25</c:f>
              <c:numCache>
                <c:formatCode>General</c:formatCode>
                <c:ptCount val="24"/>
                <c:pt idx="0">
                  <c:v>85.0580645161291</c:v>
                </c:pt>
                <c:pt idx="1">
                  <c:v>80.4645161290322</c:v>
                </c:pt>
                <c:pt idx="2">
                  <c:v>76.8</c:v>
                </c:pt>
                <c:pt idx="3">
                  <c:v>74.9161290322581</c:v>
                </c:pt>
                <c:pt idx="4">
                  <c:v>71.7935483870968</c:v>
                </c:pt>
                <c:pt idx="5">
                  <c:v>70.1161290322581</c:v>
                </c:pt>
                <c:pt idx="6">
                  <c:v>73.6774193548387</c:v>
                </c:pt>
                <c:pt idx="7">
                  <c:v>79.5870967741936</c:v>
                </c:pt>
                <c:pt idx="8">
                  <c:v>88.6451612903226</c:v>
                </c:pt>
                <c:pt idx="9">
                  <c:v>90.3741935483871</c:v>
                </c:pt>
                <c:pt idx="10">
                  <c:v>95.9741935483871</c:v>
                </c:pt>
                <c:pt idx="11">
                  <c:v>95.3548387096774</c:v>
                </c:pt>
                <c:pt idx="12">
                  <c:v>100.438709677419</c:v>
                </c:pt>
                <c:pt idx="13">
                  <c:v>101.651612903226</c:v>
                </c:pt>
                <c:pt idx="14">
                  <c:v>97.5483870967742</c:v>
                </c:pt>
                <c:pt idx="15">
                  <c:v>96.3354838709678</c:v>
                </c:pt>
                <c:pt idx="16">
                  <c:v>94.9935483870967</c:v>
                </c:pt>
                <c:pt idx="17">
                  <c:v>92.283870967742</c:v>
                </c:pt>
                <c:pt idx="18">
                  <c:v>95.4064516129033</c:v>
                </c:pt>
                <c:pt idx="19">
                  <c:v>96.8774193548387</c:v>
                </c:pt>
                <c:pt idx="20">
                  <c:v>101.341935483871</c:v>
                </c:pt>
                <c:pt idx="21">
                  <c:v>101.393548387097</c:v>
                </c:pt>
                <c:pt idx="22">
                  <c:v>103.870967741935</c:v>
                </c:pt>
                <c:pt idx="23">
                  <c:v>95.4064516129032</c:v>
                </c:pt>
              </c:numCache>
            </c:numRef>
          </c:yVal>
          <c:smooth val="1"/>
        </c:ser>
        <c:axId val="73027882"/>
        <c:axId val="94400083"/>
      </c:scatterChart>
      <c:valAx>
        <c:axId val="73027882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00083"/>
        <c:crosses val="autoZero"/>
        <c:crossBetween val="midCat"/>
      </c:valAx>
      <c:valAx>
        <c:axId val="94400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278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mall!$G$3</c:f>
              <c:strCache>
                <c:ptCount val="1"/>
                <c:pt idx="0">
                  <c:v>HVAC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mall!$F$4:$F$27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mall!$G$4:$G$27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900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mall!$H$3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mall!$F$4:$F$27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mall!$H$4:$H$27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mall!$I$3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mall!$F$4:$F$27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mall!$I$4:$I$27</c:f>
              <c:numCache>
                <c:formatCode>General</c:formatCode>
                <c:ptCount val="24"/>
                <c:pt idx="0">
                  <c:v>339.806486781139</c:v>
                </c:pt>
                <c:pt idx="1">
                  <c:v>304.033796674843</c:v>
                </c:pt>
                <c:pt idx="2">
                  <c:v>292.177705096757</c:v>
                </c:pt>
                <c:pt idx="3">
                  <c:v>284.341782502044</c:v>
                </c:pt>
                <c:pt idx="4">
                  <c:v>281.34369037885</c:v>
                </c:pt>
                <c:pt idx="5">
                  <c:v>278.345598255656</c:v>
                </c:pt>
                <c:pt idx="6">
                  <c:v>87.6805669119652</c:v>
                </c:pt>
                <c:pt idx="7">
                  <c:v>93.0635050422458</c:v>
                </c:pt>
                <c:pt idx="8">
                  <c:v>445.352957209049</c:v>
                </c:pt>
                <c:pt idx="9">
                  <c:v>762.060506950123</c:v>
                </c:pt>
                <c:pt idx="10">
                  <c:v>888.825292995366</c:v>
                </c:pt>
                <c:pt idx="11">
                  <c:v>719.732897247206</c:v>
                </c:pt>
                <c:pt idx="12">
                  <c:v>767.974925047697</c:v>
                </c:pt>
                <c:pt idx="13">
                  <c:v>800</c:v>
                </c:pt>
                <c:pt idx="14">
                  <c:v>786.644862360316</c:v>
                </c:pt>
                <c:pt idx="15">
                  <c:v>752.848187517035</c:v>
                </c:pt>
                <c:pt idx="16">
                  <c:v>519.39220496048</c:v>
                </c:pt>
                <c:pt idx="17">
                  <c:v>482.869991823386</c:v>
                </c:pt>
                <c:pt idx="18">
                  <c:v>671.763423276097</c:v>
                </c:pt>
                <c:pt idx="19">
                  <c:v>973.262469337695</c:v>
                </c:pt>
                <c:pt idx="20">
                  <c:v>1770.98664486236</c:v>
                </c:pt>
                <c:pt idx="21">
                  <c:v>1296.74298173889</c:v>
                </c:pt>
                <c:pt idx="22">
                  <c:v>676.546742981739</c:v>
                </c:pt>
                <c:pt idx="23">
                  <c:v>444.46715726356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mall!$J$3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mall!$F$4:$F$27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mall!$J$4:$J$27</c:f>
              <c:numCache>
                <c:formatCode>General</c:formatCode>
                <c:ptCount val="24"/>
                <c:pt idx="0">
                  <c:v>339.806486781139</c:v>
                </c:pt>
                <c:pt idx="1">
                  <c:v>304.033796674843</c:v>
                </c:pt>
                <c:pt idx="2">
                  <c:v>292.177705096757</c:v>
                </c:pt>
                <c:pt idx="3">
                  <c:v>284.341782502044</c:v>
                </c:pt>
                <c:pt idx="4">
                  <c:v>281.34369037885</c:v>
                </c:pt>
                <c:pt idx="5">
                  <c:v>278.345598255656</c:v>
                </c:pt>
                <c:pt idx="6">
                  <c:v>287.680566911965</c:v>
                </c:pt>
                <c:pt idx="7">
                  <c:v>293.063505042246</c:v>
                </c:pt>
                <c:pt idx="8">
                  <c:v>445.352957209049</c:v>
                </c:pt>
                <c:pt idx="9">
                  <c:v>762.060506950123</c:v>
                </c:pt>
                <c:pt idx="10">
                  <c:v>1488.82529299537</c:v>
                </c:pt>
                <c:pt idx="11">
                  <c:v>1919.73289724721</c:v>
                </c:pt>
                <c:pt idx="12">
                  <c:v>1967.9749250477</c:v>
                </c:pt>
                <c:pt idx="13">
                  <c:v>2000</c:v>
                </c:pt>
                <c:pt idx="14">
                  <c:v>1986.64486236032</c:v>
                </c:pt>
                <c:pt idx="15">
                  <c:v>1952.84818751704</c:v>
                </c:pt>
                <c:pt idx="16">
                  <c:v>1919.39220496048</c:v>
                </c:pt>
                <c:pt idx="17">
                  <c:v>1882.86999182339</c:v>
                </c:pt>
                <c:pt idx="18">
                  <c:v>1871.7634232761</c:v>
                </c:pt>
                <c:pt idx="19">
                  <c:v>1873.26246933769</c:v>
                </c:pt>
                <c:pt idx="20">
                  <c:v>1770.98664486236</c:v>
                </c:pt>
                <c:pt idx="21">
                  <c:v>1296.74298173889</c:v>
                </c:pt>
                <c:pt idx="22">
                  <c:v>676.546742981739</c:v>
                </c:pt>
                <c:pt idx="23">
                  <c:v>444.46715726356</c:v>
                </c:pt>
              </c:numCache>
            </c:numRef>
          </c:yVal>
          <c:smooth val="1"/>
        </c:ser>
        <c:axId val="66417647"/>
        <c:axId val="30232996"/>
      </c:scatterChart>
      <c:valAx>
        <c:axId val="66417647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32996"/>
        <c:crosses val="autoZero"/>
        <c:crossBetween val="midCat"/>
      </c:valAx>
      <c:valAx>
        <c:axId val="30232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1764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Phoenix mall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profile'!$E$1</c:f>
              <c:strCache>
                <c:ptCount val="1"/>
                <c:pt idx="0">
                  <c:v>Phoenix mall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profile'!$E$2:$E$25</c:f>
              <c:numCache>
                <c:formatCode>General</c:formatCode>
                <c:ptCount val="24"/>
                <c:pt idx="0">
                  <c:v>257.393548387097</c:v>
                </c:pt>
                <c:pt idx="1">
                  <c:v>230.296774193548</c:v>
                </c:pt>
                <c:pt idx="2">
                  <c:v>221.316129032258</c:v>
                </c:pt>
                <c:pt idx="3">
                  <c:v>215.38064516129</c:v>
                </c:pt>
                <c:pt idx="4">
                  <c:v>213.109677419355</c:v>
                </c:pt>
                <c:pt idx="5">
                  <c:v>210.838709677419</c:v>
                </c:pt>
                <c:pt idx="6">
                  <c:v>217.909677419355</c:v>
                </c:pt>
                <c:pt idx="7">
                  <c:v>221.987096774193</c:v>
                </c:pt>
                <c:pt idx="8">
                  <c:v>337.341935483871</c:v>
                </c:pt>
                <c:pt idx="9">
                  <c:v>577.23870967742</c:v>
                </c:pt>
                <c:pt idx="10">
                  <c:v>1127.74193548387</c:v>
                </c:pt>
                <c:pt idx="11">
                  <c:v>1454.14193548387</c:v>
                </c:pt>
                <c:pt idx="12">
                  <c:v>1490.68387096774</c:v>
                </c:pt>
                <c:pt idx="13">
                  <c:v>1514.94193548387</c:v>
                </c:pt>
                <c:pt idx="14">
                  <c:v>1504.82580645161</c:v>
                </c:pt>
                <c:pt idx="15">
                  <c:v>1479.22580645161</c:v>
                </c:pt>
                <c:pt idx="16">
                  <c:v>1453.88387096774</c:v>
                </c:pt>
                <c:pt idx="17">
                  <c:v>1426.21935483871</c:v>
                </c:pt>
                <c:pt idx="18">
                  <c:v>1417.8064516129</c:v>
                </c:pt>
                <c:pt idx="19">
                  <c:v>1418.94193548387</c:v>
                </c:pt>
                <c:pt idx="20">
                  <c:v>1341.47096774194</c:v>
                </c:pt>
                <c:pt idx="21">
                  <c:v>982.245161290322</c:v>
                </c:pt>
                <c:pt idx="22">
                  <c:v>512.464516129032</c:v>
                </c:pt>
                <c:pt idx="23">
                  <c:v>336.670967741935</c:v>
                </c:pt>
              </c:numCache>
            </c:numRef>
          </c:yVal>
          <c:smooth val="1"/>
        </c:ser>
        <c:axId val="97551303"/>
        <c:axId val="88136095"/>
      </c:scatterChart>
      <c:valAx>
        <c:axId val="97551303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36095"/>
        <c:crosses val="autoZero"/>
        <c:crossBetween val="midCat"/>
      </c:valAx>
      <c:valAx>
        <c:axId val="88136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513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office!$G$3</c:f>
              <c:strCache>
                <c:ptCount val="1"/>
                <c:pt idx="0">
                  <c:v>HVAC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office!$F$4:$F$27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office!$G$4:$G$27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30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45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office!$H$3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office!$F$4:$F$27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office!$H$4:$H$27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office!$I$3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office!$F$4:$F$27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office!$I$4:$I$27</c:f>
              <c:numCache>
                <c:formatCode>General</c:formatCode>
                <c:ptCount val="24"/>
                <c:pt idx="0">
                  <c:v>59.8964504662305</c:v>
                </c:pt>
                <c:pt idx="1">
                  <c:v>60.0200917005821</c:v>
                </c:pt>
                <c:pt idx="2">
                  <c:v>58.64458296842</c:v>
                </c:pt>
                <c:pt idx="3">
                  <c:v>58.6677656998609</c:v>
                </c:pt>
                <c:pt idx="4">
                  <c:v>44.4405234145588</c:v>
                </c:pt>
                <c:pt idx="5">
                  <c:v>59.802946782752</c:v>
                </c:pt>
                <c:pt idx="6">
                  <c:v>53.0729998454485</c:v>
                </c:pt>
                <c:pt idx="7">
                  <c:v>25.7235588068621</c:v>
                </c:pt>
                <c:pt idx="8">
                  <c:v>49.2540312194117</c:v>
                </c:pt>
                <c:pt idx="9">
                  <c:v>92.7208799134511</c:v>
                </c:pt>
                <c:pt idx="10">
                  <c:v>103.547215496368</c:v>
                </c:pt>
                <c:pt idx="11">
                  <c:v>99.4361444541755</c:v>
                </c:pt>
                <c:pt idx="12">
                  <c:v>90</c:v>
                </c:pt>
                <c:pt idx="13">
                  <c:v>79.2509401885529</c:v>
                </c:pt>
                <c:pt idx="14">
                  <c:v>69.6069239091237</c:v>
                </c:pt>
                <c:pt idx="15">
                  <c:v>70.6578744011128</c:v>
                </c:pt>
                <c:pt idx="16">
                  <c:v>71.9561073618052</c:v>
                </c:pt>
                <c:pt idx="17">
                  <c:v>77.4048220081397</c:v>
                </c:pt>
                <c:pt idx="18">
                  <c:v>36.8342692287878</c:v>
                </c:pt>
                <c:pt idx="19">
                  <c:v>78.1567152645407</c:v>
                </c:pt>
                <c:pt idx="20">
                  <c:v>57.1222502704652</c:v>
                </c:pt>
                <c:pt idx="21">
                  <c:v>47.485961568183</c:v>
                </c:pt>
                <c:pt idx="22">
                  <c:v>70.0427592602133</c:v>
                </c:pt>
                <c:pt idx="23">
                  <c:v>60.3137396321673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office!$J$3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office!$F$4:$F$27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office!$J$4:$J$27</c:f>
              <c:numCache>
                <c:formatCode>General</c:formatCode>
                <c:ptCount val="24"/>
                <c:pt idx="0">
                  <c:v>59.8964504662305</c:v>
                </c:pt>
                <c:pt idx="1">
                  <c:v>60.0200917005821</c:v>
                </c:pt>
                <c:pt idx="2">
                  <c:v>58.64458296842</c:v>
                </c:pt>
                <c:pt idx="3">
                  <c:v>58.6677656998609</c:v>
                </c:pt>
                <c:pt idx="4">
                  <c:v>59.4405234145588</c:v>
                </c:pt>
                <c:pt idx="5">
                  <c:v>74.802946782752</c:v>
                </c:pt>
                <c:pt idx="6">
                  <c:v>53.0729998454485</c:v>
                </c:pt>
                <c:pt idx="7">
                  <c:v>55.7235588068621</c:v>
                </c:pt>
                <c:pt idx="8">
                  <c:v>79.2540312194117</c:v>
                </c:pt>
                <c:pt idx="9">
                  <c:v>137.720879913451</c:v>
                </c:pt>
                <c:pt idx="10">
                  <c:v>148.547215496368</c:v>
                </c:pt>
                <c:pt idx="11">
                  <c:v>144.436144454176</c:v>
                </c:pt>
                <c:pt idx="12">
                  <c:v>150</c:v>
                </c:pt>
                <c:pt idx="13">
                  <c:v>139.250940188553</c:v>
                </c:pt>
                <c:pt idx="14">
                  <c:v>129.606923909124</c:v>
                </c:pt>
                <c:pt idx="15">
                  <c:v>130.657874401113</c:v>
                </c:pt>
                <c:pt idx="16">
                  <c:v>131.956107361805</c:v>
                </c:pt>
                <c:pt idx="17">
                  <c:v>122.40482200814</c:v>
                </c:pt>
                <c:pt idx="18">
                  <c:v>96.8342692287878</c:v>
                </c:pt>
                <c:pt idx="19">
                  <c:v>78.1567152645407</c:v>
                </c:pt>
                <c:pt idx="20">
                  <c:v>57.1222502704652</c:v>
                </c:pt>
                <c:pt idx="21">
                  <c:v>47.485961568183</c:v>
                </c:pt>
                <c:pt idx="22">
                  <c:v>70.0427592602133</c:v>
                </c:pt>
                <c:pt idx="23">
                  <c:v>60.3137396321673</c:v>
                </c:pt>
              </c:numCache>
            </c:numRef>
          </c:yVal>
          <c:smooth val="1"/>
        </c:ser>
        <c:axId val="15305836"/>
        <c:axId val="33164283"/>
      </c:scatterChart>
      <c:valAx>
        <c:axId val="15305836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64283"/>
        <c:crosses val="autoZero"/>
        <c:crossBetween val="midCat"/>
      </c:valAx>
      <c:valAx>
        <c:axId val="331642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0583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Dena Bank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'Reference load profile'!$D$1</c:f>
              <c:strCache>
                <c:ptCount val="1"/>
                <c:pt idx="0">
                  <c:v>Dena Bank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'Reference load profile'!$A$2:$A$25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'Reference load profile'!$D$2:$D$25</c:f>
              <c:numCache>
                <c:formatCode>General</c:formatCode>
                <c:ptCount val="24"/>
                <c:pt idx="0">
                  <c:v>25.8322580645161</c:v>
                </c:pt>
                <c:pt idx="1">
                  <c:v>25.9354838709677</c:v>
                </c:pt>
                <c:pt idx="2">
                  <c:v>25.9225806451613</c:v>
                </c:pt>
                <c:pt idx="3">
                  <c:v>25.9225806451613</c:v>
                </c:pt>
                <c:pt idx="4">
                  <c:v>25.7806451612903</c:v>
                </c:pt>
                <c:pt idx="5">
                  <c:v>25.6258064516129</c:v>
                </c:pt>
                <c:pt idx="6">
                  <c:v>26.1161290322581</c:v>
                </c:pt>
                <c:pt idx="7">
                  <c:v>30.8387096774194</c:v>
                </c:pt>
                <c:pt idx="8">
                  <c:v>34.3225806451613</c:v>
                </c:pt>
                <c:pt idx="9">
                  <c:v>49.9225806451613</c:v>
                </c:pt>
                <c:pt idx="10">
                  <c:v>54</c:v>
                </c:pt>
                <c:pt idx="11">
                  <c:v>54.7225806451613</c:v>
                </c:pt>
                <c:pt idx="12">
                  <c:v>57.1225806451613</c:v>
                </c:pt>
                <c:pt idx="13">
                  <c:v>53.4451612903226</c:v>
                </c:pt>
                <c:pt idx="14">
                  <c:v>51.6258064516129</c:v>
                </c:pt>
                <c:pt idx="15">
                  <c:v>50.1677419354839</c:v>
                </c:pt>
                <c:pt idx="16">
                  <c:v>48.8</c:v>
                </c:pt>
                <c:pt idx="17">
                  <c:v>40.658064516129</c:v>
                </c:pt>
                <c:pt idx="18">
                  <c:v>33.341935483871</c:v>
                </c:pt>
                <c:pt idx="19">
                  <c:v>29.4451612903226</c:v>
                </c:pt>
                <c:pt idx="20">
                  <c:v>27.3161290322581</c:v>
                </c:pt>
                <c:pt idx="21">
                  <c:v>27.1870967741935</c:v>
                </c:pt>
                <c:pt idx="22">
                  <c:v>26.7225806451613</c:v>
                </c:pt>
                <c:pt idx="23">
                  <c:v>26.0258064516129</c:v>
                </c:pt>
              </c:numCache>
            </c:numRef>
          </c:yVal>
          <c:smooth val="1"/>
        </c:ser>
        <c:axId val="1849441"/>
        <c:axId val="93022602"/>
      </c:scatterChart>
      <c:valAx>
        <c:axId val="1849441"/>
        <c:scaling>
          <c:orientation val="minMax"/>
          <c:max val="24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22602"/>
        <c:crosses val="autoZero"/>
        <c:crossBetween val="midCat"/>
      </c:valAx>
      <c:valAx>
        <c:axId val="930226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4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IT!$G$3</c:f>
              <c:strCache>
                <c:ptCount val="1"/>
                <c:pt idx="0">
                  <c:v>HVAC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IT!$F$4:$F$27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IT!$G$4:$G$27</c:f>
              <c:numCache>
                <c:formatCode>General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560</c:v>
                </c:pt>
                <c:pt idx="5">
                  <c:v>560</c:v>
                </c:pt>
                <c:pt idx="6">
                  <c:v>560</c:v>
                </c:pt>
                <c:pt idx="7">
                  <c:v>560</c:v>
                </c:pt>
                <c:pt idx="8">
                  <c:v>560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IT!$H$3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IT!$F$4:$F$27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IT!$H$4:$H$27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IT!$I$3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IT!$F$4:$F$27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IT!$I$4:$I$27</c:f>
              <c:numCache>
                <c:formatCode>General</c:formatCode>
                <c:ptCount val="24"/>
                <c:pt idx="0">
                  <c:v>1045.63330664621</c:v>
                </c:pt>
                <c:pt idx="1">
                  <c:v>1032.68116849974</c:v>
                </c:pt>
                <c:pt idx="2">
                  <c:v>979.146929218103</c:v>
                </c:pt>
                <c:pt idx="3">
                  <c:v>957.046753998394</c:v>
                </c:pt>
                <c:pt idx="4">
                  <c:v>895.893150301897</c:v>
                </c:pt>
                <c:pt idx="5">
                  <c:v>886.294715698419</c:v>
                </c:pt>
                <c:pt idx="6">
                  <c:v>884.567912775802</c:v>
                </c:pt>
                <c:pt idx="7">
                  <c:v>1100.8457929829</c:v>
                </c:pt>
                <c:pt idx="8">
                  <c:v>1490.22199240352</c:v>
                </c:pt>
                <c:pt idx="9">
                  <c:v>1662.00707073892</c:v>
                </c:pt>
                <c:pt idx="10">
                  <c:v>1713.26867217283</c:v>
                </c:pt>
                <c:pt idx="11">
                  <c:v>1751.33200744188</c:v>
                </c:pt>
                <c:pt idx="12">
                  <c:v>1862.33127882481</c:v>
                </c:pt>
                <c:pt idx="13">
                  <c:v>1899.68525193658</c:v>
                </c:pt>
                <c:pt idx="14">
                  <c:v>1887.4971710626</c:v>
                </c:pt>
                <c:pt idx="15">
                  <c:v>1890.2263456882</c:v>
                </c:pt>
                <c:pt idx="16">
                  <c:v>1900.59720926546</c:v>
                </c:pt>
                <c:pt idx="17">
                  <c:v>2000</c:v>
                </c:pt>
                <c:pt idx="18">
                  <c:v>1962.13646933543</c:v>
                </c:pt>
                <c:pt idx="19">
                  <c:v>1820.26961901225</c:v>
                </c:pt>
                <c:pt idx="20">
                  <c:v>1673.47909209457</c:v>
                </c:pt>
                <c:pt idx="21">
                  <c:v>1546.92296723232</c:v>
                </c:pt>
                <c:pt idx="22">
                  <c:v>1480.39752186479</c:v>
                </c:pt>
                <c:pt idx="23">
                  <c:v>1205.0623119681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IT!$J$3</c:f>
              <c:strCache>
                <c:ptCount val="1"/>
                <c:pt idx="0">
                  <c:v>Total load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IT!$F$4:$F$27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IT!$J$4:$J$27</c:f>
              <c:numCache>
                <c:formatCode>General</c:formatCode>
                <c:ptCount val="24"/>
                <c:pt idx="0">
                  <c:v>1445.63330664621</c:v>
                </c:pt>
                <c:pt idx="1">
                  <c:v>1432.68116849974</c:v>
                </c:pt>
                <c:pt idx="2">
                  <c:v>1379.1469292181</c:v>
                </c:pt>
                <c:pt idx="3">
                  <c:v>1357.04675399839</c:v>
                </c:pt>
                <c:pt idx="4">
                  <c:v>1455.8931503019</c:v>
                </c:pt>
                <c:pt idx="5">
                  <c:v>1446.29471569842</c:v>
                </c:pt>
                <c:pt idx="6">
                  <c:v>1444.5679127758</c:v>
                </c:pt>
                <c:pt idx="7">
                  <c:v>1860.8457929829</c:v>
                </c:pt>
                <c:pt idx="8">
                  <c:v>2250.22199240352</c:v>
                </c:pt>
                <c:pt idx="9">
                  <c:v>2462.00707073892</c:v>
                </c:pt>
                <c:pt idx="10">
                  <c:v>2513.26867217283</c:v>
                </c:pt>
                <c:pt idx="11">
                  <c:v>2551.33200744188</c:v>
                </c:pt>
                <c:pt idx="12">
                  <c:v>2662.33127882481</c:v>
                </c:pt>
                <c:pt idx="13">
                  <c:v>2699.68525193658</c:v>
                </c:pt>
                <c:pt idx="14">
                  <c:v>2687.4971710626</c:v>
                </c:pt>
                <c:pt idx="15">
                  <c:v>2690.2263456882</c:v>
                </c:pt>
                <c:pt idx="16">
                  <c:v>2700.59720926546</c:v>
                </c:pt>
                <c:pt idx="17">
                  <c:v>2800</c:v>
                </c:pt>
                <c:pt idx="18">
                  <c:v>2762.13646933543</c:v>
                </c:pt>
                <c:pt idx="19">
                  <c:v>2220.26961901224</c:v>
                </c:pt>
                <c:pt idx="20">
                  <c:v>2073.47909209457</c:v>
                </c:pt>
                <c:pt idx="21">
                  <c:v>1946.92296723232</c:v>
                </c:pt>
                <c:pt idx="22">
                  <c:v>1880.39752186479</c:v>
                </c:pt>
                <c:pt idx="23">
                  <c:v>1605.0623119681</c:v>
                </c:pt>
              </c:numCache>
            </c:numRef>
          </c:yVal>
          <c:smooth val="1"/>
        </c:ser>
        <c:axId val="93550813"/>
        <c:axId val="97969325"/>
      </c:scatterChart>
      <c:valAx>
        <c:axId val="93550813"/>
        <c:scaling>
          <c:orientation val="minMax"/>
          <c:max val="24"/>
          <c:min val="1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69325"/>
        <c:crosses val="autoZero"/>
        <c:crossBetween val="midCat"/>
      </c:valAx>
      <c:valAx>
        <c:axId val="979693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5081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292680</xdr:colOff>
      <xdr:row>2</xdr:row>
      <xdr:rowOff>11160</xdr:rowOff>
    </xdr:from>
    <xdr:to>
      <xdr:col>22</xdr:col>
      <xdr:colOff>136440</xdr:colOff>
      <xdr:row>20</xdr:row>
      <xdr:rowOff>159120</xdr:rowOff>
    </xdr:to>
    <xdr:graphicFrame>
      <xdr:nvGraphicFramePr>
        <xdr:cNvPr id="0" name="Chart 2"/>
        <xdr:cNvGraphicFramePr/>
      </xdr:nvGraphicFramePr>
      <xdr:xfrm>
        <a:off x="9322560" y="372960"/>
        <a:ext cx="5352840" cy="340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235800</xdr:colOff>
      <xdr:row>22</xdr:row>
      <xdr:rowOff>36360</xdr:rowOff>
    </xdr:from>
    <xdr:to>
      <xdr:col>20</xdr:col>
      <xdr:colOff>552960</xdr:colOff>
      <xdr:row>37</xdr:row>
      <xdr:rowOff>57600</xdr:rowOff>
    </xdr:to>
    <xdr:graphicFrame>
      <xdr:nvGraphicFramePr>
        <xdr:cNvPr id="1" name="Chart 1"/>
        <xdr:cNvGraphicFramePr/>
      </xdr:nvGraphicFramePr>
      <xdr:xfrm>
        <a:off x="9265680" y="4017960"/>
        <a:ext cx="460188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311040</xdr:colOff>
      <xdr:row>1</xdr:row>
      <xdr:rowOff>82440</xdr:rowOff>
    </xdr:from>
    <xdr:to>
      <xdr:col>21</xdr:col>
      <xdr:colOff>5760</xdr:colOff>
      <xdr:row>20</xdr:row>
      <xdr:rowOff>107640</xdr:rowOff>
    </xdr:to>
    <xdr:graphicFrame>
      <xdr:nvGraphicFramePr>
        <xdr:cNvPr id="2" name="Chart 2"/>
        <xdr:cNvGraphicFramePr/>
      </xdr:nvGraphicFramePr>
      <xdr:xfrm>
        <a:off x="8542080" y="263520"/>
        <a:ext cx="4591800" cy="346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371880</xdr:colOff>
      <xdr:row>21</xdr:row>
      <xdr:rowOff>36360</xdr:rowOff>
    </xdr:from>
    <xdr:to>
      <xdr:col>21</xdr:col>
      <xdr:colOff>81360</xdr:colOff>
      <xdr:row>36</xdr:row>
      <xdr:rowOff>57600</xdr:rowOff>
    </xdr:to>
    <xdr:graphicFrame>
      <xdr:nvGraphicFramePr>
        <xdr:cNvPr id="3" name="Chart 1"/>
        <xdr:cNvGraphicFramePr/>
      </xdr:nvGraphicFramePr>
      <xdr:xfrm>
        <a:off x="8602920" y="3836880"/>
        <a:ext cx="4606560" cy="27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242640</xdr:colOff>
      <xdr:row>2</xdr:row>
      <xdr:rowOff>122040</xdr:rowOff>
    </xdr:from>
    <xdr:to>
      <xdr:col>19</xdr:col>
      <xdr:colOff>547200</xdr:colOff>
      <xdr:row>17</xdr:row>
      <xdr:rowOff>102600</xdr:rowOff>
    </xdr:to>
    <xdr:graphicFrame>
      <xdr:nvGraphicFramePr>
        <xdr:cNvPr id="4" name="Chart 1"/>
        <xdr:cNvGraphicFramePr/>
      </xdr:nvGraphicFramePr>
      <xdr:xfrm>
        <a:off x="8413200" y="483840"/>
        <a:ext cx="458964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308520</xdr:colOff>
      <xdr:row>18</xdr:row>
      <xdr:rowOff>27360</xdr:rowOff>
    </xdr:from>
    <xdr:to>
      <xdr:col>20</xdr:col>
      <xdr:colOff>18000</xdr:colOff>
      <xdr:row>33</xdr:row>
      <xdr:rowOff>48600</xdr:rowOff>
    </xdr:to>
    <xdr:graphicFrame>
      <xdr:nvGraphicFramePr>
        <xdr:cNvPr id="5" name="Chart 2"/>
        <xdr:cNvGraphicFramePr/>
      </xdr:nvGraphicFramePr>
      <xdr:xfrm>
        <a:off x="8479080" y="3285000"/>
        <a:ext cx="460656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608400</xdr:colOff>
      <xdr:row>2</xdr:row>
      <xdr:rowOff>0</xdr:rowOff>
    </xdr:from>
    <xdr:to>
      <xdr:col>19</xdr:col>
      <xdr:colOff>39960</xdr:colOff>
      <xdr:row>20</xdr:row>
      <xdr:rowOff>180720</xdr:rowOff>
    </xdr:to>
    <xdr:graphicFrame>
      <xdr:nvGraphicFramePr>
        <xdr:cNvPr id="6" name="Chart 2"/>
        <xdr:cNvGraphicFramePr/>
      </xdr:nvGraphicFramePr>
      <xdr:xfrm>
        <a:off x="7554600" y="361800"/>
        <a:ext cx="4941000" cy="343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27360</xdr:colOff>
      <xdr:row>21</xdr:row>
      <xdr:rowOff>127080</xdr:rowOff>
    </xdr:from>
    <xdr:to>
      <xdr:col>19</xdr:col>
      <xdr:colOff>18000</xdr:colOff>
      <xdr:row>36</xdr:row>
      <xdr:rowOff>93960</xdr:rowOff>
    </xdr:to>
    <xdr:graphicFrame>
      <xdr:nvGraphicFramePr>
        <xdr:cNvPr id="7" name="Chart 1"/>
        <xdr:cNvGraphicFramePr/>
      </xdr:nvGraphicFramePr>
      <xdr:xfrm>
        <a:off x="7585920" y="3927600"/>
        <a:ext cx="488772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514440</xdr:colOff>
      <xdr:row>2</xdr:row>
      <xdr:rowOff>101520</xdr:rowOff>
    </xdr:from>
    <xdr:to>
      <xdr:col>18</xdr:col>
      <xdr:colOff>209160</xdr:colOff>
      <xdr:row>17</xdr:row>
      <xdr:rowOff>82080</xdr:rowOff>
    </xdr:to>
    <xdr:graphicFrame>
      <xdr:nvGraphicFramePr>
        <xdr:cNvPr id="8" name="Chart 2"/>
        <xdr:cNvGraphicFramePr/>
      </xdr:nvGraphicFramePr>
      <xdr:xfrm>
        <a:off x="7460640" y="463320"/>
        <a:ext cx="459180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466200</xdr:colOff>
      <xdr:row>19</xdr:row>
      <xdr:rowOff>10080</xdr:rowOff>
    </xdr:from>
    <xdr:to>
      <xdr:col>18</xdr:col>
      <xdr:colOff>195840</xdr:colOff>
      <xdr:row>33</xdr:row>
      <xdr:rowOff>113760</xdr:rowOff>
    </xdr:to>
    <xdr:graphicFrame>
      <xdr:nvGraphicFramePr>
        <xdr:cNvPr id="9" name="Chart 1"/>
        <xdr:cNvGraphicFramePr/>
      </xdr:nvGraphicFramePr>
      <xdr:xfrm>
        <a:off x="7412400" y="3448440"/>
        <a:ext cx="462672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0</xdr:colOff>
      <xdr:row>2</xdr:row>
      <xdr:rowOff>0</xdr:rowOff>
    </xdr:from>
    <xdr:to>
      <xdr:col>20</xdr:col>
      <xdr:colOff>304560</xdr:colOff>
      <xdr:row>16</xdr:row>
      <xdr:rowOff>164880</xdr:rowOff>
    </xdr:to>
    <xdr:graphicFrame>
      <xdr:nvGraphicFramePr>
        <xdr:cNvPr id="10" name="Chart 2"/>
        <xdr:cNvGraphicFramePr/>
      </xdr:nvGraphicFramePr>
      <xdr:xfrm>
        <a:off x="7957800" y="361800"/>
        <a:ext cx="45896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438120</xdr:colOff>
      <xdr:row>12</xdr:row>
      <xdr:rowOff>131040</xdr:rowOff>
    </xdr:from>
    <xdr:to>
      <xdr:col>14</xdr:col>
      <xdr:colOff>49680</xdr:colOff>
      <xdr:row>28</xdr:row>
      <xdr:rowOff>136800</xdr:rowOff>
    </xdr:to>
    <xdr:graphicFrame>
      <xdr:nvGraphicFramePr>
        <xdr:cNvPr id="11" name="Chart 1"/>
        <xdr:cNvGraphicFramePr/>
      </xdr:nvGraphicFramePr>
      <xdr:xfrm>
        <a:off x="5241240" y="2483640"/>
        <a:ext cx="4508640" cy="290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28</xdr:row>
      <xdr:rowOff>149760</xdr:rowOff>
    </xdr:from>
    <xdr:to>
      <xdr:col>14</xdr:col>
      <xdr:colOff>146160</xdr:colOff>
      <xdr:row>43</xdr:row>
      <xdr:rowOff>130320</xdr:rowOff>
    </xdr:to>
    <xdr:graphicFrame>
      <xdr:nvGraphicFramePr>
        <xdr:cNvPr id="12" name="Chart 2"/>
        <xdr:cNvGraphicFramePr/>
      </xdr:nvGraphicFramePr>
      <xdr:xfrm>
        <a:off x="5254920" y="5398200"/>
        <a:ext cx="459144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442080</xdr:colOff>
      <xdr:row>0</xdr:row>
      <xdr:rowOff>62280</xdr:rowOff>
    </xdr:from>
    <xdr:to>
      <xdr:col>14</xdr:col>
      <xdr:colOff>86760</xdr:colOff>
      <xdr:row>12</xdr:row>
      <xdr:rowOff>111600</xdr:rowOff>
    </xdr:to>
    <xdr:graphicFrame>
      <xdr:nvGraphicFramePr>
        <xdr:cNvPr id="13" name="Chart 3"/>
        <xdr:cNvGraphicFramePr/>
      </xdr:nvGraphicFramePr>
      <xdr:xfrm>
        <a:off x="5245200" y="62280"/>
        <a:ext cx="4541760" cy="24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87120</xdr:colOff>
      <xdr:row>0</xdr:row>
      <xdr:rowOff>62280</xdr:rowOff>
    </xdr:from>
    <xdr:to>
      <xdr:col>21</xdr:col>
      <xdr:colOff>391680</xdr:colOff>
      <xdr:row>14</xdr:row>
      <xdr:rowOff>40320</xdr:rowOff>
    </xdr:to>
    <xdr:graphicFrame>
      <xdr:nvGraphicFramePr>
        <xdr:cNvPr id="14" name="Chart 5"/>
        <xdr:cNvGraphicFramePr/>
      </xdr:nvGraphicFramePr>
      <xdr:xfrm>
        <a:off x="9787320" y="62280"/>
        <a:ext cx="4589640" cy="26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327960</xdr:colOff>
      <xdr:row>17</xdr:row>
      <xdr:rowOff>38520</xdr:rowOff>
    </xdr:from>
    <xdr:to>
      <xdr:col>22</xdr:col>
      <xdr:colOff>55800</xdr:colOff>
      <xdr:row>32</xdr:row>
      <xdr:rowOff>123120</xdr:rowOff>
    </xdr:to>
    <xdr:graphicFrame>
      <xdr:nvGraphicFramePr>
        <xdr:cNvPr id="15" name="Chart 4"/>
        <xdr:cNvGraphicFramePr/>
      </xdr:nvGraphicFramePr>
      <xdr:xfrm>
        <a:off x="10028160" y="3296160"/>
        <a:ext cx="4624920" cy="279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5" activeCellId="0" sqref="K5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0.72"/>
    <col collapsed="false" customWidth="true" hidden="false" outlineLevel="0" max="11" min="11" style="0" width="11.82"/>
  </cols>
  <sheetData>
    <row r="1" customFormat="false" ht="14.25" hidden="false" customHeight="false" outlineLevel="0" collapsed="false">
      <c r="A1" s="1" t="s">
        <v>0</v>
      </c>
      <c r="B1" s="1" t="n">
        <v>500</v>
      </c>
    </row>
    <row r="2" customFormat="false" ht="14.25" hidden="false" customHeight="false" outlineLevel="0" collapsed="false">
      <c r="A2" s="0" t="s">
        <v>1</v>
      </c>
      <c r="B2" s="2" t="n">
        <v>0.1</v>
      </c>
      <c r="C2" s="2" t="n">
        <v>0.3</v>
      </c>
      <c r="D2" s="2" t="n">
        <v>0.1</v>
      </c>
    </row>
    <row r="3" customFormat="false" ht="14.2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G3" s="0" t="s">
        <v>2</v>
      </c>
      <c r="H3" s="0" t="s">
        <v>3</v>
      </c>
      <c r="I3" s="0" t="s">
        <v>6</v>
      </c>
      <c r="J3" s="0" t="s">
        <v>5</v>
      </c>
      <c r="K3" s="0" t="s">
        <v>7</v>
      </c>
      <c r="L3" s="0" t="s">
        <v>8</v>
      </c>
    </row>
    <row r="4" customFormat="false" ht="14.25" hidden="false" customHeight="false" outlineLevel="0" collapsed="false">
      <c r="A4" s="0" t="n">
        <v>1</v>
      </c>
      <c r="B4" s="0" t="n">
        <v>0</v>
      </c>
      <c r="C4" s="0" t="n">
        <f aca="false">0.3</f>
        <v>0.3</v>
      </c>
      <c r="D4" s="0" t="n">
        <v>0</v>
      </c>
      <c r="G4" s="0" t="n">
        <v>1</v>
      </c>
      <c r="H4" s="0" t="n">
        <f aca="false">B4*B$2*$B$1</f>
        <v>0</v>
      </c>
      <c r="I4" s="0" t="n">
        <f aca="false">C4*C$2*$B$1</f>
        <v>45</v>
      </c>
      <c r="J4" s="0" t="n">
        <f aca="false">D4*D$2*$B$1</f>
        <v>0</v>
      </c>
      <c r="K4" s="0" t="n">
        <f aca="false">('Consumer load profile'!C2*$B$1/'Consumer load profile'!$C$26)-SUM(H4:J4)</f>
        <v>258.720127699656</v>
      </c>
      <c r="L4" s="0" t="n">
        <f aca="false">SUM(H4:K4)</f>
        <v>303.720127699656</v>
      </c>
    </row>
    <row r="5" customFormat="false" ht="14.25" hidden="false" customHeight="false" outlineLevel="0" collapsed="false">
      <c r="A5" s="0" t="n">
        <v>2</v>
      </c>
      <c r="B5" s="0" t="n">
        <v>0</v>
      </c>
      <c r="C5" s="0" t="n">
        <f aca="false">0.3</f>
        <v>0.3</v>
      </c>
      <c r="D5" s="0" t="n">
        <v>0</v>
      </c>
      <c r="G5" s="0" t="n">
        <v>2</v>
      </c>
      <c r="H5" s="0" t="n">
        <f aca="false">B5*B$2*$B$1</f>
        <v>0</v>
      </c>
      <c r="I5" s="0" t="n">
        <f aca="false">C5*C$2*$B$1</f>
        <v>45</v>
      </c>
      <c r="J5" s="0" t="n">
        <f aca="false">D5*D$2*$B$1</f>
        <v>0</v>
      </c>
      <c r="K5" s="0" t="n">
        <f aca="false">('Consumer load profile'!C3*$B$1/'Consumer load profile'!$C$26)-SUM(H5:J5)</f>
        <v>250.863931515642</v>
      </c>
      <c r="L5" s="0" t="n">
        <f aca="false">SUM(H5:K5)</f>
        <v>295.863931515642</v>
      </c>
    </row>
    <row r="6" customFormat="false" ht="14.25" hidden="false" customHeight="false" outlineLevel="0" collapsed="false">
      <c r="A6" s="0" t="n">
        <v>3</v>
      </c>
      <c r="B6" s="0" t="n">
        <v>0</v>
      </c>
      <c r="C6" s="0" t="n">
        <f aca="false">0.3</f>
        <v>0.3</v>
      </c>
      <c r="D6" s="0" t="n">
        <v>0</v>
      </c>
      <c r="G6" s="0" t="n">
        <v>3</v>
      </c>
      <c r="H6" s="0" t="n">
        <f aca="false">B6*B$2*$B$1</f>
        <v>0</v>
      </c>
      <c r="I6" s="0" t="n">
        <f aca="false">C6*C$2*$B$1</f>
        <v>45</v>
      </c>
      <c r="J6" s="0" t="n">
        <f aca="false">D6*D$2*$B$1</f>
        <v>0</v>
      </c>
      <c r="K6" s="0" t="n">
        <f aca="false">('Consumer load profile'!C4*$B$1/'Consumer load profile'!$C$26)-SUM(H6:J6)</f>
        <v>245.170794121815</v>
      </c>
      <c r="L6" s="0" t="n">
        <f aca="false">SUM(H6:K6)</f>
        <v>290.170794121815</v>
      </c>
    </row>
    <row r="7" customFormat="false" ht="14.25" hidden="false" customHeight="false" outlineLevel="0" collapsed="false">
      <c r="A7" s="0" t="n">
        <v>4</v>
      </c>
      <c r="B7" s="0" t="n">
        <v>0</v>
      </c>
      <c r="C7" s="0" t="n">
        <f aca="false">0.3</f>
        <v>0.3</v>
      </c>
      <c r="D7" s="0" t="n">
        <v>0</v>
      </c>
      <c r="G7" s="0" t="n">
        <v>4</v>
      </c>
      <c r="H7" s="0" t="n">
        <f aca="false">B7*B$2*$B$1</f>
        <v>0</v>
      </c>
      <c r="I7" s="0" t="n">
        <f aca="false">C7*C$2*$B$1</f>
        <v>45</v>
      </c>
      <c r="J7" s="0" t="n">
        <f aca="false">D7*D$2*$B$1</f>
        <v>0</v>
      </c>
      <c r="K7" s="0" t="n">
        <f aca="false">('Consumer load profile'!C5*$B$1/'Consumer load profile'!$C$26)-SUM(H7:J7)</f>
        <v>241.236444414807</v>
      </c>
      <c r="L7" s="0" t="n">
        <f aca="false">SUM(H7:K7)</f>
        <v>286.236444414807</v>
      </c>
    </row>
    <row r="8" customFormat="false" ht="14.25" hidden="false" customHeight="false" outlineLevel="0" collapsed="false">
      <c r="A8" s="0" t="n">
        <v>5</v>
      </c>
      <c r="B8" s="0" t="n">
        <v>0</v>
      </c>
      <c r="C8" s="0" t="n">
        <f aca="false">0.3</f>
        <v>0.3</v>
      </c>
      <c r="D8" s="0" t="n">
        <v>0</v>
      </c>
      <c r="G8" s="0" t="n">
        <v>5</v>
      </c>
      <c r="H8" s="0" t="n">
        <f aca="false">B8*B$2*$B$1</f>
        <v>0</v>
      </c>
      <c r="I8" s="0" t="n">
        <f aca="false">C8*C$2*$B$1</f>
        <v>45</v>
      </c>
      <c r="J8" s="0" t="n">
        <f aca="false">D8*D$2*$B$1</f>
        <v>0</v>
      </c>
      <c r="K8" s="0" t="n">
        <f aca="false">('Consumer load profile'!C6*$B$1/'Consumer load profile'!$C$26)-SUM(H8:J8)</f>
        <v>246.842059198626</v>
      </c>
      <c r="L8" s="0" t="n">
        <f aca="false">SUM(H8:K8)</f>
        <v>291.842059198626</v>
      </c>
    </row>
    <row r="9" customFormat="false" ht="14.25" hidden="false" customHeight="false" outlineLevel="0" collapsed="false">
      <c r="A9" s="0" t="n">
        <v>6</v>
      </c>
      <c r="B9" s="0" t="n">
        <v>0</v>
      </c>
      <c r="C9" s="0" t="n">
        <f aca="false">0.3</f>
        <v>0.3</v>
      </c>
      <c r="D9" s="0" t="n">
        <v>0</v>
      </c>
      <c r="G9" s="0" t="n">
        <v>6</v>
      </c>
      <c r="H9" s="0" t="n">
        <f aca="false">B9*B$2*$B$1</f>
        <v>0</v>
      </c>
      <c r="I9" s="0" t="n">
        <f aca="false">C9*C$2*$B$1</f>
        <v>45</v>
      </c>
      <c r="J9" s="0" t="n">
        <f aca="false">D9*D$2*$B$1</f>
        <v>0</v>
      </c>
      <c r="K9" s="0" t="n">
        <f aca="false">('Consumer load profile'!C7*$B$1/'Consumer load profile'!$C$26)-SUM(H9:J9)</f>
        <v>252.651893405796</v>
      </c>
      <c r="L9" s="0" t="n">
        <f aca="false">SUM(H9:K9)</f>
        <v>297.651893405797</v>
      </c>
    </row>
    <row r="10" customFormat="false" ht="14.25" hidden="false" customHeight="false" outlineLevel="0" collapsed="false">
      <c r="A10" s="0" t="n">
        <v>7</v>
      </c>
      <c r="B10" s="0" t="n">
        <v>0</v>
      </c>
      <c r="C10" s="0" t="n">
        <f aca="false">0.5</f>
        <v>0.5</v>
      </c>
      <c r="D10" s="0" t="n">
        <v>0</v>
      </c>
      <c r="G10" s="0" t="n">
        <v>7</v>
      </c>
      <c r="H10" s="0" t="n">
        <f aca="false">B10*B$2*$B$1</f>
        <v>0</v>
      </c>
      <c r="I10" s="0" t="n">
        <f aca="false">C10*C$2*$B$1</f>
        <v>75</v>
      </c>
      <c r="J10" s="0" t="n">
        <f aca="false">D10*D$2*$B$1</f>
        <v>0</v>
      </c>
      <c r="K10" s="0" t="n">
        <f aca="false">('Consumer load profile'!C8*$B$1/'Consumer load profile'!$C$26)-SUM(H10:J10)</f>
        <v>298.634022122382</v>
      </c>
      <c r="L10" s="0" t="n">
        <f aca="false">SUM(H10:K10)</f>
        <v>373.634022122382</v>
      </c>
    </row>
    <row r="11" customFormat="false" ht="14.25" hidden="false" customHeight="false" outlineLevel="0" collapsed="false">
      <c r="A11" s="0" t="n">
        <v>8</v>
      </c>
      <c r="B11" s="0" t="n">
        <v>0</v>
      </c>
      <c r="C11" s="0" t="n">
        <f aca="false">0.5</f>
        <v>0.5</v>
      </c>
      <c r="D11" s="0" t="n">
        <v>1</v>
      </c>
      <c r="G11" s="0" t="n">
        <v>8</v>
      </c>
      <c r="H11" s="0" t="n">
        <f aca="false">B11*B$2*$B$1</f>
        <v>0</v>
      </c>
      <c r="I11" s="0" t="n">
        <f aca="false">C11*C$2*$B$1</f>
        <v>75</v>
      </c>
      <c r="J11" s="0" t="n">
        <f aca="false">D11*D$2*$B$1</f>
        <v>50</v>
      </c>
      <c r="K11" s="0" t="n">
        <f aca="false">('Consumer load profile'!C9*$B$1/'Consumer load profile'!$C$26)-SUM(H11:J11)</f>
        <v>301.589368920304</v>
      </c>
      <c r="L11" s="0" t="n">
        <f aca="false">SUM(H11:K11)</f>
        <v>426.589368920304</v>
      </c>
    </row>
    <row r="12" customFormat="false" ht="14.25" hidden="false" customHeight="false" outlineLevel="0" collapsed="false">
      <c r="A12" s="0" t="n">
        <v>9</v>
      </c>
      <c r="B12" s="0" t="n">
        <v>1</v>
      </c>
      <c r="C12" s="0" t="n">
        <f aca="false">0.5</f>
        <v>0.5</v>
      </c>
      <c r="D12" s="0" t="n">
        <v>1</v>
      </c>
      <c r="G12" s="0" t="n">
        <v>9</v>
      </c>
      <c r="H12" s="0" t="n">
        <f aca="false">B12*B$2*$B$1</f>
        <v>50</v>
      </c>
      <c r="I12" s="0" t="n">
        <f aca="false">C12*C$2*$B$1</f>
        <v>75</v>
      </c>
      <c r="J12" s="0" t="n">
        <f aca="false">D12*D$2*$B$1</f>
        <v>50</v>
      </c>
      <c r="K12" s="0" t="n">
        <f aca="false">('Consumer load profile'!C10*$B$1/'Consumer load profile'!$C$26)-SUM(H12:J12)</f>
        <v>287.794555260109</v>
      </c>
      <c r="L12" s="0" t="n">
        <f aca="false">SUM(H12:K12)</f>
        <v>462.794555260109</v>
      </c>
    </row>
    <row r="13" customFormat="false" ht="14.25" hidden="false" customHeight="false" outlineLevel="0" collapsed="false">
      <c r="A13" s="0" t="n">
        <v>10</v>
      </c>
      <c r="B13" s="0" t="n">
        <v>1</v>
      </c>
      <c r="C13" s="0" t="n">
        <f aca="false">0.5</f>
        <v>0.5</v>
      </c>
      <c r="D13" s="0" t="n">
        <v>1</v>
      </c>
      <c r="G13" s="0" t="n">
        <v>10</v>
      </c>
      <c r="H13" s="0" t="n">
        <f aca="false">B13*B$2*$B$1</f>
        <v>50</v>
      </c>
      <c r="I13" s="0" t="n">
        <f aca="false">C13*C$2*$B$1</f>
        <v>75</v>
      </c>
      <c r="J13" s="0" t="n">
        <f aca="false">D13*D$2*$B$1</f>
        <v>50</v>
      </c>
      <c r="K13" s="0" t="n">
        <f aca="false">('Consumer load profile'!C11*$B$1/'Consumer load profile'!$C$26)-SUM(H13:J13)</f>
        <v>305.695012878327</v>
      </c>
      <c r="L13" s="0" t="n">
        <f aca="false">SUM(H13:K13)</f>
        <v>480.695012878327</v>
      </c>
    </row>
    <row r="14" customFormat="false" ht="14.25" hidden="false" customHeight="false" outlineLevel="0" collapsed="false">
      <c r="A14" s="0" t="n">
        <v>11</v>
      </c>
      <c r="B14" s="0" t="n">
        <v>0</v>
      </c>
      <c r="C14" s="0" t="n">
        <v>1</v>
      </c>
      <c r="D14" s="0" t="n">
        <v>0</v>
      </c>
      <c r="G14" s="0" t="n">
        <v>11</v>
      </c>
      <c r="H14" s="0" t="n">
        <f aca="false">B14*B$2*$B$1</f>
        <v>0</v>
      </c>
      <c r="I14" s="0" t="n">
        <f aca="false">C14*C$2*$B$1</f>
        <v>150</v>
      </c>
      <c r="J14" s="0" t="n">
        <f aca="false">D14*D$2*$B$1</f>
        <v>0</v>
      </c>
      <c r="K14" s="0" t="n">
        <f aca="false">('Consumer load profile'!C12*$B$1/'Consumer load profile'!$C$26)-SUM(H14:J14)</f>
        <v>337.209195708891</v>
      </c>
      <c r="L14" s="0" t="n">
        <f aca="false">SUM(H14:K14)</f>
        <v>487.209195708892</v>
      </c>
    </row>
    <row r="15" customFormat="false" ht="14.25" hidden="false" customHeight="false" outlineLevel="0" collapsed="false">
      <c r="A15" s="0" t="n">
        <v>12</v>
      </c>
      <c r="B15" s="0" t="n">
        <v>0</v>
      </c>
      <c r="C15" s="0" t="n">
        <v>1</v>
      </c>
      <c r="D15" s="0" t="n">
        <v>0</v>
      </c>
      <c r="G15" s="0" t="n">
        <v>12</v>
      </c>
      <c r="H15" s="0" t="n">
        <f aca="false">B15*B$2*$B$1</f>
        <v>0</v>
      </c>
      <c r="I15" s="0" t="n">
        <f aca="false">C15*C$2*$B$1</f>
        <v>150</v>
      </c>
      <c r="J15" s="0" t="n">
        <f aca="false">D15*D$2*$B$1</f>
        <v>0</v>
      </c>
      <c r="K15" s="0" t="n">
        <f aca="false">('Consumer load profile'!C13*$B$1/'Consumer load profile'!$C$26)-SUM(H15:J15)</f>
        <v>344.290191632839</v>
      </c>
      <c r="L15" s="0" t="n">
        <f aca="false">SUM(H15:K15)</f>
        <v>494.290191632839</v>
      </c>
    </row>
    <row r="16" customFormat="false" ht="14.25" hidden="false" customHeight="false" outlineLevel="0" collapsed="false">
      <c r="A16" s="0" t="n">
        <v>13</v>
      </c>
      <c r="B16" s="0" t="n">
        <v>0</v>
      </c>
      <c r="C16" s="0" t="n">
        <v>1</v>
      </c>
      <c r="D16" s="0" t="n">
        <v>0</v>
      </c>
      <c r="G16" s="0" t="n">
        <v>13</v>
      </c>
      <c r="H16" s="0" t="n">
        <f aca="false">B16*B$2*$B$1</f>
        <v>0</v>
      </c>
      <c r="I16" s="0" t="n">
        <f aca="false">C16*C$2*$B$1</f>
        <v>150</v>
      </c>
      <c r="J16" s="0" t="n">
        <f aca="false">D16*D$2*$B$1</f>
        <v>0</v>
      </c>
      <c r="K16" s="0" t="n">
        <f aca="false">('Consumer load profile'!C14*$B$1/'Consumer load profile'!$C$26)-SUM(H16:J16)</f>
        <v>350</v>
      </c>
      <c r="L16" s="0" t="n">
        <f aca="false">SUM(H16:K16)</f>
        <v>500</v>
      </c>
    </row>
    <row r="17" customFormat="false" ht="14.25" hidden="false" customHeight="false" outlineLevel="0" collapsed="false">
      <c r="A17" s="0" t="n">
        <v>14</v>
      </c>
      <c r="B17" s="0" t="n">
        <v>0</v>
      </c>
      <c r="C17" s="0" t="n">
        <v>1</v>
      </c>
      <c r="D17" s="0" t="n">
        <v>0</v>
      </c>
      <c r="G17" s="0" t="n">
        <v>14</v>
      </c>
      <c r="H17" s="0" t="n">
        <f aca="false">B17*B$2*$B$1</f>
        <v>0</v>
      </c>
      <c r="I17" s="0" t="n">
        <f aca="false">C17*C$2*$B$1</f>
        <v>150</v>
      </c>
      <c r="J17" s="0" t="n">
        <f aca="false">D17*D$2*$B$1</f>
        <v>0</v>
      </c>
      <c r="K17" s="0" t="n">
        <f aca="false">('Consumer load profile'!C15*$B$1/'Consumer load profile'!$C$26)-SUM(H17:J17)</f>
        <v>344.26935291617</v>
      </c>
      <c r="L17" s="0" t="n">
        <f aca="false">SUM(H17:K17)</f>
        <v>494.26935291617</v>
      </c>
    </row>
    <row r="18" customFormat="false" ht="14.25" hidden="false" customHeight="false" outlineLevel="0" collapsed="false">
      <c r="A18" s="0" t="n">
        <v>15</v>
      </c>
      <c r="B18" s="0" t="n">
        <v>0</v>
      </c>
      <c r="C18" s="0" t="n">
        <v>1</v>
      </c>
      <c r="D18" s="0" t="n">
        <v>0</v>
      </c>
      <c r="G18" s="0" t="n">
        <v>15</v>
      </c>
      <c r="H18" s="0" t="n">
        <f aca="false">B18*B$2*$B$1</f>
        <v>0</v>
      </c>
      <c r="I18" s="0" t="n">
        <f aca="false">C18*C$2*$B$1</f>
        <v>150</v>
      </c>
      <c r="J18" s="0" t="n">
        <f aca="false">D18*D$2*$B$1</f>
        <v>0</v>
      </c>
      <c r="K18" s="0" t="n">
        <f aca="false">('Consumer load profile'!C16*$B$1/'Consumer load profile'!$C$26)-SUM(H18:J18)</f>
        <v>341.968758595971</v>
      </c>
      <c r="L18" s="0" t="n">
        <f aca="false">SUM(H18:K18)</f>
        <v>491.968758595971</v>
      </c>
    </row>
    <row r="19" customFormat="false" ht="14.25" hidden="false" customHeight="false" outlineLevel="0" collapsed="false">
      <c r="A19" s="0" t="n">
        <v>16</v>
      </c>
      <c r="B19" s="0" t="n">
        <v>0</v>
      </c>
      <c r="C19" s="0" t="n">
        <v>1</v>
      </c>
      <c r="D19" s="0" t="n">
        <v>0</v>
      </c>
      <c r="G19" s="0" t="n">
        <v>16</v>
      </c>
      <c r="H19" s="0" t="n">
        <f aca="false">B19*B$2*$B$1</f>
        <v>0</v>
      </c>
      <c r="I19" s="0" t="n">
        <f aca="false">C19*C$2*$B$1</f>
        <v>150</v>
      </c>
      <c r="J19" s="0" t="n">
        <f aca="false">D19*D$2*$B$1</f>
        <v>0</v>
      </c>
      <c r="K19" s="0" t="n">
        <f aca="false">('Consumer load profile'!C17*$B$1/'Consumer load profile'!$C$26)-SUM(H19:J19)</f>
        <v>337.592628095591</v>
      </c>
      <c r="L19" s="0" t="n">
        <f aca="false">SUM(H19:K19)</f>
        <v>487.592628095591</v>
      </c>
    </row>
    <row r="20" customFormat="false" ht="14.25" hidden="false" customHeight="false" outlineLevel="0" collapsed="false">
      <c r="A20" s="0" t="n">
        <v>17</v>
      </c>
      <c r="B20" s="0" t="n">
        <v>0</v>
      </c>
      <c r="C20" s="0" t="n">
        <v>1</v>
      </c>
      <c r="D20" s="0" t="n">
        <v>0</v>
      </c>
      <c r="G20" s="0" t="n">
        <v>17</v>
      </c>
      <c r="H20" s="0" t="n">
        <f aca="false">B20*B$2*$B$1</f>
        <v>0</v>
      </c>
      <c r="I20" s="0" t="n">
        <f aca="false">C20*C$2*$B$1</f>
        <v>150</v>
      </c>
      <c r="J20" s="0" t="n">
        <f aca="false">D20*D$2*$B$1</f>
        <v>0</v>
      </c>
      <c r="K20" s="0" t="n">
        <f aca="false">('Consumer load profile'!C18*$B$1/'Consumer load profile'!$C$26)-SUM(H20:J20)</f>
        <v>317.087330893814</v>
      </c>
      <c r="L20" s="0" t="n">
        <f aca="false">SUM(H20:K20)</f>
        <v>467.087330893814</v>
      </c>
    </row>
    <row r="21" customFormat="false" ht="14.25" hidden="false" customHeight="false" outlineLevel="0" collapsed="false">
      <c r="A21" s="0" t="n">
        <v>18</v>
      </c>
      <c r="B21" s="0" t="n">
        <v>1</v>
      </c>
      <c r="C21" s="0" t="n">
        <f aca="false">0.3</f>
        <v>0.3</v>
      </c>
      <c r="D21" s="0" t="n">
        <v>0</v>
      </c>
      <c r="G21" s="0" t="n">
        <v>18</v>
      </c>
      <c r="H21" s="0" t="n">
        <f aca="false">B21*B$2*$B$1</f>
        <v>50</v>
      </c>
      <c r="I21" s="0" t="n">
        <f aca="false">C21*C$2*$B$1</f>
        <v>45</v>
      </c>
      <c r="J21" s="0" t="n">
        <f aca="false">D21*D$2*$B$1</f>
        <v>0</v>
      </c>
      <c r="K21" s="0" t="n">
        <f aca="false">('Consumer load profile'!C19*$B$1/'Consumer load profile'!$C$26)-SUM(H21:J21)</f>
        <v>357.550242145888</v>
      </c>
      <c r="L21" s="0" t="n">
        <f aca="false">SUM(H21:K21)</f>
        <v>452.550242145888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f aca="false">0.3</f>
        <v>0.3</v>
      </c>
      <c r="D22" s="0" t="n">
        <v>0</v>
      </c>
      <c r="G22" s="0" t="n">
        <v>19</v>
      </c>
      <c r="H22" s="0" t="n">
        <f aca="false">B22*B$2*$B$1</f>
        <v>50</v>
      </c>
      <c r="I22" s="0" t="n">
        <f aca="false">C22*C$2*$B$1</f>
        <v>45</v>
      </c>
      <c r="J22" s="0" t="n">
        <f aca="false">D22*D$2*$B$1</f>
        <v>0</v>
      </c>
      <c r="K22" s="0" t="n">
        <f aca="false">('Consumer load profile'!C20*$B$1/'Consumer load profile'!$C$26)-SUM(H22:J22)</f>
        <v>333.081421033767</v>
      </c>
      <c r="L22" s="0" t="n">
        <f aca="false">SUM(H22:K22)</f>
        <v>428.081421033767</v>
      </c>
    </row>
    <row r="23" customFormat="false" ht="14.25" hidden="false" customHeight="false" outlineLevel="0" collapsed="false">
      <c r="A23" s="0" t="n">
        <v>20</v>
      </c>
      <c r="B23" s="0" t="n">
        <v>0</v>
      </c>
      <c r="C23" s="0" t="n">
        <f aca="false">0.3</f>
        <v>0.3</v>
      </c>
      <c r="D23" s="0" t="n">
        <v>0</v>
      </c>
      <c r="G23" s="0" t="n">
        <v>20</v>
      </c>
      <c r="H23" s="0" t="n">
        <f aca="false">B23*B$2*$B$1</f>
        <v>0</v>
      </c>
      <c r="I23" s="0" t="n">
        <f aca="false">C23*C$2*$B$1</f>
        <v>45</v>
      </c>
      <c r="J23" s="0" t="n">
        <f aca="false">D23*D$2*$B$1</f>
        <v>0</v>
      </c>
      <c r="K23" s="0" t="n">
        <f aca="false">('Consumer load profile'!C21*$B$1/'Consumer load profile'!$C$26)-SUM(H23:J23)</f>
        <v>362.313556001967</v>
      </c>
      <c r="L23" s="0" t="n">
        <f aca="false">SUM(H23:K23)</f>
        <v>407.313556001967</v>
      </c>
    </row>
    <row r="24" customFormat="false" ht="14.25" hidden="false" customHeight="false" outlineLevel="0" collapsed="false">
      <c r="A24" s="0" t="n">
        <v>21</v>
      </c>
      <c r="B24" s="0" t="n">
        <v>0</v>
      </c>
      <c r="C24" s="0" t="n">
        <f aca="false">0.3</f>
        <v>0.3</v>
      </c>
      <c r="D24" s="0" t="n">
        <v>0</v>
      </c>
      <c r="G24" s="0" t="n">
        <v>21</v>
      </c>
      <c r="H24" s="0" t="n">
        <f aca="false">B24*B$2*$B$1</f>
        <v>0</v>
      </c>
      <c r="I24" s="0" t="n">
        <f aca="false">C24*C$2*$B$1</f>
        <v>45</v>
      </c>
      <c r="J24" s="0" t="n">
        <f aca="false">D24*D$2*$B$1</f>
        <v>0</v>
      </c>
      <c r="K24" s="0" t="n">
        <f aca="false">('Consumer load profile'!C22*$B$1/'Consumer load profile'!$C$26)-SUM(H24:J24)</f>
        <v>322.282381281831</v>
      </c>
      <c r="L24" s="0" t="n">
        <f aca="false">SUM(H24:K24)</f>
        <v>367.282381281831</v>
      </c>
    </row>
    <row r="25" customFormat="false" ht="14.25" hidden="false" customHeight="false" outlineLevel="0" collapsed="false">
      <c r="A25" s="0" t="n">
        <v>22</v>
      </c>
      <c r="B25" s="0" t="n">
        <v>0</v>
      </c>
      <c r="C25" s="0" t="n">
        <f aca="false">0.3</f>
        <v>0.3</v>
      </c>
      <c r="D25" s="0" t="n">
        <v>0</v>
      </c>
      <c r="G25" s="0" t="n">
        <v>22</v>
      </c>
      <c r="H25" s="0" t="n">
        <f aca="false">B25*B$2*$B$1</f>
        <v>0</v>
      </c>
      <c r="I25" s="0" t="n">
        <f aca="false">C25*C$2*$B$1</f>
        <v>45</v>
      </c>
      <c r="J25" s="0" t="n">
        <f aca="false">D25*D$2*$B$1</f>
        <v>0</v>
      </c>
      <c r="K25" s="0" t="n">
        <f aca="false">('Consumer load profile'!C23*$B$1/'Consumer load profile'!$C$26)-SUM(H25:J25)</f>
        <v>280.254857504855</v>
      </c>
      <c r="L25" s="0" t="n">
        <f aca="false">SUM(H25:K25)</f>
        <v>325.254857504855</v>
      </c>
    </row>
    <row r="26" customFormat="false" ht="14.25" hidden="false" customHeight="false" outlineLevel="0" collapsed="false">
      <c r="A26" s="0" t="n">
        <v>23</v>
      </c>
      <c r="B26" s="0" t="n">
        <v>0</v>
      </c>
      <c r="C26" s="0" t="n">
        <f aca="false">0.3</f>
        <v>0.3</v>
      </c>
      <c r="D26" s="0" t="n">
        <v>0</v>
      </c>
      <c r="G26" s="0" t="n">
        <v>23</v>
      </c>
      <c r="H26" s="0" t="n">
        <f aca="false">B26*B$2*$B$1</f>
        <v>0</v>
      </c>
      <c r="I26" s="0" t="n">
        <f aca="false">C26*C$2*$B$1</f>
        <v>45</v>
      </c>
      <c r="J26" s="0" t="n">
        <f aca="false">D26*D$2*$B$1</f>
        <v>0</v>
      </c>
      <c r="K26" s="0" t="n">
        <f aca="false">('Consumer load profile'!C24*$B$1/'Consumer load profile'!$C$26)-SUM(H26:J26)</f>
        <v>263.633897090082</v>
      </c>
      <c r="L26" s="0" t="n">
        <f aca="false">SUM(H26:K26)</f>
        <v>308.633897090082</v>
      </c>
    </row>
    <row r="27" customFormat="false" ht="14.25" hidden="false" customHeight="false" outlineLevel="0" collapsed="false">
      <c r="A27" s="0" t="n">
        <v>24</v>
      </c>
      <c r="B27" s="0" t="n">
        <v>0</v>
      </c>
      <c r="C27" s="0" t="n">
        <f aca="false">0.3</f>
        <v>0.3</v>
      </c>
      <c r="D27" s="0" t="n">
        <v>0</v>
      </c>
      <c r="G27" s="0" t="n">
        <v>24</v>
      </c>
      <c r="H27" s="0" t="n">
        <f aca="false">B27*B$2*$B$1</f>
        <v>0</v>
      </c>
      <c r="I27" s="0" t="n">
        <f aca="false">C27*C$2*$B$1</f>
        <v>45</v>
      </c>
      <c r="J27" s="0" t="n">
        <f aca="false">D27*D$2*$B$1</f>
        <v>0</v>
      </c>
      <c r="K27" s="0" t="n">
        <f aca="false">('Consumer load profile'!C25*$B$1/'Consumer load profile'!$C$26)-SUM(H27:J27)</f>
        <v>248.950937325476</v>
      </c>
      <c r="L27" s="0" t="n">
        <f aca="false">SUM(H27:K27)</f>
        <v>293.950937325476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2.55"/>
  </cols>
  <sheetData>
    <row r="1" customFormat="false" ht="14.25" hidden="false" customHeight="false" outlineLevel="0" collapsed="false">
      <c r="A1" s="1" t="s">
        <v>0</v>
      </c>
      <c r="B1" s="1" t="n">
        <v>700</v>
      </c>
    </row>
    <row r="2" customFormat="false" ht="14.25" hidden="false" customHeight="false" outlineLevel="0" collapsed="false">
      <c r="A2" s="0" t="s">
        <v>1</v>
      </c>
      <c r="B2" s="2" t="n">
        <v>0.1</v>
      </c>
      <c r="C2" s="2" t="n">
        <v>0.5</v>
      </c>
      <c r="D2" s="2" t="n">
        <v>0.1</v>
      </c>
    </row>
    <row r="3" customFormat="false" ht="14.25" hidden="false" customHeight="false" outlineLevel="0" collapsed="false">
      <c r="A3" s="0" t="s">
        <v>2</v>
      </c>
      <c r="B3" s="0" t="s">
        <v>3</v>
      </c>
      <c r="C3" s="0" t="s">
        <v>6</v>
      </c>
      <c r="D3" s="0" t="s">
        <v>5</v>
      </c>
      <c r="H3" s="0" t="s">
        <v>2</v>
      </c>
      <c r="I3" s="0" t="s">
        <v>3</v>
      </c>
      <c r="J3" s="0" t="s">
        <v>6</v>
      </c>
      <c r="K3" s="0" t="s">
        <v>5</v>
      </c>
      <c r="L3" s="0" t="s">
        <v>9</v>
      </c>
      <c r="M3" s="0" t="s">
        <v>8</v>
      </c>
    </row>
    <row r="4" customFormat="false" ht="14.25" hidden="false" customHeight="false" outlineLevel="0" collapsed="false">
      <c r="A4" s="0" t="n">
        <v>1</v>
      </c>
      <c r="B4" s="0" t="n">
        <v>0</v>
      </c>
      <c r="C4" s="0" t="n">
        <v>1</v>
      </c>
      <c r="D4" s="0" t="n">
        <v>0</v>
      </c>
      <c r="H4" s="0" t="n">
        <v>1</v>
      </c>
      <c r="I4" s="0" t="n">
        <f aca="false">B4*B$2*$B$1</f>
        <v>0</v>
      </c>
      <c r="J4" s="0" t="n">
        <f aca="false">C4*C$2*$B$1</f>
        <v>350</v>
      </c>
      <c r="K4" s="0" t="n">
        <f aca="false">D4*D$2*$B$1</f>
        <v>0</v>
      </c>
      <c r="L4" s="0" t="n">
        <f aca="false">($B$1*'Consumer load profile'!B2/'Consumer load profile'!B$26)-SUM(I4:K4)</f>
        <v>230.103514684641</v>
      </c>
      <c r="M4" s="0" t="n">
        <f aca="false">SUM(I4:L4)</f>
        <v>580.103514684641</v>
      </c>
    </row>
    <row r="5" customFormat="false" ht="14.25" hidden="false" customHeight="false" outlineLevel="0" collapsed="false">
      <c r="A5" s="0" t="n">
        <v>2</v>
      </c>
      <c r="B5" s="0" t="n">
        <v>0</v>
      </c>
      <c r="C5" s="0" t="n">
        <v>1</v>
      </c>
      <c r="D5" s="0" t="n">
        <v>0</v>
      </c>
      <c r="H5" s="0" t="n">
        <v>2</v>
      </c>
      <c r="I5" s="0" t="n">
        <f aca="false">B5*B$2*$B$1</f>
        <v>0</v>
      </c>
      <c r="J5" s="0" t="n">
        <f aca="false">C5*C$2*$B$1</f>
        <v>350</v>
      </c>
      <c r="K5" s="0" t="n">
        <f aca="false">D5*D$2*$B$1</f>
        <v>0</v>
      </c>
      <c r="L5" s="0" t="n">
        <f aca="false">($B$1*'Consumer load profile'!B3/'Consumer load profile'!B$26)-SUM(I5:K5)</f>
        <v>193.409966297545</v>
      </c>
      <c r="M5" s="0" t="n">
        <f aca="false">SUM(I5:L5)</f>
        <v>543.409966297545</v>
      </c>
    </row>
    <row r="6" customFormat="false" ht="14.25" hidden="false" customHeight="false" outlineLevel="0" collapsed="false">
      <c r="A6" s="0" t="n">
        <v>3</v>
      </c>
      <c r="B6" s="0" t="n">
        <v>0</v>
      </c>
      <c r="C6" s="0" t="n">
        <v>1</v>
      </c>
      <c r="D6" s="0" t="n">
        <v>0</v>
      </c>
      <c r="H6" s="0" t="n">
        <v>3</v>
      </c>
      <c r="I6" s="0" t="n">
        <f aca="false">B6*B$2*$B$1</f>
        <v>0</v>
      </c>
      <c r="J6" s="0" t="n">
        <f aca="false">C6*C$2*$B$1</f>
        <v>350</v>
      </c>
      <c r="K6" s="0" t="n">
        <f aca="false">D6*D$2*$B$1</f>
        <v>0</v>
      </c>
      <c r="L6" s="0" t="n">
        <f aca="false">($B$1*'Consumer load profile'!B4/'Consumer load profile'!B$26)-SUM(I6:K6)</f>
        <v>168.090996629755</v>
      </c>
      <c r="M6" s="0" t="n">
        <f aca="false">SUM(I6:L6)</f>
        <v>518.090996629755</v>
      </c>
    </row>
    <row r="7" customFormat="false" ht="14.25" hidden="false" customHeight="false" outlineLevel="0" collapsed="false">
      <c r="A7" s="0" t="n">
        <v>4</v>
      </c>
      <c r="B7" s="0" t="n">
        <v>0</v>
      </c>
      <c r="C7" s="0" t="n">
        <v>1</v>
      </c>
      <c r="D7" s="0" t="n">
        <v>0</v>
      </c>
      <c r="H7" s="0" t="n">
        <v>4</v>
      </c>
      <c r="I7" s="0" t="n">
        <f aca="false">B7*B$2*$B$1</f>
        <v>0</v>
      </c>
      <c r="J7" s="0" t="n">
        <f aca="false">C7*C$2*$B$1</f>
        <v>350</v>
      </c>
      <c r="K7" s="0" t="n">
        <f aca="false">D7*D$2*$B$1</f>
        <v>0</v>
      </c>
      <c r="L7" s="0" t="n">
        <f aca="false">($B$1*'Consumer load profile'!B5/'Consumer load profile'!B$26)-SUM(I7:K7)</f>
        <v>161.582209918151</v>
      </c>
      <c r="M7" s="0" t="n">
        <f aca="false">SUM(I7:L7)</f>
        <v>511.582209918151</v>
      </c>
    </row>
    <row r="8" customFormat="false" ht="14.25" hidden="false" customHeight="false" outlineLevel="0" collapsed="false">
      <c r="A8" s="0" t="n">
        <v>5</v>
      </c>
      <c r="B8" s="0" t="n">
        <v>0</v>
      </c>
      <c r="C8" s="0" t="n">
        <v>0.75</v>
      </c>
      <c r="D8" s="0" t="n">
        <v>0</v>
      </c>
      <c r="H8" s="0" t="n">
        <v>5</v>
      </c>
      <c r="I8" s="0" t="n">
        <f aca="false">B8*B$2*$B$1</f>
        <v>0</v>
      </c>
      <c r="J8" s="0" t="n">
        <f aca="false">C8*C$2*$B$1</f>
        <v>262.5</v>
      </c>
      <c r="K8" s="0" t="n">
        <f aca="false">D8*D$2*$B$1</f>
        <v>0</v>
      </c>
      <c r="L8" s="0" t="n">
        <f aca="false">($B$1*'Consumer load profile'!B6/'Consumer load profile'!B$26)-SUM(I8:K8)</f>
        <v>243.163216177179</v>
      </c>
      <c r="M8" s="0" t="n">
        <f aca="false">SUM(I8:L8)</f>
        <v>505.663216177179</v>
      </c>
    </row>
    <row r="9" customFormat="false" ht="14.25" hidden="false" customHeight="false" outlineLevel="0" collapsed="false">
      <c r="A9" s="0" t="n">
        <v>6</v>
      </c>
      <c r="B9" s="0" t="n">
        <v>1</v>
      </c>
      <c r="C9" s="0" t="n">
        <v>0.75</v>
      </c>
      <c r="D9" s="0" t="n">
        <v>0</v>
      </c>
      <c r="H9" s="0" t="n">
        <v>6</v>
      </c>
      <c r="I9" s="0" t="n">
        <f aca="false">B9*B$2*$B$1</f>
        <v>70</v>
      </c>
      <c r="J9" s="0" t="n">
        <f aca="false">C9*C$2*$B$1</f>
        <v>262.5</v>
      </c>
      <c r="K9" s="0" t="n">
        <f aca="false">D9*D$2*$B$1</f>
        <v>0</v>
      </c>
      <c r="L9" s="0" t="n">
        <f aca="false">($B$1*'Consumer load profile'!B7/'Consumer load profile'!B$26)-SUM(I9:K9)</f>
        <v>179.250722195474</v>
      </c>
      <c r="M9" s="0" t="n">
        <f aca="false">SUM(I9:L9)</f>
        <v>511.750722195474</v>
      </c>
    </row>
    <row r="10" customFormat="false" ht="14.25" hidden="false" customHeight="false" outlineLevel="0" collapsed="false">
      <c r="A10" s="0" t="n">
        <v>7</v>
      </c>
      <c r="B10" s="0" t="n">
        <v>1</v>
      </c>
      <c r="C10" s="0" t="n">
        <v>0.75</v>
      </c>
      <c r="D10" s="0" t="n">
        <v>0</v>
      </c>
      <c r="H10" s="0" t="n">
        <v>7</v>
      </c>
      <c r="I10" s="0" t="n">
        <f aca="false">B10*B$2*$B$1</f>
        <v>70</v>
      </c>
      <c r="J10" s="0" t="n">
        <f aca="false">C10*C$2*$B$1</f>
        <v>262.5</v>
      </c>
      <c r="K10" s="0" t="n">
        <f aca="false">D10*D$2*$B$1</f>
        <v>0</v>
      </c>
      <c r="L10" s="0" t="n">
        <f aca="false">($B$1*'Consumer load profile'!B8/'Consumer load profile'!B$26)-SUM(I10:K10)</f>
        <v>201.662855079441</v>
      </c>
      <c r="M10" s="0" t="n">
        <f aca="false">SUM(I10:L10)</f>
        <v>534.162855079441</v>
      </c>
    </row>
    <row r="11" customFormat="false" ht="14.25" hidden="false" customHeight="false" outlineLevel="0" collapsed="false">
      <c r="A11" s="0" t="n">
        <v>8</v>
      </c>
      <c r="B11" s="0" t="n">
        <v>1</v>
      </c>
      <c r="C11" s="0" t="n">
        <v>0.75</v>
      </c>
      <c r="D11" s="0" t="n">
        <v>1</v>
      </c>
      <c r="H11" s="0" t="n">
        <v>8</v>
      </c>
      <c r="I11" s="0" t="n">
        <f aca="false">B11*B$2*$B$1</f>
        <v>70</v>
      </c>
      <c r="J11" s="0" t="n">
        <f aca="false">C11*C$2*$B$1</f>
        <v>262.5</v>
      </c>
      <c r="K11" s="0" t="n">
        <f aca="false">D11*D$2*$B$1</f>
        <v>70</v>
      </c>
      <c r="L11" s="0" t="n">
        <f aca="false">($B$1*'Consumer load profile'!B9/'Consumer load profile'!B$26)-SUM(I11:K11)</f>
        <v>161.931872893597</v>
      </c>
      <c r="M11" s="0" t="n">
        <f aca="false">SUM(I11:L11)</f>
        <v>564.431872893597</v>
      </c>
    </row>
    <row r="12" customFormat="false" ht="14.25" hidden="false" customHeight="false" outlineLevel="0" collapsed="false">
      <c r="A12" s="0" t="n">
        <v>9</v>
      </c>
      <c r="B12" s="0" t="n">
        <v>0</v>
      </c>
      <c r="C12" s="0" t="n">
        <v>0.5</v>
      </c>
      <c r="D12" s="0" t="n">
        <v>1</v>
      </c>
      <c r="H12" s="0" t="n">
        <v>9</v>
      </c>
      <c r="I12" s="0" t="n">
        <f aca="false">B12*B$2*$B$1</f>
        <v>0</v>
      </c>
      <c r="J12" s="0" t="n">
        <f aca="false">C12*C$2*$B$1</f>
        <v>175</v>
      </c>
      <c r="K12" s="0" t="n">
        <f aca="false">D12*D$2*$B$1</f>
        <v>70</v>
      </c>
      <c r="L12" s="0" t="n">
        <f aca="false">($B$1*'Consumer load profile'!B10/'Consumer load profile'!B$26)-SUM(I12:K12)</f>
        <v>378.895642753972</v>
      </c>
      <c r="M12" s="0" t="n">
        <f aca="false">SUM(I12:L12)</f>
        <v>623.895642753972</v>
      </c>
    </row>
    <row r="13" customFormat="false" ht="14.25" hidden="false" customHeight="false" outlineLevel="0" collapsed="false">
      <c r="A13" s="0" t="n">
        <v>10</v>
      </c>
      <c r="B13" s="0" t="n">
        <v>0</v>
      </c>
      <c r="C13" s="0" t="n">
        <v>0.5</v>
      </c>
      <c r="D13" s="0" t="n">
        <v>0</v>
      </c>
      <c r="H13" s="0" t="n">
        <v>10</v>
      </c>
      <c r="I13" s="0" t="n">
        <f aca="false">B13*B$2*$B$1</f>
        <v>0</v>
      </c>
      <c r="J13" s="0" t="n">
        <f aca="false">C13*C$2*$B$1</f>
        <v>175</v>
      </c>
      <c r="K13" s="0" t="n">
        <f aca="false">D13*D$2*$B$1</f>
        <v>0</v>
      </c>
      <c r="L13" s="0" t="n">
        <f aca="false">($B$1*'Consumer load profile'!B11/'Consumer load profile'!B$26)-SUM(I13:K13)</f>
        <v>471.539480019259</v>
      </c>
      <c r="M13" s="0" t="n">
        <f aca="false">SUM(I13:L13)</f>
        <v>646.539480019259</v>
      </c>
    </row>
    <row r="14" customFormat="false" ht="14.25" hidden="false" customHeight="false" outlineLevel="0" collapsed="false">
      <c r="A14" s="0" t="n">
        <v>11</v>
      </c>
      <c r="B14" s="0" t="n">
        <v>0</v>
      </c>
      <c r="C14" s="0" t="n">
        <v>0.5</v>
      </c>
      <c r="D14" s="0" t="n">
        <v>0</v>
      </c>
      <c r="H14" s="0" t="n">
        <v>11</v>
      </c>
      <c r="I14" s="0" t="n">
        <f aca="false">B14*B$2*$B$1</f>
        <v>0</v>
      </c>
      <c r="J14" s="0" t="n">
        <f aca="false">C14*C$2*$B$1</f>
        <v>175</v>
      </c>
      <c r="K14" s="0" t="n">
        <f aca="false">D14*D$2*$B$1</f>
        <v>0</v>
      </c>
      <c r="L14" s="0" t="n">
        <f aca="false">($B$1*'Consumer load profile'!B12/'Consumer load profile'!B$26)-SUM(I14:K14)</f>
        <v>480.618078960038</v>
      </c>
      <c r="M14" s="0" t="n">
        <f aca="false">SUM(I14:L14)</f>
        <v>655.618078960038</v>
      </c>
    </row>
    <row r="15" customFormat="false" ht="14.25" hidden="false" customHeight="false" outlineLevel="0" collapsed="false">
      <c r="A15" s="0" t="n">
        <v>12</v>
      </c>
      <c r="B15" s="0" t="n">
        <v>0</v>
      </c>
      <c r="C15" s="0" t="n">
        <v>0.5</v>
      </c>
      <c r="D15" s="0" t="n">
        <v>0</v>
      </c>
      <c r="H15" s="0" t="n">
        <v>12</v>
      </c>
      <c r="I15" s="0" t="n">
        <f aca="false">B15*B$2*$B$1</f>
        <v>0</v>
      </c>
      <c r="J15" s="0" t="n">
        <f aca="false">C15*C$2*$B$1</f>
        <v>175</v>
      </c>
      <c r="K15" s="0" t="n">
        <f aca="false">D15*D$2*$B$1</f>
        <v>0</v>
      </c>
      <c r="L15" s="0" t="n">
        <f aca="false">($B$1*'Consumer load profile'!B13/'Consumer load profile'!B$26)-SUM(I15:K15)</f>
        <v>494.099061145884</v>
      </c>
      <c r="M15" s="0" t="n">
        <f aca="false">SUM(I15:L15)</f>
        <v>669.099061145884</v>
      </c>
    </row>
    <row r="16" customFormat="false" ht="14.25" hidden="false" customHeight="false" outlineLevel="0" collapsed="false">
      <c r="A16" s="0" t="n">
        <v>13</v>
      </c>
      <c r="B16" s="0" t="n">
        <v>0</v>
      </c>
      <c r="C16" s="0" t="n">
        <v>0.5</v>
      </c>
      <c r="D16" s="0" t="n">
        <v>0</v>
      </c>
      <c r="H16" s="0" t="n">
        <v>13</v>
      </c>
      <c r="I16" s="0" t="n">
        <f aca="false">B16*B$2*$B$1</f>
        <v>0</v>
      </c>
      <c r="J16" s="0" t="n">
        <f aca="false">C16*C$2*$B$1</f>
        <v>175</v>
      </c>
      <c r="K16" s="0" t="n">
        <f aca="false">D16*D$2*$B$1</f>
        <v>0</v>
      </c>
      <c r="L16" s="0" t="n">
        <f aca="false">($B$1*'Consumer load profile'!B14/'Consumer load profile'!B$26)-SUM(I16:K16)</f>
        <v>512.824987963408</v>
      </c>
      <c r="M16" s="0" t="n">
        <f aca="false">SUM(I16:L16)</f>
        <v>687.824987963408</v>
      </c>
    </row>
    <row r="17" customFormat="false" ht="14.25" hidden="false" customHeight="false" outlineLevel="0" collapsed="false">
      <c r="A17" s="0" t="n">
        <v>14</v>
      </c>
      <c r="B17" s="0" t="n">
        <v>0</v>
      </c>
      <c r="C17" s="0" t="n">
        <v>0.55</v>
      </c>
      <c r="D17" s="0" t="n">
        <v>0</v>
      </c>
      <c r="H17" s="0" t="n">
        <v>14</v>
      </c>
      <c r="I17" s="0" t="n">
        <f aca="false">B17*B$2*$B$1</f>
        <v>0</v>
      </c>
      <c r="J17" s="0" t="n">
        <f aca="false">C17*C$2*$B$1</f>
        <v>192.5</v>
      </c>
      <c r="K17" s="0" t="n">
        <f aca="false">D17*D$2*$B$1</f>
        <v>0</v>
      </c>
      <c r="L17" s="0" t="n">
        <f aca="false">($B$1*'Consumer load profile'!B15/'Consumer load profile'!B$26)-SUM(I17:K17)</f>
        <v>498.252888781897</v>
      </c>
      <c r="M17" s="0" t="n">
        <f aca="false">SUM(I17:L17)</f>
        <v>690.752888781897</v>
      </c>
    </row>
    <row r="18" customFormat="false" ht="14.25" hidden="false" customHeight="false" outlineLevel="0" collapsed="false">
      <c r="A18" s="0" t="n">
        <v>15</v>
      </c>
      <c r="B18" s="0" t="n">
        <v>0</v>
      </c>
      <c r="C18" s="0" t="n">
        <v>0.75</v>
      </c>
      <c r="D18" s="0" t="n">
        <v>0</v>
      </c>
      <c r="H18" s="0" t="n">
        <v>15</v>
      </c>
      <c r="I18" s="0" t="n">
        <f aca="false">B18*B$2*$B$1</f>
        <v>0</v>
      </c>
      <c r="J18" s="0" t="n">
        <f aca="false">C18*C$2*$B$1</f>
        <v>262.5</v>
      </c>
      <c r="K18" s="0" t="n">
        <f aca="false">D18*D$2*$B$1</f>
        <v>0</v>
      </c>
      <c r="L18" s="0" t="n">
        <f aca="false">($B$1*'Consumer load profile'!B16/'Consumer load profile'!B$26)-SUM(I18:K18)</f>
        <v>424.27178623014</v>
      </c>
      <c r="M18" s="0" t="n">
        <f aca="false">SUM(I18:L18)</f>
        <v>686.77178623014</v>
      </c>
    </row>
    <row r="19" customFormat="false" ht="14.25" hidden="false" customHeight="false" outlineLevel="0" collapsed="false">
      <c r="A19" s="0" t="n">
        <v>16</v>
      </c>
      <c r="B19" s="0" t="n">
        <v>0</v>
      </c>
      <c r="C19" s="0" t="n">
        <v>0.75</v>
      </c>
      <c r="D19" s="0" t="n">
        <v>1</v>
      </c>
      <c r="H19" s="0" t="n">
        <v>16</v>
      </c>
      <c r="I19" s="0" t="n">
        <f aca="false">B19*B$2*$B$1</f>
        <v>0</v>
      </c>
      <c r="J19" s="0" t="n">
        <f aca="false">C19*C$2*$B$1</f>
        <v>262.5</v>
      </c>
      <c r="K19" s="0" t="n">
        <f aca="false">D19*D$2*$B$1</f>
        <v>70</v>
      </c>
      <c r="L19" s="0" t="n">
        <f aca="false">($B$1*'Consumer load profile'!B17/'Consumer load profile'!B$26)-SUM(I19:K19)</f>
        <v>358.168632643235</v>
      </c>
      <c r="M19" s="0" t="n">
        <f aca="false">SUM(I19:L19)</f>
        <v>690.668632643235</v>
      </c>
    </row>
    <row r="20" customFormat="false" ht="14.25" hidden="false" customHeight="false" outlineLevel="0" collapsed="false">
      <c r="A20" s="0" t="n">
        <v>17</v>
      </c>
      <c r="B20" s="0" t="n">
        <v>0</v>
      </c>
      <c r="C20" s="0" t="n">
        <v>0.75</v>
      </c>
      <c r="D20" s="0" t="n">
        <v>1</v>
      </c>
      <c r="H20" s="0" t="n">
        <v>17</v>
      </c>
      <c r="I20" s="0" t="n">
        <f aca="false">B20*B$2*$B$1</f>
        <v>0</v>
      </c>
      <c r="J20" s="0" t="n">
        <f aca="false">C20*C$2*$B$1</f>
        <v>262.5</v>
      </c>
      <c r="K20" s="0" t="n">
        <f aca="false">D20*D$2*$B$1</f>
        <v>70</v>
      </c>
      <c r="L20" s="0" t="n">
        <f aca="false">($B$1*'Consumer load profile'!B18/'Consumer load profile'!B$26)-SUM(I20:K20)</f>
        <v>335.461603273953</v>
      </c>
      <c r="M20" s="0" t="n">
        <f aca="false">SUM(I20:L20)</f>
        <v>667.961603273953</v>
      </c>
    </row>
    <row r="21" customFormat="false" ht="14.25" hidden="false" customHeight="false" outlineLevel="0" collapsed="false">
      <c r="A21" s="0" t="n">
        <v>18</v>
      </c>
      <c r="B21" s="0" t="n">
        <v>0</v>
      </c>
      <c r="C21" s="0" t="n">
        <v>0.75</v>
      </c>
      <c r="D21" s="0" t="n">
        <v>0</v>
      </c>
      <c r="H21" s="0" t="n">
        <v>18</v>
      </c>
      <c r="I21" s="0" t="n">
        <f aca="false">B21*B$2*$B$1</f>
        <v>0</v>
      </c>
      <c r="J21" s="0" t="n">
        <f aca="false">C21*C$2*$B$1</f>
        <v>262.5</v>
      </c>
      <c r="K21" s="0" t="n">
        <f aca="false">D21*D$2*$B$1</f>
        <v>0</v>
      </c>
      <c r="L21" s="0" t="n">
        <f aca="false">($B$1*'Consumer load profile'!B19/'Consumer load profile'!B$26)-SUM(I21:K21)</f>
        <v>401.649012999518</v>
      </c>
      <c r="M21" s="0" t="n">
        <f aca="false">SUM(I21:L21)</f>
        <v>664.149012999518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v>1</v>
      </c>
      <c r="D22" s="0" t="n">
        <v>0</v>
      </c>
      <c r="H22" s="0" t="n">
        <v>19</v>
      </c>
      <c r="I22" s="0" t="n">
        <f aca="false">B22*B$2*$B$1</f>
        <v>70</v>
      </c>
      <c r="J22" s="0" t="n">
        <f aca="false">C22*C$2*$B$1</f>
        <v>350</v>
      </c>
      <c r="K22" s="0" t="n">
        <f aca="false">D22*D$2*$B$1</f>
        <v>0</v>
      </c>
      <c r="L22" s="0" t="n">
        <f aca="false">($B$1*'Consumer load profile'!B20/'Consumer load profile'!B$26)-SUM(I22:K22)</f>
        <v>269.952455464612</v>
      </c>
      <c r="M22" s="0" t="n">
        <f aca="false">SUM(I22:L22)</f>
        <v>689.952455464612</v>
      </c>
    </row>
    <row r="23" customFormat="false" ht="14.25" hidden="false" customHeight="false" outlineLevel="0" collapsed="false">
      <c r="A23" s="0" t="n">
        <v>20</v>
      </c>
      <c r="B23" s="0" t="n">
        <v>1</v>
      </c>
      <c r="C23" s="0" t="n">
        <v>1</v>
      </c>
      <c r="D23" s="0" t="n">
        <v>0</v>
      </c>
      <c r="H23" s="0" t="n">
        <v>20</v>
      </c>
      <c r="I23" s="0" t="n">
        <f aca="false">B23*B$2*$B$1</f>
        <v>70</v>
      </c>
      <c r="J23" s="0" t="n">
        <f aca="false">C23*C$2*$B$1</f>
        <v>350</v>
      </c>
      <c r="K23" s="0" t="n">
        <f aca="false">D23*D$2*$B$1</f>
        <v>0</v>
      </c>
      <c r="L23" s="0" t="n">
        <f aca="false">($B$1*'Consumer load profile'!B21/'Consumer load profile'!B$26)-SUM(I23:K23)</f>
        <v>280</v>
      </c>
      <c r="M23" s="0" t="n">
        <f aca="false">SUM(I23:L23)</f>
        <v>700</v>
      </c>
    </row>
    <row r="24" customFormat="false" ht="14.25" hidden="false" customHeight="false" outlineLevel="0" collapsed="false">
      <c r="A24" s="0" t="n">
        <v>21</v>
      </c>
      <c r="B24" s="0" t="n">
        <v>1</v>
      </c>
      <c r="C24" s="0" t="n">
        <v>1</v>
      </c>
      <c r="D24" s="0" t="n">
        <v>0</v>
      </c>
      <c r="H24" s="0" t="n">
        <v>21</v>
      </c>
      <c r="I24" s="0" t="n">
        <f aca="false">B24*B$2*$B$1</f>
        <v>70</v>
      </c>
      <c r="J24" s="0" t="n">
        <f aca="false">C24*C$2*$B$1</f>
        <v>350</v>
      </c>
      <c r="K24" s="0" t="n">
        <f aca="false">D24*D$2*$B$1</f>
        <v>0</v>
      </c>
      <c r="L24" s="0" t="n">
        <f aca="false">($B$1*'Consumer load profile'!B22/'Consumer load profile'!B$26)-SUM(I24:K24)</f>
        <v>275.766129032258</v>
      </c>
      <c r="M24" s="0" t="n">
        <f aca="false">SUM(I24:L24)</f>
        <v>695.766129032258</v>
      </c>
    </row>
    <row r="25" customFormat="false" ht="14.25" hidden="false" customHeight="false" outlineLevel="0" collapsed="false">
      <c r="A25" s="0" t="n">
        <v>22</v>
      </c>
      <c r="B25" s="0" t="n">
        <v>0</v>
      </c>
      <c r="C25" s="0" t="n">
        <v>1</v>
      </c>
      <c r="D25" s="0" t="n">
        <v>0</v>
      </c>
      <c r="H25" s="0" t="n">
        <v>22</v>
      </c>
      <c r="I25" s="0" t="n">
        <f aca="false">B25*B$2*$B$1</f>
        <v>0</v>
      </c>
      <c r="J25" s="0" t="n">
        <f aca="false">C25*C$2*$B$1</f>
        <v>350</v>
      </c>
      <c r="K25" s="0" t="n">
        <f aca="false">D25*D$2*$B$1</f>
        <v>0</v>
      </c>
      <c r="L25" s="0" t="n">
        <f aca="false">($B$1*'Consumer load profile'!B23/'Consumer load profile'!B$26)-SUM(I25:K25)</f>
        <v>327.019138180067</v>
      </c>
      <c r="M25" s="0" t="n">
        <f aca="false">SUM(I25:L25)</f>
        <v>677.019138180067</v>
      </c>
    </row>
    <row r="26" customFormat="false" ht="14.25" hidden="false" customHeight="false" outlineLevel="0" collapsed="false">
      <c r="A26" s="0" t="n">
        <v>23</v>
      </c>
      <c r="B26" s="0" t="n">
        <v>0</v>
      </c>
      <c r="C26" s="0" t="n">
        <v>1</v>
      </c>
      <c r="D26" s="0" t="n">
        <v>0</v>
      </c>
      <c r="H26" s="0" t="n">
        <v>23</v>
      </c>
      <c r="I26" s="0" t="n">
        <f aca="false">B26*B$2*$B$1</f>
        <v>0</v>
      </c>
      <c r="J26" s="0" t="n">
        <f aca="false">C26*C$2*$B$1</f>
        <v>350</v>
      </c>
      <c r="K26" s="0" t="n">
        <f aca="false">D26*D$2*$B$1</f>
        <v>0</v>
      </c>
      <c r="L26" s="0" t="n">
        <f aca="false">($B$1*'Consumer load profile'!B24/'Consumer load profile'!B$26)-SUM(I26:K26)</f>
        <v>310.67344727973</v>
      </c>
      <c r="M26" s="0" t="n">
        <f aca="false">SUM(I26:L26)</f>
        <v>660.67344727973</v>
      </c>
    </row>
    <row r="27" customFormat="false" ht="14.25" hidden="false" customHeight="false" outlineLevel="0" collapsed="false">
      <c r="A27" s="0" t="n">
        <v>24</v>
      </c>
      <c r="B27" s="0" t="n">
        <v>0</v>
      </c>
      <c r="C27" s="0" t="n">
        <v>1</v>
      </c>
      <c r="D27" s="0" t="n">
        <v>0</v>
      </c>
      <c r="H27" s="0" t="n">
        <v>24</v>
      </c>
      <c r="I27" s="0" t="n">
        <f aca="false">B27*B$2*$B$1</f>
        <v>0</v>
      </c>
      <c r="J27" s="0" t="n">
        <f aca="false">C27*C$2*$B$1</f>
        <v>350</v>
      </c>
      <c r="K27" s="0" t="n">
        <f aca="false">D27*D$2*$B$1</f>
        <v>0</v>
      </c>
      <c r="L27" s="0" t="n">
        <f aca="false">($B$1*'Consumer load profile'!B25/'Consumer load profile'!B$26)-SUM(I27:K27)</f>
        <v>282.237000481464</v>
      </c>
      <c r="M27" s="0" t="n">
        <f aca="false">SUM(I27:L27)</f>
        <v>632.237000481464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4" activeCellId="0" sqref="C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0.37"/>
  </cols>
  <sheetData>
    <row r="1" customFormat="false" ht="14.25" hidden="false" customHeight="false" outlineLevel="0" collapsed="false">
      <c r="A1" s="0" t="s">
        <v>0</v>
      </c>
      <c r="B1" s="0" t="n">
        <v>2000</v>
      </c>
    </row>
    <row r="2" customFormat="false" ht="14.25" hidden="false" customHeight="false" outlineLevel="0" collapsed="false">
      <c r="A2" s="0" t="s">
        <v>1</v>
      </c>
      <c r="B2" s="2" t="n">
        <v>0.6</v>
      </c>
      <c r="C2" s="2" t="n">
        <v>0.1</v>
      </c>
    </row>
    <row r="3" customFormat="false" ht="14.25" hidden="false" customHeight="false" outlineLevel="0" collapsed="false">
      <c r="A3" s="0" t="s">
        <v>2</v>
      </c>
      <c r="B3" s="0" t="s">
        <v>4</v>
      </c>
      <c r="C3" s="0" t="s">
        <v>5</v>
      </c>
      <c r="F3" s="0" t="s">
        <v>2</v>
      </c>
      <c r="G3" s="0" t="s">
        <v>4</v>
      </c>
      <c r="H3" s="0" t="s">
        <v>5</v>
      </c>
      <c r="I3" s="0" t="s">
        <v>9</v>
      </c>
      <c r="J3" s="0" t="s">
        <v>8</v>
      </c>
    </row>
    <row r="4" customFormat="false" ht="14.25" hidden="false" customHeight="false" outlineLevel="0" collapsed="false">
      <c r="A4" s="0" t="n">
        <v>1</v>
      </c>
      <c r="B4" s="0" t="n">
        <f aca="false">0</f>
        <v>0</v>
      </c>
      <c r="C4" s="0" t="n">
        <f aca="false">0</f>
        <v>0</v>
      </c>
      <c r="F4" s="0" t="n">
        <v>1</v>
      </c>
      <c r="G4" s="0" t="n">
        <f aca="false">$B$1*B$2*B4</f>
        <v>0</v>
      </c>
      <c r="H4" s="0" t="n">
        <f aca="false">$B$1*C$2*C4</f>
        <v>0</v>
      </c>
      <c r="I4" s="0" t="n">
        <f aca="false">($B$1*'Consumer load profile'!E2/'Consumer load profile'!E$26)-SUM(G4:H4)</f>
        <v>339.806486781139</v>
      </c>
      <c r="J4" s="0" t="n">
        <f aca="false">SUM(G4:I4)</f>
        <v>339.806486781139</v>
      </c>
    </row>
    <row r="5" customFormat="false" ht="14.25" hidden="false" customHeight="false" outlineLevel="0" collapsed="false">
      <c r="A5" s="0" t="n">
        <v>2</v>
      </c>
      <c r="B5" s="0" t="n">
        <f aca="false">0</f>
        <v>0</v>
      </c>
      <c r="C5" s="0" t="n">
        <f aca="false">0</f>
        <v>0</v>
      </c>
      <c r="F5" s="0" t="n">
        <v>2</v>
      </c>
      <c r="G5" s="0" t="n">
        <f aca="false">$B$1*B$2*B5</f>
        <v>0</v>
      </c>
      <c r="H5" s="0" t="n">
        <f aca="false">$B$1*C$2*C5</f>
        <v>0</v>
      </c>
      <c r="I5" s="0" t="n">
        <f aca="false">($B$1*'Consumer load profile'!E3/'Consumer load profile'!E$26)-SUM(G5:H5)</f>
        <v>304.033796674843</v>
      </c>
      <c r="J5" s="0" t="n">
        <f aca="false">SUM(G5:I5)</f>
        <v>304.033796674843</v>
      </c>
    </row>
    <row r="6" customFormat="false" ht="14.25" hidden="false" customHeight="false" outlineLevel="0" collapsed="false">
      <c r="A6" s="0" t="n">
        <v>3</v>
      </c>
      <c r="B6" s="0" t="n">
        <f aca="false">0</f>
        <v>0</v>
      </c>
      <c r="C6" s="0" t="n">
        <f aca="false">0</f>
        <v>0</v>
      </c>
      <c r="F6" s="0" t="n">
        <v>3</v>
      </c>
      <c r="G6" s="0" t="n">
        <f aca="false">$B$1*B$2*B6</f>
        <v>0</v>
      </c>
      <c r="H6" s="0" t="n">
        <f aca="false">$B$1*C$2*C6</f>
        <v>0</v>
      </c>
      <c r="I6" s="0" t="n">
        <f aca="false">($B$1*'Consumer load profile'!E4/'Consumer load profile'!E$26)-SUM(G6:H6)</f>
        <v>292.177705096757</v>
      </c>
      <c r="J6" s="0" t="n">
        <f aca="false">SUM(G6:I6)</f>
        <v>292.177705096757</v>
      </c>
    </row>
    <row r="7" customFormat="false" ht="14.25" hidden="false" customHeight="false" outlineLevel="0" collapsed="false">
      <c r="A7" s="0" t="n">
        <v>4</v>
      </c>
      <c r="B7" s="0" t="n">
        <f aca="false">0</f>
        <v>0</v>
      </c>
      <c r="C7" s="0" t="n">
        <f aca="false">0</f>
        <v>0</v>
      </c>
      <c r="F7" s="0" t="n">
        <v>4</v>
      </c>
      <c r="G7" s="0" t="n">
        <f aca="false">$B$1*B$2*B7</f>
        <v>0</v>
      </c>
      <c r="H7" s="0" t="n">
        <f aca="false">$B$1*C$2*C7</f>
        <v>0</v>
      </c>
      <c r="I7" s="0" t="n">
        <f aca="false">($B$1*'Consumer load profile'!E5/'Consumer load profile'!E$26)-SUM(G7:H7)</f>
        <v>284.341782502044</v>
      </c>
      <c r="J7" s="0" t="n">
        <f aca="false">SUM(G7:I7)</f>
        <v>284.341782502044</v>
      </c>
    </row>
    <row r="8" customFormat="false" ht="14.25" hidden="false" customHeight="false" outlineLevel="0" collapsed="false">
      <c r="A8" s="0" t="n">
        <v>5</v>
      </c>
      <c r="B8" s="0" t="n">
        <f aca="false">0</f>
        <v>0</v>
      </c>
      <c r="C8" s="0" t="n">
        <f aca="false">0</f>
        <v>0</v>
      </c>
      <c r="F8" s="0" t="n">
        <v>5</v>
      </c>
      <c r="G8" s="0" t="n">
        <f aca="false">$B$1*B$2*B8</f>
        <v>0</v>
      </c>
      <c r="H8" s="0" t="n">
        <f aca="false">$B$1*C$2*C8</f>
        <v>0</v>
      </c>
      <c r="I8" s="0" t="n">
        <f aca="false">($B$1*'Consumer load profile'!E6/'Consumer load profile'!E$26)-SUM(G8:H8)</f>
        <v>281.34369037885</v>
      </c>
      <c r="J8" s="0" t="n">
        <f aca="false">SUM(G8:I8)</f>
        <v>281.34369037885</v>
      </c>
    </row>
    <row r="9" customFormat="false" ht="14.25" hidden="false" customHeight="false" outlineLevel="0" collapsed="false">
      <c r="A9" s="0" t="n">
        <v>6</v>
      </c>
      <c r="B9" s="0" t="n">
        <f aca="false">0</f>
        <v>0</v>
      </c>
      <c r="C9" s="0" t="n">
        <f aca="false">0</f>
        <v>0</v>
      </c>
      <c r="F9" s="0" t="n">
        <v>6</v>
      </c>
      <c r="G9" s="0" t="n">
        <f aca="false">$B$1*B$2*B9</f>
        <v>0</v>
      </c>
      <c r="H9" s="0" t="n">
        <f aca="false">$B$1*C$2*C9</f>
        <v>0</v>
      </c>
      <c r="I9" s="0" t="n">
        <f aca="false">($B$1*'Consumer load profile'!E7/'Consumer load profile'!E$26)-SUM(G9:H9)</f>
        <v>278.345598255656</v>
      </c>
      <c r="J9" s="0" t="n">
        <f aca="false">SUM(G9:I9)</f>
        <v>278.345598255656</v>
      </c>
    </row>
    <row r="10" customFormat="false" ht="14.25" hidden="false" customHeight="false" outlineLevel="0" collapsed="false">
      <c r="A10" s="0" t="n">
        <v>7</v>
      </c>
      <c r="B10" s="0" t="n">
        <f aca="false">0</f>
        <v>0</v>
      </c>
      <c r="C10" s="0" t="n">
        <v>1</v>
      </c>
      <c r="F10" s="0" t="n">
        <v>7</v>
      </c>
      <c r="G10" s="0" t="n">
        <f aca="false">$B$1*B$2*B10</f>
        <v>0</v>
      </c>
      <c r="H10" s="0" t="n">
        <f aca="false">$B$1*C$2*C10</f>
        <v>200</v>
      </c>
      <c r="I10" s="0" t="n">
        <f aca="false">($B$1*'Consumer load profile'!E8/'Consumer load profile'!E$26)-SUM(G10:H10)</f>
        <v>87.6805669119652</v>
      </c>
      <c r="J10" s="0" t="n">
        <f aca="false">SUM(G10:I10)</f>
        <v>287.680566911965</v>
      </c>
    </row>
    <row r="11" customFormat="false" ht="14.25" hidden="false" customHeight="false" outlineLevel="0" collapsed="false">
      <c r="A11" s="0" t="n">
        <v>8</v>
      </c>
      <c r="B11" s="0" t="n">
        <v>0</v>
      </c>
      <c r="C11" s="0" t="n">
        <v>1</v>
      </c>
      <c r="F11" s="0" t="n">
        <v>8</v>
      </c>
      <c r="G11" s="0" t="n">
        <f aca="false">$B$1*B$2*B11</f>
        <v>0</v>
      </c>
      <c r="H11" s="0" t="n">
        <f aca="false">$B$1*C$2*C11</f>
        <v>200</v>
      </c>
      <c r="I11" s="0" t="n">
        <f aca="false">($B$1*'Consumer load profile'!E9/'Consumer load profile'!E$26)-SUM(G11:H11)</f>
        <v>93.0635050422458</v>
      </c>
      <c r="J11" s="0" t="n">
        <f aca="false">SUM(G11:I11)</f>
        <v>293.063505042246</v>
      </c>
    </row>
    <row r="12" customFormat="false" ht="14.25" hidden="false" customHeight="false" outlineLevel="0" collapsed="false">
      <c r="A12" s="0" t="n">
        <v>9</v>
      </c>
      <c r="B12" s="0" t="n">
        <v>0</v>
      </c>
      <c r="C12" s="0" t="n">
        <v>0</v>
      </c>
      <c r="F12" s="0" t="n">
        <v>9</v>
      </c>
      <c r="G12" s="0" t="n">
        <f aca="false">$B$1*B$2*B12</f>
        <v>0</v>
      </c>
      <c r="H12" s="0" t="n">
        <f aca="false">$B$1*C$2*C12</f>
        <v>0</v>
      </c>
      <c r="I12" s="0" t="n">
        <f aca="false">($B$1*'Consumer load profile'!E10/'Consumer load profile'!E$26)-SUM(G12:H12)</f>
        <v>445.352957209049</v>
      </c>
      <c r="J12" s="0" t="n">
        <f aca="false">SUM(G12:I12)</f>
        <v>445.352957209049</v>
      </c>
    </row>
    <row r="13" customFormat="false" ht="14.25" hidden="false" customHeight="false" outlineLevel="0" collapsed="false">
      <c r="A13" s="0" t="n">
        <v>10</v>
      </c>
      <c r="B13" s="0" t="n">
        <v>0</v>
      </c>
      <c r="C13" s="0" t="n">
        <v>0</v>
      </c>
      <c r="F13" s="0" t="n">
        <v>10</v>
      </c>
      <c r="G13" s="0" t="n">
        <f aca="false">$B$1*B$2*B13</f>
        <v>0</v>
      </c>
      <c r="H13" s="0" t="n">
        <f aca="false">$B$1*C$2*C13</f>
        <v>0</v>
      </c>
      <c r="I13" s="0" t="n">
        <f aca="false">($B$1*'Consumer load profile'!E11/'Consumer load profile'!E$26)-SUM(G13:H13)</f>
        <v>762.060506950123</v>
      </c>
      <c r="J13" s="0" t="n">
        <f aca="false">SUM(G13:I13)</f>
        <v>762.060506950123</v>
      </c>
    </row>
    <row r="14" customFormat="false" ht="14.25" hidden="false" customHeight="false" outlineLevel="0" collapsed="false">
      <c r="A14" s="0" t="n">
        <v>11</v>
      </c>
      <c r="B14" s="0" t="n">
        <v>0.5</v>
      </c>
      <c r="C14" s="0" t="n">
        <v>0</v>
      </c>
      <c r="F14" s="0" t="n">
        <v>11</v>
      </c>
      <c r="G14" s="0" t="n">
        <f aca="false">$B$1*B$2*B14</f>
        <v>600</v>
      </c>
      <c r="H14" s="0" t="n">
        <f aca="false">$B$1*C$2*C14</f>
        <v>0</v>
      </c>
      <c r="I14" s="0" t="n">
        <f aca="false">($B$1*'Consumer load profile'!E12/'Consumer load profile'!E$26)-SUM(G14:H14)</f>
        <v>888.825292995366</v>
      </c>
      <c r="J14" s="0" t="n">
        <f aca="false">SUM(G14:I14)</f>
        <v>1488.82529299537</v>
      </c>
    </row>
    <row r="15" customFormat="false" ht="14.25" hidden="false" customHeight="false" outlineLevel="0" collapsed="false">
      <c r="A15" s="0" t="n">
        <v>12</v>
      </c>
      <c r="B15" s="0" t="n">
        <v>1</v>
      </c>
      <c r="C15" s="0" t="n">
        <f aca="false">0</f>
        <v>0</v>
      </c>
      <c r="F15" s="0" t="n">
        <v>12</v>
      </c>
      <c r="G15" s="0" t="n">
        <f aca="false">$B$1*B$2*B15</f>
        <v>1200</v>
      </c>
      <c r="H15" s="0" t="n">
        <f aca="false">$B$1*C$2*C15</f>
        <v>0</v>
      </c>
      <c r="I15" s="0" t="n">
        <f aca="false">($B$1*'Consumer load profile'!E13/'Consumer load profile'!E$26)-SUM(G15:H15)</f>
        <v>719.732897247206</v>
      </c>
      <c r="J15" s="0" t="n">
        <f aca="false">SUM(G15:I15)</f>
        <v>1919.73289724721</v>
      </c>
    </row>
    <row r="16" customFormat="false" ht="14.25" hidden="false" customHeight="false" outlineLevel="0" collapsed="false">
      <c r="A16" s="0" t="n">
        <v>13</v>
      </c>
      <c r="B16" s="0" t="n">
        <v>1</v>
      </c>
      <c r="C16" s="0" t="n">
        <f aca="false">0</f>
        <v>0</v>
      </c>
      <c r="F16" s="0" t="n">
        <v>13</v>
      </c>
      <c r="G16" s="0" t="n">
        <f aca="false">$B$1*B$2*B16</f>
        <v>1200</v>
      </c>
      <c r="H16" s="0" t="n">
        <f aca="false">$B$1*C$2*C16</f>
        <v>0</v>
      </c>
      <c r="I16" s="0" t="n">
        <f aca="false">($B$1*'Consumer load profile'!E14/'Consumer load profile'!E$26)-SUM(G16:H16)</f>
        <v>767.974925047697</v>
      </c>
      <c r="J16" s="0" t="n">
        <f aca="false">SUM(G16:I16)</f>
        <v>1967.9749250477</v>
      </c>
    </row>
    <row r="17" customFormat="false" ht="14.25" hidden="false" customHeight="false" outlineLevel="0" collapsed="false">
      <c r="A17" s="0" t="n">
        <v>14</v>
      </c>
      <c r="B17" s="0" t="n">
        <v>1</v>
      </c>
      <c r="C17" s="0" t="n">
        <f aca="false">0</f>
        <v>0</v>
      </c>
      <c r="F17" s="0" t="n">
        <v>14</v>
      </c>
      <c r="G17" s="0" t="n">
        <f aca="false">$B$1*B$2*B17</f>
        <v>1200</v>
      </c>
      <c r="H17" s="0" t="n">
        <f aca="false">$B$1*C$2*C17</f>
        <v>0</v>
      </c>
      <c r="I17" s="0" t="n">
        <f aca="false">($B$1*'Consumer load profile'!E15/'Consumer load profile'!E$26)-SUM(G17:H17)</f>
        <v>800</v>
      </c>
      <c r="J17" s="0" t="n">
        <f aca="false">SUM(G17:I17)</f>
        <v>2000</v>
      </c>
    </row>
    <row r="18" customFormat="false" ht="14.25" hidden="false" customHeight="false" outlineLevel="0" collapsed="false">
      <c r="A18" s="0" t="n">
        <v>15</v>
      </c>
      <c r="B18" s="0" t="n">
        <v>1</v>
      </c>
      <c r="C18" s="0" t="n">
        <f aca="false">0</f>
        <v>0</v>
      </c>
      <c r="F18" s="0" t="n">
        <v>15</v>
      </c>
      <c r="G18" s="0" t="n">
        <f aca="false">$B$1*B$2*B18</f>
        <v>1200</v>
      </c>
      <c r="H18" s="0" t="n">
        <f aca="false">$B$1*C$2*C18</f>
        <v>0</v>
      </c>
      <c r="I18" s="0" t="n">
        <f aca="false">($B$1*'Consumer load profile'!E16/'Consumer load profile'!E$26)-SUM(G18:H18)</f>
        <v>786.644862360316</v>
      </c>
      <c r="J18" s="0" t="n">
        <f aca="false">SUM(G18:I18)</f>
        <v>1986.64486236032</v>
      </c>
    </row>
    <row r="19" customFormat="false" ht="14.25" hidden="false" customHeight="false" outlineLevel="0" collapsed="false">
      <c r="A19" s="0" t="n">
        <v>16</v>
      </c>
      <c r="B19" s="0" t="n">
        <v>1</v>
      </c>
      <c r="C19" s="0" t="n">
        <f aca="false">0</f>
        <v>0</v>
      </c>
      <c r="F19" s="0" t="n">
        <v>16</v>
      </c>
      <c r="G19" s="0" t="n">
        <f aca="false">$B$1*B$2*B19</f>
        <v>1200</v>
      </c>
      <c r="H19" s="0" t="n">
        <f aca="false">$B$1*C$2*C19</f>
        <v>0</v>
      </c>
      <c r="I19" s="0" t="n">
        <f aca="false">($B$1*'Consumer load profile'!E17/'Consumer load profile'!E$26)-SUM(G19:H19)</f>
        <v>752.848187517035</v>
      </c>
      <c r="J19" s="0" t="n">
        <f aca="false">SUM(G19:I19)</f>
        <v>1952.84818751704</v>
      </c>
    </row>
    <row r="20" customFormat="false" ht="14.25" hidden="false" customHeight="false" outlineLevel="0" collapsed="false">
      <c r="A20" s="0" t="n">
        <v>17</v>
      </c>
      <c r="B20" s="0" t="n">
        <v>1</v>
      </c>
      <c r="C20" s="0" t="n">
        <v>1</v>
      </c>
      <c r="F20" s="0" t="n">
        <v>17</v>
      </c>
      <c r="G20" s="0" t="n">
        <f aca="false">$B$1*B$2*B20</f>
        <v>1200</v>
      </c>
      <c r="H20" s="0" t="n">
        <f aca="false">$B$1*C$2*C20</f>
        <v>200</v>
      </c>
      <c r="I20" s="0" t="n">
        <f aca="false">($B$1*'Consumer load profile'!E18/'Consumer load profile'!E$26)-SUM(G20:H20)</f>
        <v>519.39220496048</v>
      </c>
      <c r="J20" s="0" t="n">
        <f aca="false">SUM(G20:I20)</f>
        <v>1919.39220496048</v>
      </c>
    </row>
    <row r="21" customFormat="false" ht="14.25" hidden="false" customHeight="false" outlineLevel="0" collapsed="false">
      <c r="A21" s="0" t="n">
        <v>18</v>
      </c>
      <c r="B21" s="0" t="n">
        <v>1</v>
      </c>
      <c r="C21" s="0" t="n">
        <v>1</v>
      </c>
      <c r="F21" s="0" t="n">
        <v>18</v>
      </c>
      <c r="G21" s="0" t="n">
        <f aca="false">$B$1*B$2*B21</f>
        <v>1200</v>
      </c>
      <c r="H21" s="0" t="n">
        <f aca="false">$B$1*C$2*C21</f>
        <v>200</v>
      </c>
      <c r="I21" s="0" t="n">
        <f aca="false">($B$1*'Consumer load profile'!E19/'Consumer load profile'!E$26)-SUM(G21:H21)</f>
        <v>482.869991823386</v>
      </c>
      <c r="J21" s="0" t="n">
        <f aca="false">SUM(G21:I21)</f>
        <v>1882.86999182339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f aca="false">0</f>
        <v>0</v>
      </c>
      <c r="F22" s="0" t="n">
        <v>19</v>
      </c>
      <c r="G22" s="0" t="n">
        <f aca="false">$B$1*B$2*B22</f>
        <v>1200</v>
      </c>
      <c r="H22" s="0" t="n">
        <f aca="false">$B$1*C$2*C22</f>
        <v>0</v>
      </c>
      <c r="I22" s="0" t="n">
        <f aca="false">($B$1*'Consumer load profile'!E20/'Consumer load profile'!E$26)-SUM(G22:H22)</f>
        <v>671.763423276097</v>
      </c>
      <c r="J22" s="0" t="n">
        <f aca="false">SUM(G22:I22)</f>
        <v>1871.7634232761</v>
      </c>
    </row>
    <row r="23" customFormat="false" ht="14.25" hidden="false" customHeight="false" outlineLevel="0" collapsed="false">
      <c r="A23" s="0" t="n">
        <v>20</v>
      </c>
      <c r="B23" s="0" t="n">
        <v>0.75</v>
      </c>
      <c r="C23" s="0" t="n">
        <f aca="false">0</f>
        <v>0</v>
      </c>
      <c r="F23" s="0" t="n">
        <v>20</v>
      </c>
      <c r="G23" s="0" t="n">
        <f aca="false">$B$1*B$2*B23</f>
        <v>900</v>
      </c>
      <c r="H23" s="0" t="n">
        <f aca="false">$B$1*C$2*C23</f>
        <v>0</v>
      </c>
      <c r="I23" s="0" t="n">
        <f aca="false">($B$1*'Consumer load profile'!E21/'Consumer load profile'!E$26)-SUM(G23:H23)</f>
        <v>973.262469337695</v>
      </c>
      <c r="J23" s="0" t="n">
        <f aca="false">SUM(G23:I23)</f>
        <v>1873.26246933769</v>
      </c>
    </row>
    <row r="24" customFormat="false" ht="14.25" hidden="false" customHeight="false" outlineLevel="0" collapsed="false">
      <c r="A24" s="0" t="n">
        <v>21</v>
      </c>
      <c r="B24" s="0" t="n">
        <f aca="false">0</f>
        <v>0</v>
      </c>
      <c r="C24" s="0" t="n">
        <f aca="false">0</f>
        <v>0</v>
      </c>
      <c r="F24" s="0" t="n">
        <v>21</v>
      </c>
      <c r="G24" s="0" t="n">
        <f aca="false">$B$1*B$2*B24</f>
        <v>0</v>
      </c>
      <c r="H24" s="0" t="n">
        <f aca="false">$B$1*C$2*C24</f>
        <v>0</v>
      </c>
      <c r="I24" s="0" t="n">
        <f aca="false">($B$1*'Consumer load profile'!E22/'Consumer load profile'!E$26)-SUM(G24:H24)</f>
        <v>1770.98664486236</v>
      </c>
      <c r="J24" s="0" t="n">
        <f aca="false">SUM(G24:I24)</f>
        <v>1770.98664486236</v>
      </c>
    </row>
    <row r="25" customFormat="false" ht="14.25" hidden="false" customHeight="false" outlineLevel="0" collapsed="false">
      <c r="A25" s="0" t="n">
        <v>22</v>
      </c>
      <c r="B25" s="0" t="n">
        <f aca="false">0</f>
        <v>0</v>
      </c>
      <c r="C25" s="0" t="n">
        <f aca="false">0</f>
        <v>0</v>
      </c>
      <c r="F25" s="0" t="n">
        <v>22</v>
      </c>
      <c r="G25" s="0" t="n">
        <f aca="false">$B$1*B$2*B25</f>
        <v>0</v>
      </c>
      <c r="H25" s="0" t="n">
        <f aca="false">$B$1*C$2*C25</f>
        <v>0</v>
      </c>
      <c r="I25" s="0" t="n">
        <f aca="false">($B$1*'Consumer load profile'!E23/'Consumer load profile'!E$26)-SUM(G25:H25)</f>
        <v>1296.74298173889</v>
      </c>
      <c r="J25" s="0" t="n">
        <f aca="false">SUM(G25:I25)</f>
        <v>1296.74298173889</v>
      </c>
    </row>
    <row r="26" customFormat="false" ht="14.25" hidden="false" customHeight="false" outlineLevel="0" collapsed="false">
      <c r="A26" s="0" t="n">
        <v>23</v>
      </c>
      <c r="B26" s="0" t="n">
        <f aca="false">0</f>
        <v>0</v>
      </c>
      <c r="C26" s="0" t="n">
        <f aca="false">0</f>
        <v>0</v>
      </c>
      <c r="F26" s="0" t="n">
        <v>23</v>
      </c>
      <c r="G26" s="0" t="n">
        <f aca="false">$B$1*B$2*B26</f>
        <v>0</v>
      </c>
      <c r="H26" s="0" t="n">
        <f aca="false">$B$1*C$2*C26</f>
        <v>0</v>
      </c>
      <c r="I26" s="0" t="n">
        <f aca="false">($B$1*'Consumer load profile'!E24/'Consumer load profile'!E$26)-SUM(G26:H26)</f>
        <v>676.546742981739</v>
      </c>
      <c r="J26" s="0" t="n">
        <f aca="false">SUM(G26:I26)</f>
        <v>676.546742981739</v>
      </c>
    </row>
    <row r="27" customFormat="false" ht="14.25" hidden="false" customHeight="false" outlineLevel="0" collapsed="false">
      <c r="A27" s="0" t="n">
        <v>24</v>
      </c>
      <c r="B27" s="0" t="n">
        <f aca="false">0</f>
        <v>0</v>
      </c>
      <c r="C27" s="0" t="n">
        <f aca="false">0</f>
        <v>0</v>
      </c>
      <c r="F27" s="0" t="n">
        <v>24</v>
      </c>
      <c r="G27" s="0" t="n">
        <f aca="false">$B$1*B$2*B27</f>
        <v>0</v>
      </c>
      <c r="H27" s="0" t="n">
        <f aca="false">$B$1*C$2*C27</f>
        <v>0</v>
      </c>
      <c r="I27" s="0" t="n">
        <f aca="false">($B$1*'Consumer load profile'!E25/'Consumer load profile'!E$26)-SUM(G27:H27)</f>
        <v>444.46715726356</v>
      </c>
      <c r="J27" s="0" t="n">
        <f aca="false">SUM(G27:I27)</f>
        <v>444.46715726356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4" activeCellId="0" sqref="B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0.37"/>
  </cols>
  <sheetData>
    <row r="1" customFormat="false" ht="14.25" hidden="false" customHeight="false" outlineLevel="0" collapsed="false">
      <c r="A1" s="0" t="s">
        <v>0</v>
      </c>
      <c r="B1" s="0" t="n">
        <v>150</v>
      </c>
    </row>
    <row r="2" customFormat="false" ht="14.25" hidden="false" customHeight="false" outlineLevel="0" collapsed="false">
      <c r="A2" s="0" t="s">
        <v>1</v>
      </c>
      <c r="B2" s="2" t="n">
        <v>0.4</v>
      </c>
      <c r="C2" s="2" t="n">
        <v>0.1</v>
      </c>
    </row>
    <row r="3" customFormat="false" ht="14.25" hidden="false" customHeight="false" outlineLevel="0" collapsed="false">
      <c r="A3" s="0" t="s">
        <v>2</v>
      </c>
      <c r="B3" s="0" t="s">
        <v>4</v>
      </c>
      <c r="C3" s="0" t="s">
        <v>5</v>
      </c>
      <c r="F3" s="0" t="s">
        <v>2</v>
      </c>
      <c r="G3" s="0" t="s">
        <v>4</v>
      </c>
      <c r="H3" s="0" t="s">
        <v>5</v>
      </c>
      <c r="I3" s="0" t="s">
        <v>9</v>
      </c>
      <c r="J3" s="0" t="s">
        <v>8</v>
      </c>
    </row>
    <row r="4" customFormat="false" ht="14.25" hidden="false" customHeight="false" outlineLevel="0" collapsed="false">
      <c r="A4" s="0" t="n">
        <v>1</v>
      </c>
      <c r="B4" s="0" t="n">
        <f aca="false">0</f>
        <v>0</v>
      </c>
      <c r="C4" s="0" t="n">
        <f aca="false">0</f>
        <v>0</v>
      </c>
      <c r="F4" s="0" t="n">
        <v>1</v>
      </c>
      <c r="G4" s="0" t="n">
        <f aca="false">B4*B$2*$B$1</f>
        <v>0</v>
      </c>
      <c r="H4" s="0" t="n">
        <f aca="false">C4*C$2*$B$1</f>
        <v>0</v>
      </c>
      <c r="I4" s="0" t="n">
        <f aca="false">($B$1*'Consumer load profile'!D2/'Consumer load profile'!D$26)-SUM(G4:H4)</f>
        <v>59.8964504662305</v>
      </c>
      <c r="J4" s="0" t="n">
        <f aca="false">SUM(G4:I4)</f>
        <v>59.8964504662305</v>
      </c>
    </row>
    <row r="5" customFormat="false" ht="14.25" hidden="false" customHeight="false" outlineLevel="0" collapsed="false">
      <c r="A5" s="0" t="n">
        <v>2</v>
      </c>
      <c r="B5" s="0" t="n">
        <f aca="false">0</f>
        <v>0</v>
      </c>
      <c r="C5" s="0" t="n">
        <f aca="false">0</f>
        <v>0</v>
      </c>
      <c r="F5" s="0" t="n">
        <v>2</v>
      </c>
      <c r="G5" s="0" t="n">
        <f aca="false">B5*B$2*$B$1</f>
        <v>0</v>
      </c>
      <c r="H5" s="0" t="n">
        <f aca="false">C5*C$2*$B$1</f>
        <v>0</v>
      </c>
      <c r="I5" s="0" t="n">
        <f aca="false">($B$1*'Consumer load profile'!D3/'Consumer load profile'!D$26)-SUM(G5:H5)</f>
        <v>60.0200917005821</v>
      </c>
      <c r="J5" s="0" t="n">
        <f aca="false">SUM(G5:I5)</f>
        <v>60.0200917005821</v>
      </c>
    </row>
    <row r="6" customFormat="false" ht="14.25" hidden="false" customHeight="false" outlineLevel="0" collapsed="false">
      <c r="A6" s="0" t="n">
        <v>3</v>
      </c>
      <c r="B6" s="0" t="n">
        <f aca="false">0</f>
        <v>0</v>
      </c>
      <c r="C6" s="0" t="n">
        <f aca="false">0</f>
        <v>0</v>
      </c>
      <c r="F6" s="0" t="n">
        <v>3</v>
      </c>
      <c r="G6" s="0" t="n">
        <f aca="false">B6*B$2*$B$1</f>
        <v>0</v>
      </c>
      <c r="H6" s="0" t="n">
        <f aca="false">C6*C$2*$B$1</f>
        <v>0</v>
      </c>
      <c r="I6" s="0" t="n">
        <f aca="false">($B$1*'Consumer load profile'!D4/'Consumer load profile'!D$26)-SUM(G6:H6)</f>
        <v>58.64458296842</v>
      </c>
      <c r="J6" s="0" t="n">
        <f aca="false">SUM(G6:I6)</f>
        <v>58.64458296842</v>
      </c>
    </row>
    <row r="7" customFormat="false" ht="14.25" hidden="false" customHeight="false" outlineLevel="0" collapsed="false">
      <c r="A7" s="0" t="n">
        <v>4</v>
      </c>
      <c r="B7" s="0" t="n">
        <f aca="false">0</f>
        <v>0</v>
      </c>
      <c r="C7" s="0" t="n">
        <f aca="false">0</f>
        <v>0</v>
      </c>
      <c r="F7" s="0" t="n">
        <v>4</v>
      </c>
      <c r="G7" s="0" t="n">
        <f aca="false">B7*B$2*$B$1</f>
        <v>0</v>
      </c>
      <c r="H7" s="0" t="n">
        <f aca="false">C7*C$2*$B$1</f>
        <v>0</v>
      </c>
      <c r="I7" s="0" t="n">
        <f aca="false">($B$1*'Consumer load profile'!D5/'Consumer load profile'!D$26)-SUM(G7:H7)</f>
        <v>58.6677656998609</v>
      </c>
      <c r="J7" s="0" t="n">
        <f aca="false">SUM(G7:I7)</f>
        <v>58.6677656998609</v>
      </c>
    </row>
    <row r="8" customFormat="false" ht="14.25" hidden="false" customHeight="false" outlineLevel="0" collapsed="false">
      <c r="A8" s="0" t="n">
        <v>5</v>
      </c>
      <c r="B8" s="0" t="n">
        <f aca="false">0</f>
        <v>0</v>
      </c>
      <c r="C8" s="0" t="n">
        <v>1</v>
      </c>
      <c r="F8" s="0" t="n">
        <v>5</v>
      </c>
      <c r="G8" s="0" t="n">
        <f aca="false">B8*B$2*$B$1</f>
        <v>0</v>
      </c>
      <c r="H8" s="0" t="n">
        <f aca="false">C8*C$2*$B$1</f>
        <v>15</v>
      </c>
      <c r="I8" s="0" t="n">
        <f aca="false">($B$1*'Consumer load profile'!D6/'Consumer load profile'!D$26)-SUM(G8:H8)</f>
        <v>44.4405234145588</v>
      </c>
      <c r="J8" s="0" t="n">
        <f aca="false">SUM(G8:I8)</f>
        <v>59.4405234145588</v>
      </c>
    </row>
    <row r="9" customFormat="false" ht="14.25" hidden="false" customHeight="false" outlineLevel="0" collapsed="false">
      <c r="A9" s="0" t="n">
        <v>6</v>
      </c>
      <c r="B9" s="0" t="n">
        <f aca="false">0</f>
        <v>0</v>
      </c>
      <c r="C9" s="0" t="n">
        <v>1</v>
      </c>
      <c r="F9" s="0" t="n">
        <v>6</v>
      </c>
      <c r="G9" s="0" t="n">
        <f aca="false">B9*B$2*$B$1</f>
        <v>0</v>
      </c>
      <c r="H9" s="0" t="n">
        <f aca="false">C9*C$2*$B$1</f>
        <v>15</v>
      </c>
      <c r="I9" s="0" t="n">
        <f aca="false">($B$1*'Consumer load profile'!D7/'Consumer load profile'!D$26)-SUM(G9:H9)</f>
        <v>59.802946782752</v>
      </c>
      <c r="J9" s="0" t="n">
        <f aca="false">SUM(G9:I9)</f>
        <v>74.802946782752</v>
      </c>
    </row>
    <row r="10" customFormat="false" ht="14.25" hidden="false" customHeight="false" outlineLevel="0" collapsed="false">
      <c r="A10" s="0" t="n">
        <v>7</v>
      </c>
      <c r="B10" s="0" t="n">
        <f aca="false">0</f>
        <v>0</v>
      </c>
      <c r="C10" s="0" t="n">
        <f aca="false">0</f>
        <v>0</v>
      </c>
      <c r="F10" s="0" t="n">
        <v>7</v>
      </c>
      <c r="G10" s="0" t="n">
        <f aca="false">B10*B$2*$B$1</f>
        <v>0</v>
      </c>
      <c r="H10" s="0" t="n">
        <f aca="false">C10*C$2*$B$1</f>
        <v>0</v>
      </c>
      <c r="I10" s="0" t="n">
        <f aca="false">($B$1*'Consumer load profile'!D8/'Consumer load profile'!D$26)-SUM(G10:H10)</f>
        <v>53.0729998454485</v>
      </c>
      <c r="J10" s="0" t="n">
        <f aca="false">SUM(G10:I10)</f>
        <v>53.0729998454485</v>
      </c>
    </row>
    <row r="11" customFormat="false" ht="14.25" hidden="false" customHeight="false" outlineLevel="0" collapsed="false">
      <c r="A11" s="0" t="n">
        <v>8</v>
      </c>
      <c r="B11" s="0" t="n">
        <v>0.5</v>
      </c>
      <c r="C11" s="0" t="n">
        <v>0</v>
      </c>
      <c r="F11" s="0" t="n">
        <v>8</v>
      </c>
      <c r="G11" s="0" t="n">
        <f aca="false">B11*B$2*$B$1</f>
        <v>30</v>
      </c>
      <c r="H11" s="0" t="n">
        <f aca="false">C11*C$2*$B$1</f>
        <v>0</v>
      </c>
      <c r="I11" s="0" t="n">
        <f aca="false">($B$1*'Consumer load profile'!D9/'Consumer load profile'!D$26)-SUM(G11:H11)</f>
        <v>25.7235588068621</v>
      </c>
      <c r="J11" s="0" t="n">
        <f aca="false">SUM(G11:I11)</f>
        <v>55.7235588068621</v>
      </c>
    </row>
    <row r="12" customFormat="false" ht="14.25" hidden="false" customHeight="false" outlineLevel="0" collapsed="false">
      <c r="A12" s="0" t="n">
        <v>9</v>
      </c>
      <c r="B12" s="0" t="n">
        <v>0.5</v>
      </c>
      <c r="C12" s="0" t="n">
        <v>0</v>
      </c>
      <c r="F12" s="0" t="n">
        <v>9</v>
      </c>
      <c r="G12" s="0" t="n">
        <f aca="false">B12*B$2*$B$1</f>
        <v>30</v>
      </c>
      <c r="H12" s="0" t="n">
        <f aca="false">C12*C$2*$B$1</f>
        <v>0</v>
      </c>
      <c r="I12" s="0" t="n">
        <f aca="false">($B$1*'Consumer load profile'!D10/'Consumer load profile'!D$26)-SUM(G12:H12)</f>
        <v>49.2540312194117</v>
      </c>
      <c r="J12" s="0" t="n">
        <f aca="false">SUM(G12:I12)</f>
        <v>79.2540312194117</v>
      </c>
    </row>
    <row r="13" customFormat="false" ht="14.25" hidden="false" customHeight="false" outlineLevel="0" collapsed="false">
      <c r="A13" s="0" t="n">
        <v>10</v>
      </c>
      <c r="B13" s="0" t="n">
        <v>0.75</v>
      </c>
      <c r="C13" s="0" t="n">
        <f aca="false">0</f>
        <v>0</v>
      </c>
      <c r="F13" s="0" t="n">
        <v>10</v>
      </c>
      <c r="G13" s="0" t="n">
        <f aca="false">B13*B$2*$B$1</f>
        <v>45</v>
      </c>
      <c r="H13" s="0" t="n">
        <f aca="false">C13*C$2*$B$1</f>
        <v>0</v>
      </c>
      <c r="I13" s="0" t="n">
        <f aca="false">($B$1*'Consumer load profile'!D11/'Consumer load profile'!D$26)-SUM(G13:H13)</f>
        <v>92.7208799134511</v>
      </c>
      <c r="J13" s="0" t="n">
        <f aca="false">SUM(G13:I13)</f>
        <v>137.720879913451</v>
      </c>
    </row>
    <row r="14" customFormat="false" ht="14.25" hidden="false" customHeight="false" outlineLevel="0" collapsed="false">
      <c r="A14" s="0" t="n">
        <v>11</v>
      </c>
      <c r="B14" s="0" t="n">
        <v>0.75</v>
      </c>
      <c r="C14" s="0" t="n">
        <f aca="false">0</f>
        <v>0</v>
      </c>
      <c r="F14" s="0" t="n">
        <v>11</v>
      </c>
      <c r="G14" s="0" t="n">
        <f aca="false">B14*B$2*$B$1</f>
        <v>45</v>
      </c>
      <c r="H14" s="0" t="n">
        <f aca="false">C14*C$2*$B$1</f>
        <v>0</v>
      </c>
      <c r="I14" s="0" t="n">
        <f aca="false">($B$1*'Consumer load profile'!D12/'Consumer load profile'!D$26)-SUM(G14:H14)</f>
        <v>103.547215496368</v>
      </c>
      <c r="J14" s="0" t="n">
        <f aca="false">SUM(G14:I14)</f>
        <v>148.547215496368</v>
      </c>
    </row>
    <row r="15" customFormat="false" ht="14.25" hidden="false" customHeight="false" outlineLevel="0" collapsed="false">
      <c r="A15" s="0" t="n">
        <v>12</v>
      </c>
      <c r="B15" s="0" t="n">
        <v>0.75</v>
      </c>
      <c r="C15" s="0" t="n">
        <f aca="false">0</f>
        <v>0</v>
      </c>
      <c r="F15" s="0" t="n">
        <v>12</v>
      </c>
      <c r="G15" s="0" t="n">
        <f aca="false">B15*B$2*$B$1</f>
        <v>45</v>
      </c>
      <c r="H15" s="0" t="n">
        <f aca="false">C15*C$2*$B$1</f>
        <v>0</v>
      </c>
      <c r="I15" s="0" t="n">
        <f aca="false">($B$1*'Consumer load profile'!D13/'Consumer load profile'!D$26)-SUM(G15:H15)</f>
        <v>99.4361444541755</v>
      </c>
      <c r="J15" s="0" t="n">
        <f aca="false">SUM(G15:I15)</f>
        <v>144.436144454176</v>
      </c>
    </row>
    <row r="16" customFormat="false" ht="14.25" hidden="false" customHeight="false" outlineLevel="0" collapsed="false">
      <c r="A16" s="0" t="n">
        <v>13</v>
      </c>
      <c r="B16" s="0" t="n">
        <v>1</v>
      </c>
      <c r="C16" s="0" t="n">
        <f aca="false">0</f>
        <v>0</v>
      </c>
      <c r="F16" s="0" t="n">
        <v>13</v>
      </c>
      <c r="G16" s="0" t="n">
        <f aca="false">B16*B$2*$B$1</f>
        <v>60</v>
      </c>
      <c r="H16" s="0" t="n">
        <f aca="false">C16*C$2*$B$1</f>
        <v>0</v>
      </c>
      <c r="I16" s="0" t="n">
        <f aca="false">($B$1*'Consumer load profile'!D14/'Consumer load profile'!D$26)-SUM(G16:H16)</f>
        <v>90</v>
      </c>
      <c r="J16" s="0" t="n">
        <f aca="false">SUM(G16:I16)</f>
        <v>150</v>
      </c>
    </row>
    <row r="17" customFormat="false" ht="14.25" hidden="false" customHeight="false" outlineLevel="0" collapsed="false">
      <c r="A17" s="0" t="n">
        <v>14</v>
      </c>
      <c r="B17" s="0" t="n">
        <v>1</v>
      </c>
      <c r="C17" s="0" t="n">
        <f aca="false">0</f>
        <v>0</v>
      </c>
      <c r="F17" s="0" t="n">
        <v>14</v>
      </c>
      <c r="G17" s="0" t="n">
        <f aca="false">B17*B$2*$B$1</f>
        <v>60</v>
      </c>
      <c r="H17" s="0" t="n">
        <f aca="false">C17*C$2*$B$1</f>
        <v>0</v>
      </c>
      <c r="I17" s="0" t="n">
        <f aca="false">($B$1*'Consumer load profile'!D15/'Consumer load profile'!D$26)-SUM(G17:H17)</f>
        <v>79.2509401885529</v>
      </c>
      <c r="J17" s="0" t="n">
        <f aca="false">SUM(G17:I17)</f>
        <v>139.250940188553</v>
      </c>
    </row>
    <row r="18" customFormat="false" ht="14.25" hidden="false" customHeight="false" outlineLevel="0" collapsed="false">
      <c r="A18" s="0" t="n">
        <v>15</v>
      </c>
      <c r="B18" s="0" t="n">
        <v>1</v>
      </c>
      <c r="C18" s="0" t="n">
        <f aca="false">0</f>
        <v>0</v>
      </c>
      <c r="F18" s="0" t="n">
        <v>15</v>
      </c>
      <c r="G18" s="0" t="n">
        <f aca="false">B18*B$2*$B$1</f>
        <v>60</v>
      </c>
      <c r="H18" s="0" t="n">
        <f aca="false">C18*C$2*$B$1</f>
        <v>0</v>
      </c>
      <c r="I18" s="0" t="n">
        <f aca="false">($B$1*'Consumer load profile'!D16/'Consumer load profile'!D$26)-SUM(G18:H18)</f>
        <v>69.6069239091237</v>
      </c>
      <c r="J18" s="0" t="n">
        <f aca="false">SUM(G18:I18)</f>
        <v>129.606923909124</v>
      </c>
    </row>
    <row r="19" customFormat="false" ht="14.25" hidden="false" customHeight="false" outlineLevel="0" collapsed="false">
      <c r="A19" s="0" t="n">
        <v>16</v>
      </c>
      <c r="B19" s="0" t="n">
        <v>1</v>
      </c>
      <c r="C19" s="0" t="n">
        <f aca="false">0</f>
        <v>0</v>
      </c>
      <c r="F19" s="0" t="n">
        <v>16</v>
      </c>
      <c r="G19" s="0" t="n">
        <f aca="false">B19*B$2*$B$1</f>
        <v>60</v>
      </c>
      <c r="H19" s="0" t="n">
        <f aca="false">C19*C$2*$B$1</f>
        <v>0</v>
      </c>
      <c r="I19" s="0" t="n">
        <f aca="false">($B$1*'Consumer load profile'!D17/'Consumer load profile'!D$26)-SUM(G19:H19)</f>
        <v>70.6578744011128</v>
      </c>
      <c r="J19" s="0" t="n">
        <f aca="false">SUM(G19:I19)</f>
        <v>130.657874401113</v>
      </c>
    </row>
    <row r="20" customFormat="false" ht="14.25" hidden="false" customHeight="false" outlineLevel="0" collapsed="false">
      <c r="A20" s="0" t="n">
        <v>17</v>
      </c>
      <c r="B20" s="0" t="n">
        <v>1</v>
      </c>
      <c r="C20" s="0" t="n">
        <f aca="false">0</f>
        <v>0</v>
      </c>
      <c r="F20" s="0" t="n">
        <v>17</v>
      </c>
      <c r="G20" s="0" t="n">
        <f aca="false">B20*B$2*$B$1</f>
        <v>60</v>
      </c>
      <c r="H20" s="0" t="n">
        <f aca="false">C20*C$2*$B$1</f>
        <v>0</v>
      </c>
      <c r="I20" s="0" t="n">
        <f aca="false">($B$1*'Consumer load profile'!D18/'Consumer load profile'!D$26)-SUM(G20:H20)</f>
        <v>71.9561073618052</v>
      </c>
      <c r="J20" s="0" t="n">
        <f aca="false">SUM(G20:I20)</f>
        <v>131.956107361805</v>
      </c>
    </row>
    <row r="21" customFormat="false" ht="14.25" hidden="false" customHeight="false" outlineLevel="0" collapsed="false">
      <c r="A21" s="0" t="n">
        <v>18</v>
      </c>
      <c r="B21" s="0" t="n">
        <v>0.75</v>
      </c>
      <c r="C21" s="0" t="n">
        <f aca="false">0</f>
        <v>0</v>
      </c>
      <c r="F21" s="0" t="n">
        <v>18</v>
      </c>
      <c r="G21" s="0" t="n">
        <f aca="false">B21*B$2*$B$1</f>
        <v>45</v>
      </c>
      <c r="H21" s="0" t="n">
        <f aca="false">C21*C$2*$B$1</f>
        <v>0</v>
      </c>
      <c r="I21" s="0" t="n">
        <f aca="false">($B$1*'Consumer load profile'!D19/'Consumer load profile'!D$26)-SUM(G21:H21)</f>
        <v>77.4048220081397</v>
      </c>
      <c r="J21" s="0" t="n">
        <f aca="false">SUM(G21:I21)</f>
        <v>122.40482200814</v>
      </c>
    </row>
    <row r="22" customFormat="false" ht="14.25" hidden="false" customHeight="false" outlineLevel="0" collapsed="false">
      <c r="A22" s="0" t="n">
        <v>19</v>
      </c>
      <c r="B22" s="0" t="n">
        <v>1</v>
      </c>
      <c r="C22" s="0" t="n">
        <f aca="false">0</f>
        <v>0</v>
      </c>
      <c r="F22" s="0" t="n">
        <v>19</v>
      </c>
      <c r="G22" s="0" t="n">
        <f aca="false">B22*B$2*$B$1</f>
        <v>60</v>
      </c>
      <c r="H22" s="0" t="n">
        <f aca="false">C22*C$2*$B$1</f>
        <v>0</v>
      </c>
      <c r="I22" s="0" t="n">
        <f aca="false">($B$1*'Consumer load profile'!D20/'Consumer load profile'!D$26)-SUM(G22:H22)</f>
        <v>36.8342692287878</v>
      </c>
      <c r="J22" s="0" t="n">
        <f aca="false">SUM(G22:I22)</f>
        <v>96.8342692287878</v>
      </c>
    </row>
    <row r="23" customFormat="false" ht="14.25" hidden="false" customHeight="false" outlineLevel="0" collapsed="false">
      <c r="A23" s="0" t="n">
        <v>20</v>
      </c>
      <c r="B23" s="0" t="n">
        <f aca="false">0</f>
        <v>0</v>
      </c>
      <c r="C23" s="0" t="n">
        <f aca="false">0</f>
        <v>0</v>
      </c>
      <c r="F23" s="0" t="n">
        <v>20</v>
      </c>
      <c r="G23" s="0" t="n">
        <f aca="false">B23*B$2*$B$1</f>
        <v>0</v>
      </c>
      <c r="H23" s="0" t="n">
        <f aca="false">C23*C$2*$B$1</f>
        <v>0</v>
      </c>
      <c r="I23" s="0" t="n">
        <f aca="false">($B$1*'Consumer load profile'!D21/'Consumer load profile'!D$26)-SUM(G23:H23)</f>
        <v>78.1567152645407</v>
      </c>
      <c r="J23" s="0" t="n">
        <f aca="false">SUM(G23:I23)</f>
        <v>78.1567152645407</v>
      </c>
    </row>
    <row r="24" customFormat="false" ht="14.25" hidden="false" customHeight="false" outlineLevel="0" collapsed="false">
      <c r="A24" s="0" t="n">
        <v>21</v>
      </c>
      <c r="B24" s="0" t="n">
        <f aca="false">0</f>
        <v>0</v>
      </c>
      <c r="C24" s="0" t="n">
        <f aca="false">0</f>
        <v>0</v>
      </c>
      <c r="F24" s="0" t="n">
        <v>21</v>
      </c>
      <c r="G24" s="0" t="n">
        <f aca="false">B24*B$2*$B$1</f>
        <v>0</v>
      </c>
      <c r="H24" s="0" t="n">
        <f aca="false">C24*C$2*$B$1</f>
        <v>0</v>
      </c>
      <c r="I24" s="0" t="n">
        <f aca="false">($B$1*'Consumer load profile'!D22/'Consumer load profile'!D$26)-SUM(G24:H24)</f>
        <v>57.1222502704652</v>
      </c>
      <c r="J24" s="0" t="n">
        <f aca="false">SUM(G24:I24)</f>
        <v>57.1222502704652</v>
      </c>
    </row>
    <row r="25" customFormat="false" ht="14.25" hidden="false" customHeight="false" outlineLevel="0" collapsed="false">
      <c r="A25" s="0" t="n">
        <v>22</v>
      </c>
      <c r="B25" s="0" t="n">
        <f aca="false">0</f>
        <v>0</v>
      </c>
      <c r="C25" s="0" t="n">
        <v>0</v>
      </c>
      <c r="F25" s="0" t="n">
        <v>22</v>
      </c>
      <c r="G25" s="0" t="n">
        <f aca="false">B25*B$2*$B$1</f>
        <v>0</v>
      </c>
      <c r="H25" s="0" t="n">
        <f aca="false">C25*C$2*$B$1</f>
        <v>0</v>
      </c>
      <c r="I25" s="0" t="n">
        <f aca="false">($B$1*'Consumer load profile'!D23/'Consumer load profile'!D$26)-SUM(G25:H25)</f>
        <v>47.485961568183</v>
      </c>
      <c r="J25" s="0" t="n">
        <f aca="false">SUM(G25:I25)</f>
        <v>47.485961568183</v>
      </c>
    </row>
    <row r="26" customFormat="false" ht="14.25" hidden="false" customHeight="false" outlineLevel="0" collapsed="false">
      <c r="A26" s="0" t="n">
        <v>23</v>
      </c>
      <c r="B26" s="0" t="n">
        <f aca="false">0</f>
        <v>0</v>
      </c>
      <c r="C26" s="0" t="n">
        <v>0</v>
      </c>
      <c r="F26" s="0" t="n">
        <v>23</v>
      </c>
      <c r="G26" s="0" t="n">
        <f aca="false">B26*B$2*$B$1</f>
        <v>0</v>
      </c>
      <c r="H26" s="0" t="n">
        <f aca="false">C26*C$2*$B$1</f>
        <v>0</v>
      </c>
      <c r="I26" s="0" t="n">
        <f aca="false">($B$1*'Consumer load profile'!D24/'Consumer load profile'!D$26)-SUM(G26:H26)</f>
        <v>70.0427592602133</v>
      </c>
      <c r="J26" s="0" t="n">
        <f aca="false">SUM(G26:I26)</f>
        <v>70.0427592602133</v>
      </c>
    </row>
    <row r="27" customFormat="false" ht="14.25" hidden="false" customHeight="false" outlineLevel="0" collapsed="false">
      <c r="A27" s="0" t="n">
        <v>24</v>
      </c>
      <c r="B27" s="0" t="n">
        <f aca="false">0</f>
        <v>0</v>
      </c>
      <c r="C27" s="0" t="n">
        <f aca="false">0</f>
        <v>0</v>
      </c>
      <c r="F27" s="0" t="n">
        <v>24</v>
      </c>
      <c r="G27" s="0" t="n">
        <f aca="false">B27*B$2*$B$1</f>
        <v>0</v>
      </c>
      <c r="H27" s="0" t="n">
        <f aca="false">C27*C$2*$B$1</f>
        <v>0</v>
      </c>
      <c r="I27" s="0" t="n">
        <f aca="false">($B$1*'Consumer load profile'!D25/'Consumer load profile'!D$26)-SUM(G27:H27)</f>
        <v>60.3137396321673</v>
      </c>
      <c r="J27" s="0" t="n">
        <f aca="false">SUM(G27:I27)</f>
        <v>60.3137396321673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selection pane="topLeft" activeCell="I4" activeCellId="0" sqref="I4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0.37"/>
  </cols>
  <sheetData>
    <row r="1" customFormat="false" ht="14.25" hidden="false" customHeight="false" outlineLevel="0" collapsed="false">
      <c r="A1" s="0" t="s">
        <v>0</v>
      </c>
      <c r="B1" s="0" t="n">
        <v>2000</v>
      </c>
    </row>
    <row r="2" customFormat="false" ht="14.25" hidden="false" customHeight="false" outlineLevel="0" collapsed="false">
      <c r="A2" s="0" t="s">
        <v>1</v>
      </c>
      <c r="B2" s="2" t="n">
        <v>0.4</v>
      </c>
      <c r="C2" s="2" t="n">
        <v>0.1</v>
      </c>
    </row>
    <row r="3" customFormat="false" ht="14.25" hidden="false" customHeight="false" outlineLevel="0" collapsed="false">
      <c r="A3" s="0" t="s">
        <v>2</v>
      </c>
      <c r="B3" s="0" t="s">
        <v>4</v>
      </c>
      <c r="C3" s="0" t="s">
        <v>5</v>
      </c>
      <c r="F3" s="0" t="s">
        <v>2</v>
      </c>
      <c r="G3" s="0" t="s">
        <v>4</v>
      </c>
      <c r="H3" s="0" t="s">
        <v>5</v>
      </c>
      <c r="I3" s="0" t="s">
        <v>9</v>
      </c>
      <c r="J3" s="0" t="s">
        <v>8</v>
      </c>
    </row>
    <row r="4" customFormat="false" ht="14.25" hidden="false" customHeight="false" outlineLevel="0" collapsed="false">
      <c r="A4" s="0" t="n">
        <v>1</v>
      </c>
      <c r="B4" s="0" t="n">
        <v>0.5</v>
      </c>
      <c r="C4" s="0" t="n">
        <f aca="false">0</f>
        <v>0</v>
      </c>
      <c r="F4" s="0" t="n">
        <v>1</v>
      </c>
      <c r="G4" s="0" t="n">
        <f aca="false">B4*B$2*$B$1</f>
        <v>400</v>
      </c>
      <c r="H4" s="0" t="n">
        <f aca="false">C4*C$2*$B$1</f>
        <v>0</v>
      </c>
      <c r="I4" s="0" t="n">
        <f aca="false">$B$1*'Consumer load profile'!F2/'Consumer load profile'!F$26</f>
        <v>1045.63330664621</v>
      </c>
      <c r="J4" s="0" t="n">
        <f aca="false">SUM(G4:I4)</f>
        <v>1445.63330664621</v>
      </c>
    </row>
    <row r="5" customFormat="false" ht="14.25" hidden="false" customHeight="false" outlineLevel="0" collapsed="false">
      <c r="A5" s="0" t="n">
        <v>2</v>
      </c>
      <c r="B5" s="0" t="n">
        <v>0.5</v>
      </c>
      <c r="C5" s="0" t="n">
        <f aca="false">0</f>
        <v>0</v>
      </c>
      <c r="F5" s="0" t="n">
        <v>2</v>
      </c>
      <c r="G5" s="0" t="n">
        <f aca="false">B5*B$2*$B$1</f>
        <v>400</v>
      </c>
      <c r="H5" s="0" t="n">
        <f aca="false">C5*C$2*$B$1</f>
        <v>0</v>
      </c>
      <c r="I5" s="0" t="n">
        <f aca="false">$B$1*'Consumer load profile'!F3/'Consumer load profile'!F$26</f>
        <v>1032.68116849974</v>
      </c>
      <c r="J5" s="0" t="n">
        <f aca="false">SUM(G5:I5)</f>
        <v>1432.68116849974</v>
      </c>
    </row>
    <row r="6" customFormat="false" ht="14.25" hidden="false" customHeight="false" outlineLevel="0" collapsed="false">
      <c r="A6" s="0" t="n">
        <v>3</v>
      </c>
      <c r="B6" s="0" t="n">
        <v>0.5</v>
      </c>
      <c r="C6" s="0" t="n">
        <f aca="false">0</f>
        <v>0</v>
      </c>
      <c r="F6" s="0" t="n">
        <v>3</v>
      </c>
      <c r="G6" s="0" t="n">
        <f aca="false">B6*B$2*$B$1</f>
        <v>400</v>
      </c>
      <c r="H6" s="0" t="n">
        <f aca="false">C6*C$2*$B$1</f>
        <v>0</v>
      </c>
      <c r="I6" s="0" t="n">
        <f aca="false">$B$1*'Consumer load profile'!F4/'Consumer load profile'!F$26</f>
        <v>979.146929218103</v>
      </c>
      <c r="J6" s="0" t="n">
        <f aca="false">SUM(G6:I6)</f>
        <v>1379.1469292181</v>
      </c>
    </row>
    <row r="7" customFormat="false" ht="14.25" hidden="false" customHeight="false" outlineLevel="0" collapsed="false">
      <c r="A7" s="0" t="n">
        <v>4</v>
      </c>
      <c r="B7" s="0" t="n">
        <v>0.5</v>
      </c>
      <c r="C7" s="0" t="n">
        <f aca="false">0</f>
        <v>0</v>
      </c>
      <c r="F7" s="0" t="n">
        <v>4</v>
      </c>
      <c r="G7" s="0" t="n">
        <f aca="false">B7*B$2*$B$1</f>
        <v>400</v>
      </c>
      <c r="H7" s="0" t="n">
        <f aca="false">C7*C$2*$B$1</f>
        <v>0</v>
      </c>
      <c r="I7" s="0" t="n">
        <f aca="false">$B$1*'Consumer load profile'!F5/'Consumer load profile'!F$26</f>
        <v>957.046753998394</v>
      </c>
      <c r="J7" s="0" t="n">
        <f aca="false">SUM(G7:I7)</f>
        <v>1357.04675399839</v>
      </c>
    </row>
    <row r="8" customFormat="false" ht="14.25" hidden="false" customHeight="false" outlineLevel="0" collapsed="false">
      <c r="A8" s="0" t="n">
        <v>5</v>
      </c>
      <c r="B8" s="0" t="n">
        <v>0.7</v>
      </c>
      <c r="C8" s="0" t="n">
        <f aca="false">0</f>
        <v>0</v>
      </c>
      <c r="F8" s="0" t="n">
        <v>5</v>
      </c>
      <c r="G8" s="0" t="n">
        <f aca="false">B8*B$2*$B$1</f>
        <v>560</v>
      </c>
      <c r="H8" s="0" t="n">
        <f aca="false">C8*C$2*$B$1</f>
        <v>0</v>
      </c>
      <c r="I8" s="0" t="n">
        <f aca="false">$B$1*'Consumer load profile'!F6/'Consumer load profile'!F$26</f>
        <v>895.893150301897</v>
      </c>
      <c r="J8" s="0" t="n">
        <f aca="false">SUM(G8:I8)</f>
        <v>1455.8931503019</v>
      </c>
    </row>
    <row r="9" customFormat="false" ht="14.25" hidden="false" customHeight="false" outlineLevel="0" collapsed="false">
      <c r="A9" s="0" t="n">
        <v>6</v>
      </c>
      <c r="B9" s="0" t="n">
        <v>0.7</v>
      </c>
      <c r="C9" s="0" t="n">
        <f aca="false">0</f>
        <v>0</v>
      </c>
      <c r="F9" s="0" t="n">
        <v>6</v>
      </c>
      <c r="G9" s="0" t="n">
        <f aca="false">B9*B$2*$B$1</f>
        <v>560</v>
      </c>
      <c r="H9" s="0" t="n">
        <f aca="false">C9*C$2*$B$1</f>
        <v>0</v>
      </c>
      <c r="I9" s="0" t="n">
        <f aca="false">$B$1*'Consumer load profile'!F7/'Consumer load profile'!F$26</f>
        <v>886.294715698419</v>
      </c>
      <c r="J9" s="0" t="n">
        <f aca="false">SUM(G9:I9)</f>
        <v>1446.29471569842</v>
      </c>
    </row>
    <row r="10" customFormat="false" ht="14.25" hidden="false" customHeight="false" outlineLevel="0" collapsed="false">
      <c r="A10" s="0" t="n">
        <v>7</v>
      </c>
      <c r="B10" s="0" t="n">
        <v>0.7</v>
      </c>
      <c r="C10" s="0" t="n">
        <f aca="false">0</f>
        <v>0</v>
      </c>
      <c r="F10" s="0" t="n">
        <v>7</v>
      </c>
      <c r="G10" s="0" t="n">
        <f aca="false">B10*B$2*$B$1</f>
        <v>560</v>
      </c>
      <c r="H10" s="0" t="n">
        <f aca="false">C10*C$2*$B$1</f>
        <v>0</v>
      </c>
      <c r="I10" s="0" t="n">
        <f aca="false">$B$1*'Consumer load profile'!F8/'Consumer load profile'!F$26</f>
        <v>884.567912775802</v>
      </c>
      <c r="J10" s="0" t="n">
        <f aca="false">SUM(G10:I10)</f>
        <v>1444.5679127758</v>
      </c>
    </row>
    <row r="11" customFormat="false" ht="14.25" hidden="false" customHeight="false" outlineLevel="0" collapsed="false">
      <c r="A11" s="0" t="n">
        <v>8</v>
      </c>
      <c r="B11" s="0" t="n">
        <v>0.7</v>
      </c>
      <c r="C11" s="0" t="n">
        <v>1</v>
      </c>
      <c r="F11" s="0" t="n">
        <v>8</v>
      </c>
      <c r="G11" s="0" t="n">
        <f aca="false">B11*B$2*$B$1</f>
        <v>560</v>
      </c>
      <c r="H11" s="0" t="n">
        <f aca="false">C11*C$2*$B$1</f>
        <v>200</v>
      </c>
      <c r="I11" s="0" t="n">
        <f aca="false">$B$1*'Consumer load profile'!F9/'Consumer load profile'!F$26</f>
        <v>1100.8457929829</v>
      </c>
      <c r="J11" s="0" t="n">
        <f aca="false">SUM(G11:I11)</f>
        <v>1860.8457929829</v>
      </c>
    </row>
    <row r="12" customFormat="false" ht="14.25" hidden="false" customHeight="false" outlineLevel="0" collapsed="false">
      <c r="A12" s="0" t="n">
        <v>9</v>
      </c>
      <c r="B12" s="0" t="n">
        <v>0.7</v>
      </c>
      <c r="C12" s="0" t="n">
        <v>1</v>
      </c>
      <c r="F12" s="0" t="n">
        <v>9</v>
      </c>
      <c r="G12" s="0" t="n">
        <f aca="false">B12*B$2*$B$1</f>
        <v>560</v>
      </c>
      <c r="H12" s="0" t="n">
        <f aca="false">C12*C$2*$B$1</f>
        <v>200</v>
      </c>
      <c r="I12" s="0" t="n">
        <f aca="false">$B$1*'Consumer load profile'!F10/'Consumer load profile'!F$26</f>
        <v>1490.22199240352</v>
      </c>
      <c r="J12" s="0" t="n">
        <f aca="false">SUM(G12:I12)</f>
        <v>2250.22199240352</v>
      </c>
    </row>
    <row r="13" customFormat="false" ht="14.25" hidden="false" customHeight="false" outlineLevel="0" collapsed="false">
      <c r="A13" s="0" t="n">
        <v>10</v>
      </c>
      <c r="B13" s="0" t="n">
        <f aca="false">1</f>
        <v>1</v>
      </c>
      <c r="C13" s="0" t="n">
        <f aca="false">0</f>
        <v>0</v>
      </c>
      <c r="F13" s="0" t="n">
        <v>10</v>
      </c>
      <c r="G13" s="0" t="n">
        <f aca="false">B13*B$2*$B$1</f>
        <v>800</v>
      </c>
      <c r="H13" s="0" t="n">
        <f aca="false">C13*C$2*$B$1</f>
        <v>0</v>
      </c>
      <c r="I13" s="0" t="n">
        <f aca="false">$B$1*'Consumer load profile'!F11/'Consumer load profile'!F$26</f>
        <v>1662.00707073892</v>
      </c>
      <c r="J13" s="0" t="n">
        <f aca="false">SUM(G13:I13)</f>
        <v>2462.00707073892</v>
      </c>
    </row>
    <row r="14" customFormat="false" ht="14.25" hidden="false" customHeight="false" outlineLevel="0" collapsed="false">
      <c r="A14" s="0" t="n">
        <v>11</v>
      </c>
      <c r="B14" s="0" t="n">
        <f aca="false">1</f>
        <v>1</v>
      </c>
      <c r="C14" s="0" t="n">
        <f aca="false">0</f>
        <v>0</v>
      </c>
      <c r="F14" s="0" t="n">
        <v>11</v>
      </c>
      <c r="G14" s="0" t="n">
        <f aca="false">B14*B$2*$B$1</f>
        <v>800</v>
      </c>
      <c r="H14" s="0" t="n">
        <f aca="false">C14*C$2*$B$1</f>
        <v>0</v>
      </c>
      <c r="I14" s="0" t="n">
        <f aca="false">$B$1*'Consumer load profile'!F12/'Consumer load profile'!F$26</f>
        <v>1713.26867217283</v>
      </c>
      <c r="J14" s="0" t="n">
        <f aca="false">SUM(G14:I14)</f>
        <v>2513.26867217283</v>
      </c>
    </row>
    <row r="15" customFormat="false" ht="14.25" hidden="false" customHeight="false" outlineLevel="0" collapsed="false">
      <c r="A15" s="0" t="n">
        <v>12</v>
      </c>
      <c r="B15" s="0" t="n">
        <f aca="false">1</f>
        <v>1</v>
      </c>
      <c r="C15" s="0" t="n">
        <f aca="false">0</f>
        <v>0</v>
      </c>
      <c r="F15" s="0" t="n">
        <v>12</v>
      </c>
      <c r="G15" s="0" t="n">
        <f aca="false">B15*B$2*$B$1</f>
        <v>800</v>
      </c>
      <c r="H15" s="0" t="n">
        <f aca="false">C15*C$2*$B$1</f>
        <v>0</v>
      </c>
      <c r="I15" s="0" t="n">
        <f aca="false">$B$1*'Consumer load profile'!F13/'Consumer load profile'!F$26</f>
        <v>1751.33200744188</v>
      </c>
      <c r="J15" s="0" t="n">
        <f aca="false">SUM(G15:I15)</f>
        <v>2551.33200744188</v>
      </c>
    </row>
    <row r="16" customFormat="false" ht="14.25" hidden="false" customHeight="false" outlineLevel="0" collapsed="false">
      <c r="A16" s="0" t="n">
        <v>13</v>
      </c>
      <c r="B16" s="0" t="n">
        <f aca="false">1</f>
        <v>1</v>
      </c>
      <c r="C16" s="0" t="n">
        <f aca="false">0</f>
        <v>0</v>
      </c>
      <c r="F16" s="0" t="n">
        <v>13</v>
      </c>
      <c r="G16" s="0" t="n">
        <f aca="false">B16*B$2*$B$1</f>
        <v>800</v>
      </c>
      <c r="H16" s="0" t="n">
        <f aca="false">C16*C$2*$B$1</f>
        <v>0</v>
      </c>
      <c r="I16" s="0" t="n">
        <f aca="false">$B$1*'Consumer load profile'!F14/'Consumer load profile'!F$26</f>
        <v>1862.33127882481</v>
      </c>
      <c r="J16" s="0" t="n">
        <f aca="false">SUM(G16:I16)</f>
        <v>2662.33127882481</v>
      </c>
    </row>
    <row r="17" customFormat="false" ht="14.25" hidden="false" customHeight="false" outlineLevel="0" collapsed="false">
      <c r="A17" s="0" t="n">
        <v>14</v>
      </c>
      <c r="B17" s="0" t="n">
        <f aca="false">1</f>
        <v>1</v>
      </c>
      <c r="C17" s="0" t="n">
        <f aca="false">0</f>
        <v>0</v>
      </c>
      <c r="F17" s="0" t="n">
        <v>14</v>
      </c>
      <c r="G17" s="0" t="n">
        <f aca="false">B17*B$2*$B$1</f>
        <v>800</v>
      </c>
      <c r="H17" s="0" t="n">
        <f aca="false">C17*C$2*$B$1</f>
        <v>0</v>
      </c>
      <c r="I17" s="0" t="n">
        <f aca="false">$B$1*'Consumer load profile'!F15/'Consumer load profile'!F$26</f>
        <v>1899.68525193658</v>
      </c>
      <c r="J17" s="0" t="n">
        <f aca="false">SUM(G17:I17)</f>
        <v>2699.68525193658</v>
      </c>
    </row>
    <row r="18" customFormat="false" ht="14.25" hidden="false" customHeight="false" outlineLevel="0" collapsed="false">
      <c r="A18" s="0" t="n">
        <v>15</v>
      </c>
      <c r="B18" s="0" t="n">
        <f aca="false">1</f>
        <v>1</v>
      </c>
      <c r="C18" s="0" t="n">
        <f aca="false">0</f>
        <v>0</v>
      </c>
      <c r="F18" s="0" t="n">
        <v>15</v>
      </c>
      <c r="G18" s="0" t="n">
        <f aca="false">B18*B$2*$B$1</f>
        <v>800</v>
      </c>
      <c r="H18" s="0" t="n">
        <f aca="false">C18*C$2*$B$1</f>
        <v>0</v>
      </c>
      <c r="I18" s="0" t="n">
        <f aca="false">$B$1*'Consumer load profile'!F16/'Consumer load profile'!F$26</f>
        <v>1887.4971710626</v>
      </c>
      <c r="J18" s="0" t="n">
        <f aca="false">SUM(G18:I18)</f>
        <v>2687.4971710626</v>
      </c>
    </row>
    <row r="19" customFormat="false" ht="14.25" hidden="false" customHeight="false" outlineLevel="0" collapsed="false">
      <c r="A19" s="0" t="n">
        <v>16</v>
      </c>
      <c r="B19" s="0" t="n">
        <f aca="false">1</f>
        <v>1</v>
      </c>
      <c r="C19" s="0" t="n">
        <f aca="false">0</f>
        <v>0</v>
      </c>
      <c r="F19" s="0" t="n">
        <v>16</v>
      </c>
      <c r="G19" s="0" t="n">
        <f aca="false">B19*B$2*$B$1</f>
        <v>800</v>
      </c>
      <c r="H19" s="0" t="n">
        <f aca="false">C19*C$2*$B$1</f>
        <v>0</v>
      </c>
      <c r="I19" s="0" t="n">
        <f aca="false">$B$1*'Consumer load profile'!F17/'Consumer load profile'!F$26</f>
        <v>1890.2263456882</v>
      </c>
      <c r="J19" s="0" t="n">
        <f aca="false">SUM(G19:I19)</f>
        <v>2690.2263456882</v>
      </c>
    </row>
    <row r="20" customFormat="false" ht="14.25" hidden="false" customHeight="false" outlineLevel="0" collapsed="false">
      <c r="A20" s="0" t="n">
        <v>17</v>
      </c>
      <c r="B20" s="0" t="n">
        <f aca="false">1</f>
        <v>1</v>
      </c>
      <c r="C20" s="0" t="n">
        <f aca="false">0</f>
        <v>0</v>
      </c>
      <c r="F20" s="0" t="n">
        <v>17</v>
      </c>
      <c r="G20" s="0" t="n">
        <f aca="false">B20*B$2*$B$1</f>
        <v>800</v>
      </c>
      <c r="H20" s="0" t="n">
        <f aca="false">C20*C$2*$B$1</f>
        <v>0</v>
      </c>
      <c r="I20" s="0" t="n">
        <f aca="false">$B$1*'Consumer load profile'!F18/'Consumer load profile'!F$26</f>
        <v>1900.59720926546</v>
      </c>
      <c r="J20" s="0" t="n">
        <f aca="false">SUM(G20:I20)</f>
        <v>2700.59720926546</v>
      </c>
    </row>
    <row r="21" customFormat="false" ht="14.25" hidden="false" customHeight="false" outlineLevel="0" collapsed="false">
      <c r="A21" s="0" t="n">
        <v>18</v>
      </c>
      <c r="B21" s="0" t="n">
        <f aca="false">1</f>
        <v>1</v>
      </c>
      <c r="C21" s="0" t="n">
        <f aca="false">0</f>
        <v>0</v>
      </c>
      <c r="F21" s="0" t="n">
        <v>18</v>
      </c>
      <c r="G21" s="0" t="n">
        <f aca="false">B21*B$2*$B$1</f>
        <v>800</v>
      </c>
      <c r="H21" s="0" t="n">
        <f aca="false">C21*C$2*$B$1</f>
        <v>0</v>
      </c>
      <c r="I21" s="0" t="n">
        <f aca="false">$B$1*'Consumer load profile'!F19/'Consumer load profile'!F$26</f>
        <v>2000</v>
      </c>
      <c r="J21" s="0" t="n">
        <f aca="false">SUM(G21:I21)</f>
        <v>2800</v>
      </c>
    </row>
    <row r="22" customFormat="false" ht="14.25" hidden="false" customHeight="false" outlineLevel="0" collapsed="false">
      <c r="A22" s="0" t="n">
        <v>19</v>
      </c>
      <c r="B22" s="0" t="n">
        <f aca="false">1</f>
        <v>1</v>
      </c>
      <c r="C22" s="0" t="n">
        <f aca="false">0</f>
        <v>0</v>
      </c>
      <c r="F22" s="0" t="n">
        <v>19</v>
      </c>
      <c r="G22" s="0" t="n">
        <f aca="false">B22*B$2*$B$1</f>
        <v>800</v>
      </c>
      <c r="H22" s="0" t="n">
        <f aca="false">C22*C$2*$B$1</f>
        <v>0</v>
      </c>
      <c r="I22" s="0" t="n">
        <f aca="false">$B$1*'Consumer load profile'!F20/'Consumer load profile'!F$26</f>
        <v>1962.13646933543</v>
      </c>
      <c r="J22" s="0" t="n">
        <f aca="false">SUM(G22:I22)</f>
        <v>2762.13646933543</v>
      </c>
    </row>
    <row r="23" customFormat="false" ht="14.25" hidden="false" customHeight="false" outlineLevel="0" collapsed="false">
      <c r="A23" s="0" t="n">
        <v>20</v>
      </c>
      <c r="B23" s="0" t="n">
        <v>0.5</v>
      </c>
      <c r="C23" s="0" t="n">
        <f aca="false">0</f>
        <v>0</v>
      </c>
      <c r="F23" s="0" t="n">
        <v>20</v>
      </c>
      <c r="G23" s="0" t="n">
        <f aca="false">B23*B$2*$B$1</f>
        <v>400</v>
      </c>
      <c r="H23" s="0" t="n">
        <f aca="false">C23*C$2*$B$1</f>
        <v>0</v>
      </c>
      <c r="I23" s="0" t="n">
        <f aca="false">$B$1*'Consumer load profile'!F21/'Consumer load profile'!F$26</f>
        <v>1820.26961901225</v>
      </c>
      <c r="J23" s="0" t="n">
        <f aca="false">SUM(G23:I23)</f>
        <v>2220.26961901224</v>
      </c>
    </row>
    <row r="24" customFormat="false" ht="14.25" hidden="false" customHeight="false" outlineLevel="0" collapsed="false">
      <c r="A24" s="0" t="n">
        <v>21</v>
      </c>
      <c r="B24" s="0" t="n">
        <v>0.5</v>
      </c>
      <c r="C24" s="0" t="n">
        <f aca="false">0</f>
        <v>0</v>
      </c>
      <c r="F24" s="0" t="n">
        <v>21</v>
      </c>
      <c r="G24" s="0" t="n">
        <f aca="false">B24*B$2*$B$1</f>
        <v>400</v>
      </c>
      <c r="H24" s="0" t="n">
        <f aca="false">C24*C$2*$B$1</f>
        <v>0</v>
      </c>
      <c r="I24" s="0" t="n">
        <f aca="false">$B$1*'Consumer load profile'!F22/'Consumer load profile'!F$26</f>
        <v>1673.47909209457</v>
      </c>
      <c r="J24" s="0" t="n">
        <f aca="false">SUM(G24:I24)</f>
        <v>2073.47909209457</v>
      </c>
    </row>
    <row r="25" customFormat="false" ht="14.25" hidden="false" customHeight="false" outlineLevel="0" collapsed="false">
      <c r="A25" s="0" t="n">
        <v>22</v>
      </c>
      <c r="B25" s="0" t="n">
        <v>0.5</v>
      </c>
      <c r="C25" s="0" t="n">
        <f aca="false">0</f>
        <v>0</v>
      </c>
      <c r="F25" s="0" t="n">
        <v>22</v>
      </c>
      <c r="G25" s="0" t="n">
        <f aca="false">B25*B$2*$B$1</f>
        <v>400</v>
      </c>
      <c r="H25" s="0" t="n">
        <f aca="false">C25*C$2*$B$1</f>
        <v>0</v>
      </c>
      <c r="I25" s="0" t="n">
        <f aca="false">$B$1*'Consumer load profile'!F23/'Consumer load profile'!F$26</f>
        <v>1546.92296723232</v>
      </c>
      <c r="J25" s="0" t="n">
        <f aca="false">SUM(G25:I25)</f>
        <v>1946.92296723232</v>
      </c>
    </row>
    <row r="26" customFormat="false" ht="14.25" hidden="false" customHeight="false" outlineLevel="0" collapsed="false">
      <c r="A26" s="0" t="n">
        <v>23</v>
      </c>
      <c r="B26" s="0" t="n">
        <v>0.5</v>
      </c>
      <c r="C26" s="0" t="n">
        <f aca="false">0</f>
        <v>0</v>
      </c>
      <c r="F26" s="0" t="n">
        <v>23</v>
      </c>
      <c r="G26" s="0" t="n">
        <f aca="false">B26*B$2*$B$1</f>
        <v>400</v>
      </c>
      <c r="H26" s="0" t="n">
        <f aca="false">C26*C$2*$B$1</f>
        <v>0</v>
      </c>
      <c r="I26" s="0" t="n">
        <f aca="false">$B$1*'Consumer load profile'!F24/'Consumer load profile'!F$26</f>
        <v>1480.39752186479</v>
      </c>
      <c r="J26" s="0" t="n">
        <f aca="false">SUM(G26:I26)</f>
        <v>1880.39752186479</v>
      </c>
    </row>
    <row r="27" customFormat="false" ht="14.25" hidden="false" customHeight="false" outlineLevel="0" collapsed="false">
      <c r="A27" s="0" t="n">
        <v>24</v>
      </c>
      <c r="B27" s="0" t="n">
        <v>0.5</v>
      </c>
      <c r="C27" s="0" t="n">
        <f aca="false">0</f>
        <v>0</v>
      </c>
      <c r="F27" s="0" t="n">
        <v>24</v>
      </c>
      <c r="G27" s="0" t="n">
        <f aca="false">B27*B$2*$B$1</f>
        <v>400</v>
      </c>
      <c r="H27" s="0" t="n">
        <f aca="false">C27*C$2*$B$1</f>
        <v>0</v>
      </c>
      <c r="I27" s="0" t="n">
        <f aca="false">$B$1*'Consumer load profile'!F25/'Consumer load profile'!F$26</f>
        <v>1205.0623119681</v>
      </c>
      <c r="J27" s="0" t="n">
        <f aca="false">SUM(G27:I27)</f>
        <v>1605.0623119681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n">
        <v>3.8</v>
      </c>
    </row>
    <row r="2" customFormat="false" ht="14.25" hidden="false" customHeight="false" outlineLevel="0" collapsed="false">
      <c r="A2" s="0" t="s">
        <v>1</v>
      </c>
      <c r="B2" s="2" t="n">
        <v>0.3</v>
      </c>
      <c r="C2" s="2" t="n">
        <v>0.2</v>
      </c>
      <c r="D2" s="2" t="n">
        <v>0.2</v>
      </c>
    </row>
    <row r="3" customFormat="false" ht="14.25" hidden="false" customHeight="false" outlineLevel="0" collapsed="false">
      <c r="A3" s="0" t="s">
        <v>2</v>
      </c>
      <c r="B3" s="0" t="s">
        <v>3</v>
      </c>
      <c r="C3" s="0" t="s">
        <v>6</v>
      </c>
      <c r="D3" s="0" t="s">
        <v>5</v>
      </c>
      <c r="G3" s="0" t="s">
        <v>2</v>
      </c>
      <c r="H3" s="0" t="s">
        <v>3</v>
      </c>
      <c r="I3" s="0" t="s">
        <v>6</v>
      </c>
      <c r="J3" s="0" t="s">
        <v>5</v>
      </c>
      <c r="K3" s="0" t="s">
        <v>9</v>
      </c>
      <c r="L3" s="0" t="s">
        <v>8</v>
      </c>
    </row>
    <row r="4" customFormat="false" ht="14.25" hidden="false" customHeight="false" outlineLevel="0" collapsed="false">
      <c r="A4" s="0" t="n">
        <v>1</v>
      </c>
      <c r="B4" s="0" t="n">
        <v>0</v>
      </c>
      <c r="D4" s="0" t="n">
        <v>0</v>
      </c>
      <c r="G4" s="0" t="n">
        <v>1</v>
      </c>
      <c r="H4" s="0" t="n">
        <f aca="false">B4*B$2*$B$1</f>
        <v>0</v>
      </c>
      <c r="I4" s="0" t="n">
        <f aca="false">C4*C$2*$B$1</f>
        <v>0</v>
      </c>
      <c r="J4" s="0" t="n">
        <f aca="false">D4*D$2*$B$1</f>
        <v>0</v>
      </c>
      <c r="K4" s="0" t="n">
        <f aca="false">($B$1*'Consumer load profile'!G2/'Consumer load profile'!G$26)-SUM(H4:J4)</f>
        <v>0.786749482401656</v>
      </c>
      <c r="L4" s="0" t="n">
        <f aca="false">SUM(H4:K4)</f>
        <v>0.786749482401656</v>
      </c>
    </row>
    <row r="5" customFormat="false" ht="14.25" hidden="false" customHeight="false" outlineLevel="0" collapsed="false">
      <c r="A5" s="0" t="n">
        <v>2</v>
      </c>
      <c r="B5" s="0" t="n">
        <v>0</v>
      </c>
      <c r="D5" s="0" t="n">
        <v>0</v>
      </c>
      <c r="G5" s="0" t="n">
        <v>2</v>
      </c>
      <c r="H5" s="0" t="n">
        <f aca="false">B5*B$2*$B$1</f>
        <v>0</v>
      </c>
      <c r="I5" s="0" t="n">
        <f aca="false">C5*C$2*$B$1</f>
        <v>0</v>
      </c>
      <c r="J5" s="0" t="n">
        <f aca="false">D5*D$2*$B$1</f>
        <v>0</v>
      </c>
      <c r="K5" s="0" t="n">
        <f aca="false">($B$1*'Consumer load profile'!G3/'Consumer load profile'!G$26)-SUM(H5:J5)</f>
        <v>0.786749482401656</v>
      </c>
      <c r="L5" s="0" t="n">
        <f aca="false">SUM(H5:K5)</f>
        <v>0.786749482401656</v>
      </c>
    </row>
    <row r="6" customFormat="false" ht="14.25" hidden="false" customHeight="false" outlineLevel="0" collapsed="false">
      <c r="A6" s="0" t="n">
        <v>3</v>
      </c>
      <c r="B6" s="0" t="n">
        <v>0</v>
      </c>
      <c r="D6" s="0" t="n">
        <v>0</v>
      </c>
      <c r="G6" s="0" t="n">
        <v>3</v>
      </c>
      <c r="H6" s="0" t="n">
        <f aca="false">B6*B$2*$B$1</f>
        <v>0</v>
      </c>
      <c r="I6" s="0" t="n">
        <f aca="false">C6*C$2*$B$1</f>
        <v>0</v>
      </c>
      <c r="J6" s="0" t="n">
        <f aca="false">D6*D$2*$B$1</f>
        <v>0</v>
      </c>
      <c r="K6" s="0" t="n">
        <f aca="false">($B$1*'Consumer load profile'!G4/'Consumer load profile'!G$26)-SUM(H6:J6)</f>
        <v>0.786749482401656</v>
      </c>
      <c r="L6" s="0" t="n">
        <f aca="false">SUM(H6:K6)</f>
        <v>0.786749482401656</v>
      </c>
    </row>
    <row r="7" customFormat="false" ht="14.25" hidden="false" customHeight="false" outlineLevel="0" collapsed="false">
      <c r="A7" s="0" t="n">
        <v>4</v>
      </c>
      <c r="B7" s="0" t="n">
        <v>0</v>
      </c>
      <c r="D7" s="0" t="n">
        <v>0</v>
      </c>
      <c r="G7" s="0" t="n">
        <v>4</v>
      </c>
      <c r="H7" s="0" t="n">
        <f aca="false">B7*B$2*$B$1</f>
        <v>0</v>
      </c>
      <c r="I7" s="0" t="n">
        <f aca="false">C7*C$2*$B$1</f>
        <v>0</v>
      </c>
      <c r="J7" s="0" t="n">
        <f aca="false">D7*D$2*$B$1</f>
        <v>0</v>
      </c>
      <c r="K7" s="0" t="n">
        <f aca="false">($B$1*'Consumer load profile'!G5/'Consumer load profile'!G$26)-SUM(H7:J7)</f>
        <v>0.786749482401656</v>
      </c>
      <c r="L7" s="0" t="n">
        <f aca="false">SUM(H7:K7)</f>
        <v>0.786749482401656</v>
      </c>
    </row>
    <row r="8" customFormat="false" ht="14.25" hidden="false" customHeight="false" outlineLevel="0" collapsed="false">
      <c r="A8" s="0" t="n">
        <v>5</v>
      </c>
      <c r="B8" s="0" t="n">
        <v>0</v>
      </c>
      <c r="D8" s="0" t="n">
        <v>0</v>
      </c>
      <c r="G8" s="0" t="n">
        <v>5</v>
      </c>
      <c r="H8" s="0" t="n">
        <f aca="false">B8*B$2*$B$1</f>
        <v>0</v>
      </c>
      <c r="I8" s="0" t="n">
        <f aca="false">C8*C$2*$B$1</f>
        <v>0</v>
      </c>
      <c r="J8" s="0" t="n">
        <f aca="false">D8*D$2*$B$1</f>
        <v>0</v>
      </c>
      <c r="K8" s="0" t="n">
        <f aca="false">($B$1*'Consumer load profile'!G6/'Consumer load profile'!G$26)-SUM(H8:J8)</f>
        <v>0.786749482401656</v>
      </c>
      <c r="L8" s="0" t="n">
        <f aca="false">SUM(H8:K8)</f>
        <v>0.786749482401656</v>
      </c>
    </row>
    <row r="9" customFormat="false" ht="14.25" hidden="false" customHeight="false" outlineLevel="0" collapsed="false">
      <c r="A9" s="0" t="n">
        <v>6</v>
      </c>
      <c r="B9" s="0" t="n">
        <v>0</v>
      </c>
      <c r="D9" s="0" t="n">
        <v>0</v>
      </c>
      <c r="G9" s="0" t="n">
        <v>6</v>
      </c>
      <c r="H9" s="0" t="n">
        <f aca="false">B9*B$2*$B$1</f>
        <v>0</v>
      </c>
      <c r="I9" s="0" t="n">
        <f aca="false">C9*C$2*$B$1</f>
        <v>0</v>
      </c>
      <c r="J9" s="0" t="n">
        <f aca="false">D9*D$2*$B$1</f>
        <v>0</v>
      </c>
      <c r="K9" s="0" t="n">
        <f aca="false">($B$1*'Consumer load profile'!G7/'Consumer load profile'!G$26)-SUM(H9:J9)</f>
        <v>0.786749482401656</v>
      </c>
      <c r="L9" s="0" t="n">
        <f aca="false">SUM(H9:K9)</f>
        <v>0.786749482401656</v>
      </c>
    </row>
    <row r="10" customFormat="false" ht="14.25" hidden="false" customHeight="false" outlineLevel="0" collapsed="false">
      <c r="A10" s="0" t="n">
        <v>7</v>
      </c>
      <c r="B10" s="0" t="n">
        <v>1</v>
      </c>
      <c r="D10" s="0" t="n">
        <v>0</v>
      </c>
      <c r="G10" s="0" t="n">
        <v>7</v>
      </c>
      <c r="H10" s="0" t="n">
        <f aca="false">B10*B$2*$B$1</f>
        <v>1.14</v>
      </c>
      <c r="I10" s="0" t="n">
        <f aca="false">C10*C$2*$B$1</f>
        <v>0</v>
      </c>
      <c r="J10" s="0" t="n">
        <f aca="false">D10*D$2*$B$1</f>
        <v>0</v>
      </c>
      <c r="K10" s="0" t="n">
        <f aca="false">($B$1*'Consumer load profile'!G8/'Consumer load profile'!G$26)-SUM(H10:J10)</f>
        <v>0.380393374741201</v>
      </c>
      <c r="L10" s="0" t="n">
        <f aca="false">SUM(H10:K10)</f>
        <v>1.5203933747412</v>
      </c>
    </row>
    <row r="11" customFormat="false" ht="14.25" hidden="false" customHeight="false" outlineLevel="0" collapsed="false">
      <c r="A11" s="0" t="n">
        <v>8</v>
      </c>
      <c r="B11" s="0" t="n">
        <v>1</v>
      </c>
      <c r="D11" s="0" t="n">
        <v>1</v>
      </c>
      <c r="G11" s="0" t="n">
        <v>8</v>
      </c>
      <c r="H11" s="0" t="n">
        <f aca="false">B11*B$2*$B$1</f>
        <v>1.14</v>
      </c>
      <c r="I11" s="0" t="n">
        <f aca="false">C11*C$2*$B$1</f>
        <v>0</v>
      </c>
      <c r="J11" s="0" t="n">
        <f aca="false">D11*D$2*$B$1</f>
        <v>0.76</v>
      </c>
      <c r="K11" s="0" t="n">
        <f aca="false">($B$1*'Consumer load profile'!G9/'Consumer load profile'!G$26)-SUM(H11:J11)</f>
        <v>0.861490683229813</v>
      </c>
      <c r="L11" s="0" t="n">
        <f aca="false">SUM(H11:K11)</f>
        <v>2.76149068322981</v>
      </c>
    </row>
    <row r="12" customFormat="false" ht="14.25" hidden="false" customHeight="false" outlineLevel="0" collapsed="false">
      <c r="A12" s="0" t="n">
        <v>9</v>
      </c>
      <c r="B12" s="0" t="n">
        <v>0</v>
      </c>
      <c r="C12" s="0" t="n">
        <v>1</v>
      </c>
      <c r="D12" s="0" t="n">
        <v>1</v>
      </c>
      <c r="G12" s="0" t="n">
        <v>9</v>
      </c>
      <c r="H12" s="0" t="n">
        <f aca="false">B12*B$2*$B$1</f>
        <v>0</v>
      </c>
      <c r="I12" s="0" t="n">
        <f aca="false">C12*C$2*$B$1</f>
        <v>0.76</v>
      </c>
      <c r="J12" s="0" t="n">
        <f aca="false">D12*D$2*$B$1</f>
        <v>0.76</v>
      </c>
      <c r="K12" s="0" t="n">
        <f aca="false">($B$1*'Consumer load profile'!G10/'Consumer load profile'!G$26)-SUM(H12:J12)</f>
        <v>1.54635610766046</v>
      </c>
      <c r="L12" s="0" t="n">
        <f aca="false">SUM(H12:K12)</f>
        <v>3.06635610766046</v>
      </c>
    </row>
    <row r="13" customFormat="false" ht="14.25" hidden="false" customHeight="false" outlineLevel="0" collapsed="false">
      <c r="A13" s="0" t="n">
        <v>10</v>
      </c>
      <c r="B13" s="0" t="n">
        <v>0</v>
      </c>
      <c r="C13" s="0" t="n">
        <v>1</v>
      </c>
      <c r="D13" s="0" t="n">
        <v>0</v>
      </c>
      <c r="G13" s="0" t="n">
        <v>10</v>
      </c>
      <c r="H13" s="0" t="n">
        <f aca="false">B13*B$2*$B$1</f>
        <v>0</v>
      </c>
      <c r="I13" s="0" t="n">
        <f aca="false">C13*C$2*$B$1</f>
        <v>0.76</v>
      </c>
      <c r="J13" s="0" t="n">
        <f aca="false">D13*D$2*$B$1</f>
        <v>0</v>
      </c>
      <c r="K13" s="0" t="n">
        <f aca="false">($B$1*'Consumer load profile'!G11/'Consumer load profile'!G$26)-SUM(H13:J13)</f>
        <v>2.30635610766046</v>
      </c>
      <c r="L13" s="0" t="n">
        <f aca="false">SUM(H13:K13)</f>
        <v>3.06635610766046</v>
      </c>
    </row>
    <row r="14" customFormat="false" ht="14.25" hidden="false" customHeight="false" outlineLevel="0" collapsed="false">
      <c r="A14" s="0" t="n">
        <v>11</v>
      </c>
      <c r="B14" s="0" t="n">
        <v>0</v>
      </c>
      <c r="D14" s="0" t="n">
        <v>0</v>
      </c>
      <c r="G14" s="0" t="n">
        <v>11</v>
      </c>
      <c r="H14" s="0" t="n">
        <f aca="false">B14*B$2*$B$1</f>
        <v>0</v>
      </c>
      <c r="I14" s="0" t="n">
        <f aca="false">C14*C$2*$B$1</f>
        <v>0</v>
      </c>
      <c r="J14" s="0" t="n">
        <f aca="false">D14*D$2*$B$1</f>
        <v>0</v>
      </c>
      <c r="K14" s="0" t="n">
        <f aca="false">($B$1*'Consumer load profile'!G12/'Consumer load profile'!G$26)-SUM(H14:J14)</f>
        <v>0.491718426501035</v>
      </c>
      <c r="L14" s="0" t="n">
        <f aca="false">SUM(H14:K14)</f>
        <v>0.491718426501035</v>
      </c>
    </row>
    <row r="15" customFormat="false" ht="14.25" hidden="false" customHeight="false" outlineLevel="0" collapsed="false">
      <c r="A15" s="0" t="n">
        <v>12</v>
      </c>
      <c r="B15" s="0" t="n">
        <v>0</v>
      </c>
      <c r="D15" s="0" t="n">
        <v>0</v>
      </c>
      <c r="G15" s="0" t="n">
        <v>12</v>
      </c>
      <c r="H15" s="0" t="n">
        <f aca="false">B15*B$2*$B$1</f>
        <v>0</v>
      </c>
      <c r="I15" s="0" t="n">
        <f aca="false">C15*C$2*$B$1</f>
        <v>0</v>
      </c>
      <c r="J15" s="0" t="n">
        <f aca="false">D15*D$2*$B$1</f>
        <v>0</v>
      </c>
      <c r="K15" s="0" t="n">
        <f aca="false">($B$1*'Consumer load profile'!G13/'Consumer load profile'!G$26)-SUM(H15:J15)</f>
        <v>0.491718426501035</v>
      </c>
      <c r="L15" s="0" t="n">
        <f aca="false">SUM(H15:K15)</f>
        <v>0.491718426501035</v>
      </c>
    </row>
    <row r="16" customFormat="false" ht="14.25" hidden="false" customHeight="false" outlineLevel="0" collapsed="false">
      <c r="A16" s="0" t="n">
        <v>13</v>
      </c>
      <c r="B16" s="0" t="n">
        <v>0</v>
      </c>
      <c r="D16" s="0" t="n">
        <v>0</v>
      </c>
      <c r="G16" s="0" t="n">
        <v>13</v>
      </c>
      <c r="H16" s="0" t="n">
        <f aca="false">B16*B$2*$B$1</f>
        <v>0</v>
      </c>
      <c r="I16" s="0" t="n">
        <f aca="false">C16*C$2*$B$1</f>
        <v>0</v>
      </c>
      <c r="J16" s="0" t="n">
        <f aca="false">D16*D$2*$B$1</f>
        <v>0</v>
      </c>
      <c r="K16" s="0" t="n">
        <f aca="false">($B$1*'Consumer load profile'!G14/'Consumer load profile'!G$26)-SUM(H16:J16)</f>
        <v>0.491718426501035</v>
      </c>
      <c r="L16" s="0" t="n">
        <f aca="false">SUM(H16:K16)</f>
        <v>0.491718426501035</v>
      </c>
    </row>
    <row r="17" customFormat="false" ht="14.25" hidden="false" customHeight="false" outlineLevel="0" collapsed="false">
      <c r="A17" s="0" t="n">
        <v>14</v>
      </c>
      <c r="B17" s="0" t="n">
        <v>0</v>
      </c>
      <c r="D17" s="0" t="n">
        <v>0</v>
      </c>
      <c r="G17" s="0" t="n">
        <v>14</v>
      </c>
      <c r="H17" s="0" t="n">
        <f aca="false">B17*B$2*$B$1</f>
        <v>0</v>
      </c>
      <c r="I17" s="0" t="n">
        <f aca="false">C17*C$2*$B$1</f>
        <v>0</v>
      </c>
      <c r="J17" s="0" t="n">
        <f aca="false">D17*D$2*$B$1</f>
        <v>0</v>
      </c>
      <c r="K17" s="0" t="n">
        <f aca="false">($B$1*'Consumer load profile'!G15/'Consumer load profile'!G$26)-SUM(H17:J17)</f>
        <v>0.491718426501035</v>
      </c>
      <c r="L17" s="0" t="n">
        <f aca="false">SUM(H17:K17)</f>
        <v>0.491718426501035</v>
      </c>
    </row>
    <row r="18" customFormat="false" ht="14.25" hidden="false" customHeight="false" outlineLevel="0" collapsed="false">
      <c r="A18" s="0" t="n">
        <v>15</v>
      </c>
      <c r="B18" s="0" t="n">
        <v>0</v>
      </c>
      <c r="D18" s="0" t="n">
        <v>0</v>
      </c>
      <c r="G18" s="0" t="n">
        <v>15</v>
      </c>
      <c r="H18" s="0" t="n">
        <f aca="false">B18*B$2*$B$1</f>
        <v>0</v>
      </c>
      <c r="I18" s="0" t="n">
        <f aca="false">C18*C$2*$B$1</f>
        <v>0</v>
      </c>
      <c r="J18" s="0" t="n">
        <f aca="false">D18*D$2*$B$1</f>
        <v>0</v>
      </c>
      <c r="K18" s="0" t="n">
        <f aca="false">($B$1*'Consumer load profile'!G16/'Consumer load profile'!G$26)-SUM(H18:J18)</f>
        <v>0.491718426501035</v>
      </c>
      <c r="L18" s="0" t="n">
        <f aca="false">SUM(H18:K18)</f>
        <v>0.491718426501035</v>
      </c>
    </row>
    <row r="19" customFormat="false" ht="14.25" hidden="false" customHeight="false" outlineLevel="0" collapsed="false">
      <c r="A19" s="0" t="n">
        <v>16</v>
      </c>
      <c r="B19" s="0" t="n">
        <v>0</v>
      </c>
      <c r="D19" s="0" t="n">
        <v>0</v>
      </c>
      <c r="G19" s="0" t="n">
        <v>16</v>
      </c>
      <c r="H19" s="0" t="n">
        <f aca="false">B19*B$2*$B$1</f>
        <v>0</v>
      </c>
      <c r="I19" s="0" t="n">
        <f aca="false">C19*C$2*$B$1</f>
        <v>0</v>
      </c>
      <c r="J19" s="0" t="n">
        <f aca="false">D19*D$2*$B$1</f>
        <v>0</v>
      </c>
      <c r="K19" s="0" t="n">
        <f aca="false">($B$1*'Consumer load profile'!G17/'Consumer load profile'!G$26)-SUM(H19:J19)</f>
        <v>0.491718426501035</v>
      </c>
      <c r="L19" s="0" t="n">
        <f aca="false">SUM(H19:K19)</f>
        <v>0.491718426501035</v>
      </c>
    </row>
    <row r="20" customFormat="false" ht="14.25" hidden="false" customHeight="false" outlineLevel="0" collapsed="false">
      <c r="A20" s="0" t="n">
        <v>17</v>
      </c>
      <c r="B20" s="0" t="n">
        <v>0</v>
      </c>
      <c r="D20" s="0" t="n">
        <v>0</v>
      </c>
      <c r="G20" s="0" t="n">
        <v>17</v>
      </c>
      <c r="H20" s="0" t="n">
        <f aca="false">B20*B$2*$B$1</f>
        <v>0</v>
      </c>
      <c r="I20" s="0" t="n">
        <f aca="false">C20*C$2*$B$1</f>
        <v>0</v>
      </c>
      <c r="J20" s="0" t="n">
        <f aca="false">D20*D$2*$B$1</f>
        <v>0</v>
      </c>
      <c r="K20" s="0" t="n">
        <f aca="false">($B$1*'Consumer load profile'!G18/'Consumer load profile'!G$26)-SUM(H20:J20)</f>
        <v>0.491718426501035</v>
      </c>
      <c r="L20" s="0" t="n">
        <f aca="false">SUM(H20:K20)</f>
        <v>0.491718426501035</v>
      </c>
    </row>
    <row r="21" customFormat="false" ht="14.25" hidden="false" customHeight="false" outlineLevel="0" collapsed="false">
      <c r="A21" s="0" t="n">
        <v>18</v>
      </c>
      <c r="B21" s="0" t="n">
        <v>0</v>
      </c>
      <c r="D21" s="0" t="n">
        <v>0</v>
      </c>
      <c r="G21" s="0" t="n">
        <v>18</v>
      </c>
      <c r="H21" s="0" t="n">
        <f aca="false">B21*B$2*$B$1</f>
        <v>0</v>
      </c>
      <c r="I21" s="0" t="n">
        <f aca="false">C21*C$2*$B$1</f>
        <v>0</v>
      </c>
      <c r="J21" s="0" t="n">
        <f aca="false">D21*D$2*$B$1</f>
        <v>0</v>
      </c>
      <c r="K21" s="0" t="n">
        <f aca="false">($B$1*'Consumer load profile'!G19/'Consumer load profile'!G$26)-SUM(H21:J21)</f>
        <v>0.491718426501035</v>
      </c>
      <c r="L21" s="0" t="n">
        <f aca="false">SUM(H21:K21)</f>
        <v>0.491718426501035</v>
      </c>
    </row>
    <row r="22" customFormat="false" ht="14.25" hidden="false" customHeight="false" outlineLevel="0" collapsed="false">
      <c r="A22" s="0" t="n">
        <v>19</v>
      </c>
      <c r="B22" s="0" t="n">
        <v>0</v>
      </c>
      <c r="D22" s="0" t="n">
        <v>0</v>
      </c>
      <c r="G22" s="0" t="n">
        <v>19</v>
      </c>
      <c r="H22" s="0" t="n">
        <f aca="false">B22*B$2*$B$1</f>
        <v>0</v>
      </c>
      <c r="I22" s="0" t="n">
        <f aca="false">C22*C$2*$B$1</f>
        <v>0</v>
      </c>
      <c r="J22" s="0" t="n">
        <f aca="false">D22*D$2*$B$1</f>
        <v>0</v>
      </c>
      <c r="K22" s="0" t="n">
        <f aca="false">($B$1*'Consumer load profile'!G20/'Consumer load profile'!G$26)-SUM(H22:J22)</f>
        <v>0.491718426501035</v>
      </c>
      <c r="L22" s="0" t="n">
        <f aca="false">SUM(H22:K22)</f>
        <v>0.491718426501035</v>
      </c>
    </row>
    <row r="23" customFormat="false" ht="14.25" hidden="false" customHeight="false" outlineLevel="0" collapsed="false">
      <c r="A23" s="0" t="n">
        <v>20</v>
      </c>
      <c r="B23" s="0" t="n">
        <v>1</v>
      </c>
      <c r="D23" s="0" t="n">
        <v>0</v>
      </c>
      <c r="G23" s="0" t="n">
        <v>20</v>
      </c>
      <c r="H23" s="0" t="n">
        <f aca="false">B23*B$2*$B$1</f>
        <v>1.14</v>
      </c>
      <c r="I23" s="0" t="n">
        <f aca="false">C23*C$2*$B$1</f>
        <v>0</v>
      </c>
      <c r="J23" s="0" t="n">
        <f aca="false">D23*D$2*$B$1</f>
        <v>0</v>
      </c>
      <c r="K23" s="0" t="n">
        <f aca="false">($B$1*'Consumer load profile'!G21/'Consumer load profile'!G$26)-SUM(H23:J23)</f>
        <v>0.0774948240165632</v>
      </c>
      <c r="L23" s="0" t="n">
        <f aca="false">SUM(H23:K23)</f>
        <v>1.21749482401656</v>
      </c>
    </row>
    <row r="24" customFormat="false" ht="14.25" hidden="false" customHeight="false" outlineLevel="0" collapsed="false">
      <c r="A24" s="0" t="n">
        <v>21</v>
      </c>
      <c r="B24" s="0" t="n">
        <v>1</v>
      </c>
      <c r="D24" s="0" t="n">
        <v>0</v>
      </c>
      <c r="G24" s="0" t="n">
        <v>21</v>
      </c>
      <c r="H24" s="0" t="n">
        <f aca="false">B24*B$2*$B$1</f>
        <v>1.14</v>
      </c>
      <c r="I24" s="0" t="n">
        <f aca="false">C24*C$2*$B$1</f>
        <v>0</v>
      </c>
      <c r="J24" s="0" t="n">
        <f aca="false">D24*D$2*$B$1</f>
        <v>0</v>
      </c>
      <c r="K24" s="0" t="n">
        <f aca="false">($B$1*'Consumer load profile'!G22/'Consumer load profile'!G$26)-SUM(H24:J24)</f>
        <v>2.66</v>
      </c>
      <c r="L24" s="0" t="n">
        <f aca="false">SUM(H24:K24)</f>
        <v>3.8</v>
      </c>
    </row>
    <row r="25" customFormat="false" ht="14.25" hidden="false" customHeight="false" outlineLevel="0" collapsed="false">
      <c r="A25" s="0" t="n">
        <v>22</v>
      </c>
      <c r="B25" s="0" t="n">
        <v>0</v>
      </c>
      <c r="D25" s="0" t="n">
        <v>0</v>
      </c>
      <c r="G25" s="0" t="n">
        <v>22</v>
      </c>
      <c r="H25" s="0" t="n">
        <f aca="false">B25*B$2*$B$1</f>
        <v>0</v>
      </c>
      <c r="I25" s="0" t="n">
        <f aca="false">C25*C$2*$B$1</f>
        <v>0</v>
      </c>
      <c r="J25" s="0" t="n">
        <f aca="false">D25*D$2*$B$1</f>
        <v>0</v>
      </c>
      <c r="K25" s="0" t="n">
        <f aca="false">($B$1*'Consumer load profile'!G23/'Consumer load profile'!G$26)-SUM(H25:J25)</f>
        <v>3.06635610766046</v>
      </c>
      <c r="L25" s="0" t="n">
        <f aca="false">SUM(H25:K25)</f>
        <v>3.06635610766046</v>
      </c>
    </row>
    <row r="26" customFormat="false" ht="14.25" hidden="false" customHeight="false" outlineLevel="0" collapsed="false">
      <c r="A26" s="0" t="n">
        <v>23</v>
      </c>
      <c r="B26" s="0" t="n">
        <v>0</v>
      </c>
      <c r="D26" s="0" t="n">
        <v>0</v>
      </c>
      <c r="G26" s="0" t="n">
        <v>23</v>
      </c>
      <c r="H26" s="0" t="n">
        <f aca="false">B26*B$2*$B$1</f>
        <v>0</v>
      </c>
      <c r="I26" s="0" t="n">
        <f aca="false">C26*C$2*$B$1</f>
        <v>0</v>
      </c>
      <c r="J26" s="0" t="n">
        <f aca="false">D26*D$2*$B$1</f>
        <v>0</v>
      </c>
      <c r="K26" s="0" t="n">
        <f aca="false">($B$1*'Consumer load profile'!G24/'Consumer load profile'!G$26)-SUM(H26:J26)</f>
        <v>0.89296066252588</v>
      </c>
      <c r="L26" s="0" t="n">
        <f aca="false">SUM(H26:K26)</f>
        <v>0.89296066252588</v>
      </c>
    </row>
    <row r="27" customFormat="false" ht="14.25" hidden="false" customHeight="false" outlineLevel="0" collapsed="false">
      <c r="A27" s="0" t="n">
        <v>24</v>
      </c>
      <c r="B27" s="0" t="n">
        <v>0</v>
      </c>
      <c r="D27" s="0" t="n">
        <v>0</v>
      </c>
      <c r="G27" s="0" t="n">
        <v>24</v>
      </c>
      <c r="H27" s="0" t="n">
        <f aca="false">B27*B$2*$B$1</f>
        <v>0</v>
      </c>
      <c r="I27" s="0" t="n">
        <f aca="false">C27*C$2*$B$1</f>
        <v>0</v>
      </c>
      <c r="J27" s="0" t="n">
        <f aca="false">D27*D$2*$B$1</f>
        <v>0</v>
      </c>
      <c r="K27" s="0" t="n">
        <f aca="false">($B$1*'Consumer load profile'!G25/'Consumer load profile'!G$26)-SUM(H27:J27)</f>
        <v>0.786749482401656</v>
      </c>
      <c r="L27" s="0" t="n">
        <f aca="false">SUM(H27:K27)</f>
        <v>0.786749482401656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G1" activeCellId="0" sqref="G1"/>
    </sheetView>
  </sheetViews>
  <sheetFormatPr defaultColWidth="8.6875" defaultRowHeight="14.25" zeroHeight="false" outlineLevelRow="0" outlineLevelCol="0"/>
  <cols>
    <col collapsed="false" customWidth="false" hidden="false" outlineLevel="0" max="1" min="1" style="3" width="8.72"/>
    <col collapsed="false" customWidth="true" hidden="false" outlineLevel="0" max="7" min="7" style="0" width="9.63"/>
  </cols>
  <sheetData>
    <row r="1" customFormat="false" ht="14.25" hidden="false" customHeight="false" outlineLevel="0" collapsed="false">
      <c r="A1" s="4" t="s">
        <v>2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</row>
    <row r="2" customFormat="false" ht="14.25" hidden="false" customHeight="false" outlineLevel="0" collapsed="false">
      <c r="A2" s="3" t="n">
        <v>1</v>
      </c>
      <c r="B2" s="0" t="n">
        <v>355.354838709677</v>
      </c>
      <c r="C2" s="0" t="n">
        <v>313.436559139785</v>
      </c>
      <c r="D2" s="0" t="n">
        <v>50.0064516129032</v>
      </c>
      <c r="E2" s="0" t="n">
        <v>257.393548387097</v>
      </c>
      <c r="F2" s="0" t="n">
        <v>468.3785</v>
      </c>
      <c r="G2" s="0" t="n">
        <v>0.8</v>
      </c>
    </row>
    <row r="3" customFormat="false" ht="14.25" hidden="false" customHeight="false" outlineLevel="0" collapsed="false">
      <c r="A3" s="3" t="n">
        <v>2</v>
      </c>
      <c r="B3" s="0" t="n">
        <v>332.877419354839</v>
      </c>
      <c r="C3" s="0" t="n">
        <v>305.329032258064</v>
      </c>
      <c r="D3" s="0" t="n">
        <v>50.1096774193548</v>
      </c>
      <c r="E3" s="0" t="n">
        <v>230.296774193548</v>
      </c>
      <c r="F3" s="0" t="n">
        <v>462.57675</v>
      </c>
      <c r="G3" s="0" t="n">
        <v>0.8</v>
      </c>
    </row>
    <row r="4" customFormat="false" ht="14.25" hidden="false" customHeight="false" outlineLevel="0" collapsed="false">
      <c r="A4" s="3" t="n">
        <v>3</v>
      </c>
      <c r="B4" s="0" t="n">
        <v>317.367741935484</v>
      </c>
      <c r="C4" s="0" t="n">
        <v>299.45376344086</v>
      </c>
      <c r="D4" s="0" t="n">
        <v>48.9612903225806</v>
      </c>
      <c r="E4" s="0" t="n">
        <v>221.316129032258</v>
      </c>
      <c r="F4" s="0" t="n">
        <v>438.59675</v>
      </c>
      <c r="G4" s="0" t="n">
        <v>0.8</v>
      </c>
    </row>
    <row r="5" customFormat="false" ht="14.25" hidden="false" customHeight="false" outlineLevel="0" collapsed="false">
      <c r="A5" s="3" t="n">
        <v>4</v>
      </c>
      <c r="B5" s="0" t="n">
        <v>313.38064516129</v>
      </c>
      <c r="C5" s="0" t="n">
        <v>295.393548387097</v>
      </c>
      <c r="D5" s="0" t="n">
        <v>48.9806451612903</v>
      </c>
      <c r="E5" s="0" t="n">
        <v>215.38064516129</v>
      </c>
      <c r="F5" s="0" t="n">
        <v>428.69725</v>
      </c>
      <c r="G5" s="0" t="n">
        <v>0.8</v>
      </c>
    </row>
    <row r="6" customFormat="false" ht="14.25" hidden="false" customHeight="false" outlineLevel="0" collapsed="false">
      <c r="A6" s="3" t="n">
        <v>5</v>
      </c>
      <c r="B6" s="0" t="n">
        <v>309.754838709677</v>
      </c>
      <c r="C6" s="0" t="n">
        <v>301.178494623656</v>
      </c>
      <c r="D6" s="0" t="n">
        <v>49.6258064516129</v>
      </c>
      <c r="E6" s="0" t="n">
        <v>213.109677419355</v>
      </c>
      <c r="F6" s="0" t="n">
        <v>401.30425</v>
      </c>
      <c r="G6" s="0" t="n">
        <v>0.8</v>
      </c>
    </row>
    <row r="7" customFormat="false" ht="14.25" hidden="false" customHeight="false" outlineLevel="0" collapsed="false">
      <c r="A7" s="3" t="n">
        <v>6</v>
      </c>
      <c r="B7" s="0" t="n">
        <v>313.483870967742</v>
      </c>
      <c r="C7" s="0" t="n">
        <v>307.174193548387</v>
      </c>
      <c r="D7" s="0" t="n">
        <v>62.4516129032258</v>
      </c>
      <c r="E7" s="0" t="n">
        <v>210.838709677419</v>
      </c>
      <c r="F7" s="0" t="n">
        <v>397.00475</v>
      </c>
      <c r="G7" s="0" t="n">
        <v>0.8</v>
      </c>
    </row>
    <row r="8" customFormat="false" ht="14.25" hidden="false" customHeight="false" outlineLevel="0" collapsed="false">
      <c r="A8" s="3" t="n">
        <v>7</v>
      </c>
      <c r="B8" s="0" t="n">
        <v>327.212903225806</v>
      </c>
      <c r="C8" s="0" t="n">
        <v>385.587096774194</v>
      </c>
      <c r="D8" s="0" t="n">
        <v>44.3096774193548</v>
      </c>
      <c r="E8" s="0" t="n">
        <v>217.909677419355</v>
      </c>
      <c r="F8" s="0" t="n">
        <v>396.23125</v>
      </c>
      <c r="G8" s="0" t="n">
        <v>1.546</v>
      </c>
    </row>
    <row r="9" customFormat="false" ht="14.25" hidden="false" customHeight="false" outlineLevel="0" collapsed="false">
      <c r="A9" s="3" t="n">
        <v>8</v>
      </c>
      <c r="B9" s="0" t="n">
        <v>345.754838709677</v>
      </c>
      <c r="C9" s="0" t="n">
        <v>440.236559139785</v>
      </c>
      <c r="D9" s="0" t="n">
        <v>46.5225806451613</v>
      </c>
      <c r="E9" s="0" t="n">
        <v>221.987096774193</v>
      </c>
      <c r="F9" s="0" t="n">
        <v>493.11025</v>
      </c>
      <c r="G9" s="0" t="n">
        <v>2.808</v>
      </c>
    </row>
    <row r="10" customFormat="false" ht="14.25" hidden="false" customHeight="false" outlineLevel="0" collapsed="false">
      <c r="A10" s="3" t="n">
        <v>9</v>
      </c>
      <c r="B10" s="0" t="n">
        <v>382.18064516129</v>
      </c>
      <c r="C10" s="0" t="n">
        <v>477.6</v>
      </c>
      <c r="D10" s="0" t="n">
        <v>66.1677419354839</v>
      </c>
      <c r="E10" s="0" t="n">
        <v>337.341935483871</v>
      </c>
      <c r="F10" s="0" t="n">
        <v>667.5265</v>
      </c>
      <c r="G10" s="0" t="n">
        <v>3.118</v>
      </c>
    </row>
    <row r="11" customFormat="false" ht="14.25" hidden="false" customHeight="false" outlineLevel="0" collapsed="false">
      <c r="A11" s="3" t="n">
        <v>10</v>
      </c>
      <c r="B11" s="0" t="n">
        <v>396.051612903226</v>
      </c>
      <c r="C11" s="0" t="n">
        <v>496.07311827957</v>
      </c>
      <c r="D11" s="0" t="n">
        <v>114.98064516129</v>
      </c>
      <c r="E11" s="0" t="n">
        <v>577.23870967742</v>
      </c>
      <c r="F11" s="0" t="n">
        <v>744.4755</v>
      </c>
      <c r="G11" s="0" t="n">
        <v>3.118</v>
      </c>
    </row>
    <row r="12" customFormat="false" ht="14.25" hidden="false" customHeight="false" outlineLevel="0" collapsed="false">
      <c r="A12" s="3" t="n">
        <v>11</v>
      </c>
      <c r="B12" s="0" t="n">
        <v>401.612903225806</v>
      </c>
      <c r="C12" s="0" t="n">
        <v>502.795698924731</v>
      </c>
      <c r="D12" s="0" t="n">
        <v>124.01935483871</v>
      </c>
      <c r="E12" s="0" t="n">
        <v>1127.74193548387</v>
      </c>
      <c r="F12" s="0" t="n">
        <v>767.4375</v>
      </c>
      <c r="G12" s="0" t="n">
        <v>0.5</v>
      </c>
    </row>
    <row r="13" customFormat="false" ht="14.25" hidden="false" customHeight="false" outlineLevel="0" collapsed="false">
      <c r="A13" s="3" t="n">
        <v>12</v>
      </c>
      <c r="B13" s="0" t="n">
        <v>409.870967741936</v>
      </c>
      <c r="C13" s="0" t="n">
        <v>510.103225806452</v>
      </c>
      <c r="D13" s="0" t="n">
        <v>120.587096774194</v>
      </c>
      <c r="E13" s="0" t="n">
        <v>1454.14193548387</v>
      </c>
      <c r="F13" s="0" t="n">
        <v>784.4875</v>
      </c>
      <c r="G13" s="0" t="n">
        <v>0.5</v>
      </c>
    </row>
    <row r="14" customFormat="false" ht="14.25" hidden="false" customHeight="false" outlineLevel="0" collapsed="false">
      <c r="A14" s="3" t="n">
        <v>13</v>
      </c>
      <c r="B14" s="0" t="n">
        <v>421.341935483871</v>
      </c>
      <c r="C14" s="0" t="n">
        <v>515.995698924731</v>
      </c>
      <c r="D14" s="0" t="n">
        <v>125.232258064516</v>
      </c>
      <c r="E14" s="0" t="n">
        <v>1490.68387096774</v>
      </c>
      <c r="F14" s="0" t="n">
        <v>834.20825</v>
      </c>
      <c r="G14" s="0" t="n">
        <v>0.5</v>
      </c>
    </row>
    <row r="15" customFormat="false" ht="14.25" hidden="false" customHeight="false" outlineLevel="0" collapsed="false">
      <c r="A15" s="3" t="n">
        <v>14</v>
      </c>
      <c r="B15" s="0" t="n">
        <v>423.135483870968</v>
      </c>
      <c r="C15" s="0" t="n">
        <v>510.081720430108</v>
      </c>
      <c r="D15" s="0" t="n">
        <v>116.258064516129</v>
      </c>
      <c r="E15" s="0" t="n">
        <v>1514.94193548387</v>
      </c>
      <c r="F15" s="0" t="n">
        <v>850.9405</v>
      </c>
      <c r="G15" s="0" t="n">
        <v>0.5</v>
      </c>
    </row>
    <row r="16" customFormat="false" ht="14.25" hidden="false" customHeight="false" outlineLevel="0" collapsed="false">
      <c r="A16" s="3" t="n">
        <v>15</v>
      </c>
      <c r="B16" s="0" t="n">
        <v>420.696774193548</v>
      </c>
      <c r="C16" s="0" t="n">
        <v>507.70752688172</v>
      </c>
      <c r="D16" s="0" t="n">
        <v>108.206451612903</v>
      </c>
      <c r="E16" s="0" t="n">
        <v>1504.82580645161</v>
      </c>
      <c r="F16" s="0" t="n">
        <v>845.481</v>
      </c>
      <c r="G16" s="0" t="n">
        <v>0.5</v>
      </c>
    </row>
    <row r="17" customFormat="false" ht="14.25" hidden="false" customHeight="false" outlineLevel="0" collapsed="false">
      <c r="A17" s="3" t="n">
        <v>16</v>
      </c>
      <c r="B17" s="0" t="n">
        <v>423.083870967742</v>
      </c>
      <c r="C17" s="0" t="n">
        <v>503.191397849462</v>
      </c>
      <c r="D17" s="0" t="n">
        <v>109.083870967742</v>
      </c>
      <c r="E17" s="0" t="n">
        <v>1479.22580645161</v>
      </c>
      <c r="F17" s="0" t="n">
        <v>846.7035</v>
      </c>
      <c r="G17" s="0" t="n">
        <v>0.5</v>
      </c>
    </row>
    <row r="18" customFormat="false" ht="14.25" hidden="false" customHeight="false" outlineLevel="0" collapsed="false">
      <c r="A18" s="3" t="n">
        <v>17</v>
      </c>
      <c r="B18" s="0" t="n">
        <v>409.174193548387</v>
      </c>
      <c r="C18" s="0" t="n">
        <v>482.030107526882</v>
      </c>
      <c r="D18" s="0" t="n">
        <v>110.167741935484</v>
      </c>
      <c r="E18" s="0" t="n">
        <v>1453.88387096774</v>
      </c>
      <c r="F18" s="0" t="n">
        <v>851.349</v>
      </c>
      <c r="G18" s="0" t="n">
        <v>0.5</v>
      </c>
    </row>
    <row r="19" customFormat="false" ht="14.25" hidden="false" customHeight="false" outlineLevel="0" collapsed="false">
      <c r="A19" s="3" t="n">
        <v>18</v>
      </c>
      <c r="B19" s="0" t="n">
        <v>406.838709677419</v>
      </c>
      <c r="C19" s="0" t="n">
        <v>467.027956989247</v>
      </c>
      <c r="D19" s="0" t="n">
        <v>102.193548387097</v>
      </c>
      <c r="E19" s="0" t="n">
        <v>1426.21935483871</v>
      </c>
      <c r="F19" s="0" t="n">
        <v>895.87525</v>
      </c>
      <c r="G19" s="0" t="n">
        <v>0.5</v>
      </c>
    </row>
    <row r="20" customFormat="false" ht="14.25" hidden="false" customHeight="false" outlineLevel="0" collapsed="false">
      <c r="A20" s="3" t="n">
        <v>19</v>
      </c>
      <c r="B20" s="0" t="n">
        <v>422.645161290322</v>
      </c>
      <c r="C20" s="0" t="n">
        <v>441.776344086022</v>
      </c>
      <c r="D20" s="0" t="n">
        <v>80.8451612903226</v>
      </c>
      <c r="E20" s="0" t="n">
        <v>1417.8064516129</v>
      </c>
      <c r="F20" s="0" t="n">
        <v>878.91475</v>
      </c>
      <c r="G20" s="0" t="n">
        <v>0.5</v>
      </c>
    </row>
    <row r="21" customFormat="false" ht="14.25" hidden="false" customHeight="false" outlineLevel="0" collapsed="false">
      <c r="A21" s="3" t="n">
        <v>20</v>
      </c>
      <c r="B21" s="0" t="n">
        <v>428.8</v>
      </c>
      <c r="C21" s="0" t="n">
        <v>420.344086021505</v>
      </c>
      <c r="D21" s="0" t="n">
        <v>65.2516129032258</v>
      </c>
      <c r="E21" s="0" t="n">
        <v>1418.94193548387</v>
      </c>
      <c r="F21" s="0" t="n">
        <v>815.36725</v>
      </c>
      <c r="G21" s="0" t="n">
        <v>1.238</v>
      </c>
    </row>
    <row r="22" customFormat="false" ht="14.25" hidden="false" customHeight="false" outlineLevel="0" collapsed="false">
      <c r="A22" s="3" t="n">
        <v>21</v>
      </c>
      <c r="B22" s="0" t="n">
        <v>426.206451612903</v>
      </c>
      <c r="C22" s="0" t="n">
        <v>379.032258064516</v>
      </c>
      <c r="D22" s="0" t="n">
        <v>47.6903225806452</v>
      </c>
      <c r="E22" s="0" t="n">
        <v>1341.47096774194</v>
      </c>
      <c r="F22" s="0" t="n">
        <v>749.61425</v>
      </c>
      <c r="G22" s="0" t="n">
        <v>3.864</v>
      </c>
    </row>
    <row r="23" customFormat="false" ht="14.25" hidden="false" customHeight="false" outlineLevel="0" collapsed="false">
      <c r="A23" s="3" t="n">
        <v>22</v>
      </c>
      <c r="B23" s="0" t="n">
        <v>414.722580645161</v>
      </c>
      <c r="C23" s="0" t="n">
        <v>335.660215053763</v>
      </c>
      <c r="D23" s="0" t="n">
        <v>39.6451612903226</v>
      </c>
      <c r="E23" s="0" t="n">
        <v>982.245161290322</v>
      </c>
      <c r="F23" s="0" t="n">
        <v>692.925</v>
      </c>
      <c r="G23" s="0" t="n">
        <v>3.118</v>
      </c>
    </row>
    <row r="24" customFormat="false" ht="14.25" hidden="false" customHeight="false" outlineLevel="0" collapsed="false">
      <c r="A24" s="3" t="n">
        <v>23</v>
      </c>
      <c r="B24" s="0" t="n">
        <v>404.709677419355</v>
      </c>
      <c r="C24" s="0" t="n">
        <v>318.50752688172</v>
      </c>
      <c r="D24" s="0" t="n">
        <v>58.4774193548387</v>
      </c>
      <c r="E24" s="0" t="n">
        <v>512.464516129032</v>
      </c>
      <c r="F24" s="0" t="n">
        <v>663.12575</v>
      </c>
      <c r="G24" s="0" t="n">
        <v>0.908</v>
      </c>
    </row>
    <row r="25" customFormat="false" ht="14.25" hidden="false" customHeight="false" outlineLevel="0" collapsed="false">
      <c r="A25" s="3" t="n">
        <v>24</v>
      </c>
      <c r="B25" s="0" t="n">
        <v>387.290322580645</v>
      </c>
      <c r="C25" s="0" t="n">
        <v>303.354838709677</v>
      </c>
      <c r="D25" s="0" t="n">
        <v>50.3548387096774</v>
      </c>
      <c r="E25" s="0" t="n">
        <v>336.670967741935</v>
      </c>
      <c r="F25" s="0" t="n">
        <v>539.79275</v>
      </c>
      <c r="G25" s="0" t="n">
        <v>0.8</v>
      </c>
    </row>
    <row r="26" customFormat="false" ht="14.25" hidden="false" customHeight="false" outlineLevel="0" collapsed="false">
      <c r="A26" s="3" t="s">
        <v>16</v>
      </c>
      <c r="B26" s="0" t="n">
        <f aca="false">MAX(B2:B25)</f>
        <v>428.8</v>
      </c>
      <c r="C26" s="0" t="n">
        <f aca="false">MAX(C2:C25)</f>
        <v>515.995698924731</v>
      </c>
      <c r="D26" s="0" t="n">
        <f aca="false">MAX(D2:D25)</f>
        <v>125.232258064516</v>
      </c>
      <c r="E26" s="0" t="n">
        <f aca="false">MAX(E2:E25)</f>
        <v>1514.94193548387</v>
      </c>
      <c r="F26" s="0" t="n">
        <f aca="false">MAX(F2:F25)</f>
        <v>895.87525</v>
      </c>
      <c r="G26" s="0" t="n">
        <f aca="false">MAX(G2:G25)</f>
        <v>3.864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43" zoomScaleNormal="43" zoomScalePageLayoutView="100" workbookViewId="0">
      <selection pane="topLeft" activeCell="AE14" activeCellId="0" sqref="AE14"/>
    </sheetView>
  </sheetViews>
  <sheetFormatPr defaultColWidth="8.6875" defaultRowHeight="14.25" zeroHeight="false" outlineLevelRow="0" outlineLevelCol="0"/>
  <cols>
    <col collapsed="false" customWidth="true" hidden="false" outlineLevel="0" max="2" min="2" style="0" width="15.18"/>
    <col collapsed="false" customWidth="true" hidden="false" outlineLevel="0" max="3" min="3" style="0" width="14.36"/>
    <col collapsed="false" customWidth="true" hidden="false" outlineLevel="0" max="5" min="5" style="0" width="9.91"/>
    <col collapsed="false" customWidth="true" hidden="false" outlineLevel="0" max="6" min="6" style="0" width="11.27"/>
  </cols>
  <sheetData>
    <row r="1" s="9" customFormat="true" ht="28.5" hidden="false" customHeight="false" outlineLevel="0" collapsed="false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customFormat="false" ht="14.25" hidden="false" customHeight="false" outlineLevel="0" collapsed="false">
      <c r="A2" s="5" t="n">
        <v>1</v>
      </c>
      <c r="B2" s="0" t="n">
        <v>85.0580645161291</v>
      </c>
      <c r="C2" s="0" t="n">
        <v>453.251612903226</v>
      </c>
      <c r="D2" s="0" t="n">
        <v>25.8322580645161</v>
      </c>
      <c r="E2" s="0" t="n">
        <v>257.393548387097</v>
      </c>
      <c r="F2" s="10" t="n">
        <v>618.8</v>
      </c>
    </row>
    <row r="3" customFormat="false" ht="14.25" hidden="false" customHeight="false" outlineLevel="0" collapsed="false">
      <c r="A3" s="5" t="n">
        <v>2</v>
      </c>
      <c r="B3" s="0" t="n">
        <v>80.4645161290322</v>
      </c>
      <c r="C3" s="0" t="n">
        <v>440.961290322581</v>
      </c>
      <c r="D3" s="0" t="n">
        <v>25.9354838709677</v>
      </c>
      <c r="E3" s="0" t="n">
        <v>230.296774193548</v>
      </c>
      <c r="F3" s="10" t="n">
        <v>632.7</v>
      </c>
    </row>
    <row r="4" customFormat="false" ht="14.25" hidden="false" customHeight="false" outlineLevel="0" collapsed="false">
      <c r="A4" s="5" t="n">
        <v>3</v>
      </c>
      <c r="B4" s="0" t="n">
        <v>76.8</v>
      </c>
      <c r="C4" s="0" t="n">
        <v>432.174193548387</v>
      </c>
      <c r="D4" s="0" t="n">
        <v>25.9225806451613</v>
      </c>
      <c r="E4" s="0" t="n">
        <v>221.316129032258</v>
      </c>
      <c r="F4" s="10" t="n">
        <v>624.05</v>
      </c>
    </row>
    <row r="5" customFormat="false" ht="14.25" hidden="false" customHeight="false" outlineLevel="0" collapsed="false">
      <c r="A5" s="5" t="n">
        <v>4</v>
      </c>
      <c r="B5" s="0" t="n">
        <v>74.9161290322581</v>
      </c>
      <c r="C5" s="0" t="n">
        <v>426.135483870968</v>
      </c>
      <c r="D5" s="0" t="n">
        <v>25.9225806451613</v>
      </c>
      <c r="E5" s="0" t="n">
        <v>215.38064516129</v>
      </c>
      <c r="F5" s="10" t="n">
        <v>626.4</v>
      </c>
    </row>
    <row r="6" customFormat="false" ht="14.25" hidden="false" customHeight="false" outlineLevel="0" collapsed="false">
      <c r="A6" s="5" t="n">
        <v>5</v>
      </c>
      <c r="B6" s="0" t="n">
        <v>71.7935483870968</v>
      </c>
      <c r="C6" s="0" t="n">
        <v>434.941935483871</v>
      </c>
      <c r="D6" s="0" t="n">
        <v>25.7806451612903</v>
      </c>
      <c r="E6" s="0" t="n">
        <v>213.109677419355</v>
      </c>
      <c r="F6" s="10" t="n">
        <v>615.45</v>
      </c>
    </row>
    <row r="7" customFormat="false" ht="14.25" hidden="false" customHeight="false" outlineLevel="0" collapsed="false">
      <c r="A7" s="5" t="n">
        <v>6</v>
      </c>
      <c r="B7" s="0" t="n">
        <v>70.1161290322581</v>
      </c>
      <c r="C7" s="0" t="n">
        <v>444.270967741936</v>
      </c>
      <c r="D7" s="0" t="n">
        <v>25.6258064516129</v>
      </c>
      <c r="E7" s="0" t="n">
        <v>210.838709677419</v>
      </c>
      <c r="F7" s="10" t="n">
        <v>646.15</v>
      </c>
    </row>
    <row r="8" customFormat="false" ht="14.25" hidden="false" customHeight="false" outlineLevel="0" collapsed="false">
      <c r="A8" s="5" t="n">
        <v>7</v>
      </c>
      <c r="B8" s="0" t="n">
        <v>73.6774193548387</v>
      </c>
      <c r="C8" s="0" t="n">
        <v>561.967741935484</v>
      </c>
      <c r="D8" s="0" t="n">
        <v>26.1161290322581</v>
      </c>
      <c r="E8" s="0" t="n">
        <v>217.909677419355</v>
      </c>
      <c r="F8" s="10" t="n">
        <v>637.15</v>
      </c>
    </row>
    <row r="9" customFormat="false" ht="14.25" hidden="false" customHeight="false" outlineLevel="0" collapsed="false">
      <c r="A9" s="5" t="n">
        <v>8</v>
      </c>
      <c r="B9" s="0" t="n">
        <v>79.5870967741936</v>
      </c>
      <c r="C9" s="0" t="n">
        <v>644.922580645161</v>
      </c>
      <c r="D9" s="0" t="n">
        <v>30.8387096774194</v>
      </c>
      <c r="E9" s="0" t="n">
        <v>221.987096774193</v>
      </c>
      <c r="F9" s="10" t="n">
        <v>680.5</v>
      </c>
    </row>
    <row r="10" customFormat="false" ht="14.25" hidden="false" customHeight="false" outlineLevel="0" collapsed="false">
      <c r="A10" s="5" t="n">
        <v>9</v>
      </c>
      <c r="B10" s="0" t="n">
        <v>88.6451612903226</v>
      </c>
      <c r="C10" s="0" t="n">
        <v>700.838709677419</v>
      </c>
      <c r="D10" s="0" t="n">
        <v>34.3225806451613</v>
      </c>
      <c r="E10" s="0" t="n">
        <v>337.341935483871</v>
      </c>
      <c r="F10" s="10" t="n">
        <v>1137.05</v>
      </c>
    </row>
    <row r="11" customFormat="false" ht="14.25" hidden="false" customHeight="false" outlineLevel="0" collapsed="false">
      <c r="A11" s="5" t="n">
        <v>10</v>
      </c>
      <c r="B11" s="0" t="n">
        <v>90.3741935483871</v>
      </c>
      <c r="C11" s="0" t="n">
        <v>727.877419354839</v>
      </c>
      <c r="D11" s="0" t="n">
        <v>49.9225806451613</v>
      </c>
      <c r="E11" s="0" t="n">
        <v>577.23870967742</v>
      </c>
      <c r="F11" s="10" t="n">
        <v>1226.5</v>
      </c>
    </row>
    <row r="12" customFormat="false" ht="14.25" hidden="false" customHeight="false" outlineLevel="0" collapsed="false">
      <c r="A12" s="5" t="n">
        <v>11</v>
      </c>
      <c r="B12" s="0" t="n">
        <v>95.9741935483871</v>
      </c>
      <c r="C12" s="0" t="n">
        <v>734.554838709678</v>
      </c>
      <c r="D12" s="0" t="n">
        <v>54</v>
      </c>
      <c r="E12" s="0" t="n">
        <v>1127.74193548387</v>
      </c>
      <c r="F12" s="10" t="n">
        <v>1272.35</v>
      </c>
    </row>
    <row r="13" customFormat="false" ht="14.25" hidden="false" customHeight="false" outlineLevel="0" collapsed="false">
      <c r="A13" s="5" t="n">
        <v>12</v>
      </c>
      <c r="B13" s="0" t="n">
        <v>95.3548387096774</v>
      </c>
      <c r="C13" s="0" t="n">
        <v>746.961290322581</v>
      </c>
      <c r="D13" s="0" t="n">
        <v>54.7225806451613</v>
      </c>
      <c r="E13" s="0" t="n">
        <v>1454.14193548387</v>
      </c>
      <c r="F13" s="10" t="n">
        <v>1299.6</v>
      </c>
    </row>
    <row r="14" customFormat="false" ht="14.25" hidden="false" customHeight="false" outlineLevel="0" collapsed="false">
      <c r="A14" s="5" t="n">
        <v>13</v>
      </c>
      <c r="B14" s="0" t="n">
        <v>100.438709677419</v>
      </c>
      <c r="C14" s="0" t="n">
        <v>754.741935483871</v>
      </c>
      <c r="D14" s="0" t="n">
        <v>57.1225806451613</v>
      </c>
      <c r="E14" s="0" t="n">
        <v>1490.68387096774</v>
      </c>
      <c r="F14" s="10" t="n">
        <v>1381.7</v>
      </c>
    </row>
    <row r="15" customFormat="false" ht="14.25" hidden="false" customHeight="false" outlineLevel="0" collapsed="false">
      <c r="A15" s="5" t="n">
        <v>14</v>
      </c>
      <c r="B15" s="0" t="n">
        <v>101.651612903226</v>
      </c>
      <c r="C15" s="0" t="n">
        <v>745.509677419355</v>
      </c>
      <c r="D15" s="0" t="n">
        <v>53.4451612903226</v>
      </c>
      <c r="E15" s="0" t="n">
        <v>1514.94193548387</v>
      </c>
      <c r="F15" s="10" t="n">
        <v>1401.9</v>
      </c>
    </row>
    <row r="16" customFormat="false" ht="14.25" hidden="false" customHeight="false" outlineLevel="0" collapsed="false">
      <c r="A16" s="5" t="n">
        <v>15</v>
      </c>
      <c r="B16" s="0" t="n">
        <v>97.5483870967742</v>
      </c>
      <c r="C16" s="0" t="n">
        <v>742.954838709678</v>
      </c>
      <c r="D16" s="0" t="n">
        <v>51.6258064516129</v>
      </c>
      <c r="E16" s="0" t="n">
        <v>1504.82580645161</v>
      </c>
      <c r="F16" s="10" t="n">
        <v>1385.85</v>
      </c>
    </row>
    <row r="17" customFormat="false" ht="14.25" hidden="false" customHeight="false" outlineLevel="0" collapsed="false">
      <c r="A17" s="5" t="n">
        <v>16</v>
      </c>
      <c r="B17" s="0" t="n">
        <v>96.3354838709678</v>
      </c>
      <c r="C17" s="0" t="n">
        <v>735.870967741936</v>
      </c>
      <c r="D17" s="0" t="n">
        <v>50.1677419354839</v>
      </c>
      <c r="E17" s="0" t="n">
        <v>1479.22580645161</v>
      </c>
      <c r="F17" s="10" t="n">
        <v>1373.15</v>
      </c>
    </row>
    <row r="18" customFormat="false" ht="14.25" hidden="false" customHeight="false" outlineLevel="0" collapsed="false">
      <c r="A18" s="5" t="n">
        <v>17</v>
      </c>
      <c r="B18" s="0" t="n">
        <v>94.9935483870967</v>
      </c>
      <c r="C18" s="0" t="n">
        <v>704.283870967742</v>
      </c>
      <c r="D18" s="0" t="n">
        <v>48.8</v>
      </c>
      <c r="E18" s="0" t="n">
        <v>1453.88387096774</v>
      </c>
      <c r="F18" s="10" t="n">
        <v>1370.05</v>
      </c>
    </row>
    <row r="19" customFormat="false" ht="14.25" hidden="false" customHeight="false" outlineLevel="0" collapsed="false">
      <c r="A19" s="5" t="n">
        <v>18</v>
      </c>
      <c r="B19" s="0" t="n">
        <v>92.283870967742</v>
      </c>
      <c r="C19" s="0" t="n">
        <v>682.838709677419</v>
      </c>
      <c r="D19" s="0" t="n">
        <v>40.658064516129</v>
      </c>
      <c r="E19" s="0" t="n">
        <v>1426.21935483871</v>
      </c>
      <c r="F19" s="10" t="n">
        <v>1387.25</v>
      </c>
    </row>
    <row r="20" customFormat="false" ht="14.25" hidden="false" customHeight="false" outlineLevel="0" collapsed="false">
      <c r="A20" s="5" t="n">
        <v>19</v>
      </c>
      <c r="B20" s="0" t="n">
        <v>95.4064516129033</v>
      </c>
      <c r="C20" s="0" t="n">
        <v>645.735483870968</v>
      </c>
      <c r="D20" s="0" t="n">
        <v>33.341935483871</v>
      </c>
      <c r="E20" s="0" t="n">
        <v>1417.8064516129</v>
      </c>
      <c r="F20" s="10" t="n">
        <v>1348.15</v>
      </c>
    </row>
    <row r="21" customFormat="false" ht="14.25" hidden="false" customHeight="false" outlineLevel="0" collapsed="false">
      <c r="A21" s="5" t="n">
        <v>20</v>
      </c>
      <c r="B21" s="0" t="n">
        <v>96.8774193548387</v>
      </c>
      <c r="C21" s="0" t="n">
        <v>613.354838709678</v>
      </c>
      <c r="D21" s="0" t="n">
        <v>29.4451612903226</v>
      </c>
      <c r="E21" s="0" t="n">
        <v>1418.94193548387</v>
      </c>
      <c r="F21" s="10" t="n">
        <v>1255.5</v>
      </c>
    </row>
    <row r="22" customFormat="false" ht="14.25" hidden="false" customHeight="false" outlineLevel="0" collapsed="false">
      <c r="A22" s="5" t="n">
        <v>21</v>
      </c>
      <c r="B22" s="0" t="n">
        <v>101.341935483871</v>
      </c>
      <c r="C22" s="0" t="n">
        <v>551.516129032258</v>
      </c>
      <c r="D22" s="0" t="n">
        <v>27.3161290322581</v>
      </c>
      <c r="E22" s="0" t="n">
        <v>1341.47096774194</v>
      </c>
      <c r="F22" s="10" t="n">
        <v>1189.65</v>
      </c>
    </row>
    <row r="23" customFormat="false" ht="14.25" hidden="false" customHeight="false" outlineLevel="0" collapsed="false">
      <c r="A23" s="5" t="n">
        <v>22</v>
      </c>
      <c r="B23" s="0" t="n">
        <v>101.393548387097</v>
      </c>
      <c r="C23" s="0" t="n">
        <v>486.329032258064</v>
      </c>
      <c r="D23" s="0" t="n">
        <v>27.1870967741935</v>
      </c>
      <c r="E23" s="0" t="n">
        <v>982.245161290322</v>
      </c>
      <c r="F23" s="10" t="n">
        <v>1070.2</v>
      </c>
    </row>
    <row r="24" customFormat="false" ht="14.25" hidden="false" customHeight="false" outlineLevel="0" collapsed="false">
      <c r="A24" s="5" t="n">
        <v>23</v>
      </c>
      <c r="B24" s="0" t="n">
        <v>103.870967741935</v>
      </c>
      <c r="C24" s="0" t="n">
        <v>460.548387096774</v>
      </c>
      <c r="D24" s="0" t="n">
        <v>26.7225806451613</v>
      </c>
      <c r="E24" s="0" t="n">
        <v>512.464516129032</v>
      </c>
      <c r="F24" s="10" t="n">
        <v>1003.3</v>
      </c>
    </row>
    <row r="25" customFormat="false" ht="14.25" hidden="false" customHeight="false" outlineLevel="0" collapsed="false">
      <c r="A25" s="5" t="n">
        <v>24</v>
      </c>
      <c r="B25" s="0" t="n">
        <v>95.4064516129032</v>
      </c>
      <c r="C25" s="0" t="n">
        <v>438</v>
      </c>
      <c r="D25" s="0" t="n">
        <v>26.0258064516129</v>
      </c>
      <c r="E25" s="0" t="n">
        <v>336.670967741935</v>
      </c>
      <c r="F25" s="10" t="n">
        <v>633.5</v>
      </c>
    </row>
  </sheetData>
  <autoFilter ref="A1:F2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Kaustubh</dc:creator>
  <dc:description/>
  <dc:language>en-IN</dc:language>
  <cp:lastModifiedBy/>
  <dcterms:modified xsi:type="dcterms:W3CDTF">2023-08-15T15:50:04Z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