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spital - Base end use" sheetId="1" state="visible" r:id="rId2"/>
    <sheet name="Hotel-Base end use" sheetId="2" state="visible" r:id="rId3"/>
    <sheet name="Workspace - Base end use" sheetId="3" state="visible" r:id="rId4"/>
    <sheet name="Mall - Base end use" sheetId="4" state="visible" r:id="rId5"/>
    <sheet name="Consumer load profi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<sst xmlns="http://schemas.openxmlformats.org/spreadsheetml/2006/main" count="62" uniqueCount="13">
  <si>
    <t xml:space="preserve">Average Max load (kW)</t>
  </si>
  <si>
    <t xml:space="preserve">% of max load</t>
  </si>
  <si>
    <t xml:space="preserve">slot</t>
  </si>
  <si>
    <t xml:space="preserve">WH</t>
  </si>
  <si>
    <t xml:space="preserve">AC</t>
  </si>
  <si>
    <t xml:space="preserve">WP</t>
  </si>
  <si>
    <t xml:space="preserve">Fixed load</t>
  </si>
  <si>
    <t xml:space="preserve">Total load</t>
  </si>
  <si>
    <t xml:space="preserve">hotel</t>
  </si>
  <si>
    <t xml:space="preserve">hospital</t>
  </si>
  <si>
    <t xml:space="preserve">workspace</t>
  </si>
  <si>
    <t xml:space="preserve">mall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</si>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</sst>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'Mall - Base end use'!$G$3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'Mall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'Mall - Base end use'!$G$4:$G$27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'Mall - Base end use'!$H$3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'Mall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'Mall - Base end use'!$H$4:$H$27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'Mall - Base end use'!$I$3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'Mall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'Mall - Base end use'!$I$4:$I$27</c:f>
              <c:numCache>
                <c:formatCode>General</c:formatCode>
                <c:ptCount val="24"/>
                <c:pt idx="0">
                  <c:v>169.900195384697</c:v>
                </c:pt>
                <c:pt idx="1">
                  <c:v>152.014574642235</c:v>
                </c:pt>
                <c:pt idx="2">
                  <c:v>146.087025400011</c:v>
                </c:pt>
                <c:pt idx="3">
                  <c:v>142.168770132545</c:v>
                </c:pt>
                <c:pt idx="4">
                  <c:v>140.669060569256</c:v>
                </c:pt>
                <c:pt idx="5">
                  <c:v>139.171991339705</c:v>
                </c:pt>
                <c:pt idx="6">
                  <c:v>143.837461055077</c:v>
                </c:pt>
                <c:pt idx="7">
                  <c:v>146.530601468026</c:v>
                </c:pt>
                <c:pt idx="8">
                  <c:v>222.67254580979</c:v>
                </c:pt>
                <c:pt idx="9">
                  <c:v>381.026561757406</c:v>
                </c:pt>
                <c:pt idx="10">
                  <c:v>744.41569414374</c:v>
                </c:pt>
                <c:pt idx="11">
                  <c:v>959.866927179595</c:v>
                </c:pt>
                <c:pt idx="12">
                  <c:v>983.97317420922</c:v>
                </c:pt>
                <c:pt idx="13">
                  <c:v>1000</c:v>
                </c:pt>
                <c:pt idx="14">
                  <c:v>993.319955642393</c:v>
                </c:pt>
                <c:pt idx="15">
                  <c:v>976.421819718012</c:v>
                </c:pt>
                <c:pt idx="16">
                  <c:v>959.682103817923</c:v>
                </c:pt>
                <c:pt idx="17">
                  <c:v>941.410994349686</c:v>
                </c:pt>
                <c:pt idx="18">
                  <c:v>935.866293499498</c:v>
                </c:pt>
                <c:pt idx="19">
                  <c:v>936.631990283572</c:v>
                </c:pt>
                <c:pt idx="20">
                  <c:v>885.488725774938</c:v>
                </c:pt>
                <c:pt idx="21">
                  <c:v>648.360352748587</c:v>
                </c:pt>
                <c:pt idx="22">
                  <c:v>338.279558536199</c:v>
                </c:pt>
                <c:pt idx="23">
                  <c:v>222.231610075514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'Mall - Base end use'!$J$3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'Mall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'Mall - Base end use'!$J$4:$J$27</c:f>
              <c:numCache>
                <c:formatCode>General</c:formatCode>
                <c:ptCount val="24"/>
                <c:pt idx="0">
                  <c:v>169.900195384697</c:v>
                </c:pt>
                <c:pt idx="1">
                  <c:v>152.014574642235</c:v>
                </c:pt>
                <c:pt idx="2">
                  <c:v>146.087025400011</c:v>
                </c:pt>
                <c:pt idx="3">
                  <c:v>142.168770132545</c:v>
                </c:pt>
                <c:pt idx="4">
                  <c:v>140.669060569256</c:v>
                </c:pt>
                <c:pt idx="5">
                  <c:v>139.171991339705</c:v>
                </c:pt>
                <c:pt idx="6">
                  <c:v>143.837461055077</c:v>
                </c:pt>
                <c:pt idx="7">
                  <c:v>146.530601468026</c:v>
                </c:pt>
                <c:pt idx="8">
                  <c:v>822.67254580979</c:v>
                </c:pt>
                <c:pt idx="9">
                  <c:v>981.026561757406</c:v>
                </c:pt>
                <c:pt idx="10">
                  <c:v>1344.41569414374</c:v>
                </c:pt>
                <c:pt idx="11">
                  <c:v>1459.8669271796</c:v>
                </c:pt>
                <c:pt idx="12">
                  <c:v>1483.97317420922</c:v>
                </c:pt>
                <c:pt idx="13">
                  <c:v>1500</c:v>
                </c:pt>
                <c:pt idx="14">
                  <c:v>1493.31995564239</c:v>
                </c:pt>
                <c:pt idx="15">
                  <c:v>1476.42181971801</c:v>
                </c:pt>
                <c:pt idx="16">
                  <c:v>1459.68210381792</c:v>
                </c:pt>
                <c:pt idx="17">
                  <c:v>1441.41099434969</c:v>
                </c:pt>
                <c:pt idx="18">
                  <c:v>1435.8662934995</c:v>
                </c:pt>
                <c:pt idx="19">
                  <c:v>936.631990283572</c:v>
                </c:pt>
                <c:pt idx="20">
                  <c:v>885.488725774938</c:v>
                </c:pt>
                <c:pt idx="21">
                  <c:v>648.360352748587</c:v>
                </c:pt>
                <c:pt idx="22">
                  <c:v>338.279558536199</c:v>
                </c:pt>
                <c:pt idx="23">
                  <c:v>222.231610075514</c:v>
                </c:pt>
              </c:numCache>
            </c:numRef>
          </c:yVal>
          <c:smooth val="1"/>
        </c:ser>
        <c:axId val="46749637"/>
        <c:axId val="63463878"/>
      </c:scatterChart>
      <c:valAx>
        <c:axId val="46749637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63878"/>
        <c:crosses val="autoZero"/>
        <c:crossBetween val="midCat"/>
      </c:valAx>
      <c:valAx>
        <c:axId val="634638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4963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'Hospital - Base end use'!$H$3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'Hospital - Base end use'!$I$3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use'!$I$4:$I$27</c:f>
              <c:numCache>
                <c:formatCode>General</c:formatCode>
                <c:ptCount val="2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'Hospital - Base end use'!$J$3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'Hospital - Base end use'!$K$3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use'!$K$4:$K$27</c:f>
              <c:numCache>
                <c:formatCode>General</c:formatCode>
                <c:ptCount val="24"/>
                <c:pt idx="0">
                  <c:v>258.717054263566</c:v>
                </c:pt>
                <c:pt idx="1">
                  <c:v>250.860465116279</c:v>
                </c:pt>
                <c:pt idx="2">
                  <c:v>245.166666666667</c:v>
                </c:pt>
                <c:pt idx="3">
                  <c:v>241.232558139535</c:v>
                </c:pt>
                <c:pt idx="4">
                  <c:v>246.841085271318</c:v>
                </c:pt>
                <c:pt idx="5">
                  <c:v>252.651162790698</c:v>
                </c:pt>
                <c:pt idx="6">
                  <c:v>298.631782945736</c:v>
                </c:pt>
                <c:pt idx="7">
                  <c:v>301.589147286822</c:v>
                </c:pt>
                <c:pt idx="8">
                  <c:v>287.790697674419</c:v>
                </c:pt>
                <c:pt idx="9">
                  <c:v>305.697674418605</c:v>
                </c:pt>
                <c:pt idx="10">
                  <c:v>337.209302325581</c:v>
                </c:pt>
                <c:pt idx="11">
                  <c:v>344.302325581395</c:v>
                </c:pt>
                <c:pt idx="12">
                  <c:v>350</c:v>
                </c:pt>
                <c:pt idx="13">
                  <c:v>344.263565891473</c:v>
                </c:pt>
                <c:pt idx="14">
                  <c:v>341.976744186046</c:v>
                </c:pt>
                <c:pt idx="15">
                  <c:v>337.596899224806</c:v>
                </c:pt>
                <c:pt idx="16">
                  <c:v>317.093023255814</c:v>
                </c:pt>
                <c:pt idx="17">
                  <c:v>357.558139534884</c:v>
                </c:pt>
                <c:pt idx="18">
                  <c:v>333.062015503876</c:v>
                </c:pt>
                <c:pt idx="19">
                  <c:v>362.325581395349</c:v>
                </c:pt>
                <c:pt idx="20">
                  <c:v>322.279069767442</c:v>
                </c:pt>
                <c:pt idx="21">
                  <c:v>280.251937984496</c:v>
                </c:pt>
                <c:pt idx="22">
                  <c:v>263.631782945736</c:v>
                </c:pt>
                <c:pt idx="23">
                  <c:v>248.949612403101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'Hospital - Base end use'!$L$3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use'!$L$4:$L$27</c:f>
              <c:numCache>
                <c:formatCode>General</c:formatCode>
                <c:ptCount val="24"/>
                <c:pt idx="0">
                  <c:v>303.717054263566</c:v>
                </c:pt>
                <c:pt idx="1">
                  <c:v>295.860465116279</c:v>
                </c:pt>
                <c:pt idx="2">
                  <c:v>290.166666666667</c:v>
                </c:pt>
                <c:pt idx="3">
                  <c:v>286.232558139535</c:v>
                </c:pt>
                <c:pt idx="4">
                  <c:v>291.841085271318</c:v>
                </c:pt>
                <c:pt idx="5">
                  <c:v>297.651162790698</c:v>
                </c:pt>
                <c:pt idx="6">
                  <c:v>373.631782945736</c:v>
                </c:pt>
                <c:pt idx="7">
                  <c:v>426.589147286822</c:v>
                </c:pt>
                <c:pt idx="8">
                  <c:v>462.790697674419</c:v>
                </c:pt>
                <c:pt idx="9">
                  <c:v>480.697674418605</c:v>
                </c:pt>
                <c:pt idx="10">
                  <c:v>487.209302325581</c:v>
                </c:pt>
                <c:pt idx="11">
                  <c:v>494.302325581395</c:v>
                </c:pt>
                <c:pt idx="12">
                  <c:v>500</c:v>
                </c:pt>
                <c:pt idx="13">
                  <c:v>494.263565891473</c:v>
                </c:pt>
                <c:pt idx="14">
                  <c:v>491.976744186047</c:v>
                </c:pt>
                <c:pt idx="15">
                  <c:v>487.596899224806</c:v>
                </c:pt>
                <c:pt idx="16">
                  <c:v>467.093023255814</c:v>
                </c:pt>
                <c:pt idx="17">
                  <c:v>452.558139534884</c:v>
                </c:pt>
                <c:pt idx="18">
                  <c:v>428.062015503876</c:v>
                </c:pt>
                <c:pt idx="19">
                  <c:v>407.325581395349</c:v>
                </c:pt>
                <c:pt idx="20">
                  <c:v>367.279069767442</c:v>
                </c:pt>
                <c:pt idx="21">
                  <c:v>325.251937984496</c:v>
                </c:pt>
                <c:pt idx="22">
                  <c:v>308.631782945737</c:v>
                </c:pt>
                <c:pt idx="23">
                  <c:v>293.949612403101</c:v>
                </c:pt>
              </c:numCache>
            </c:numRef>
          </c:yVal>
          <c:smooth val="1"/>
        </c:ser>
        <c:axId val="42885778"/>
        <c:axId val="98910113"/>
      </c:scatterChart>
      <c:valAx>
        <c:axId val="42885778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10113"/>
        <c:crosses val="autoZero"/>
        <c:crossBetween val="midCat"/>
      </c:valAx>
      <c:valAx>
        <c:axId val="98910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8577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'Hospital - Base end use'!$Y$32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use'!$X$33:$X$56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use'!$Y$33:$Y$56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'Hospital - Base end use'!$Z$32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use'!$X$33:$X$56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use'!$Z$33:$Z$56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'Hospital - Base end use'!$AA$32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use'!$X$33:$X$56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use'!$AA$33:$AA$56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'Hospital - Base end use'!$AB$32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use'!$X$33:$X$56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use'!$AB$33:$AB$56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'Hospital - Base end use'!$AC$32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'Hospital - Base end use'!$X$33:$X$56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'Hospital - Base end use'!$AC$33:$AC$56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axId val="41805718"/>
        <c:axId val="96754870"/>
      </c:scatterChart>
      <c:valAx>
        <c:axId val="41805718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54870"/>
        <c:crosses val="autoZero"/>
        <c:crossBetween val="midCat"/>
      </c:valAx>
      <c:valAx>
        <c:axId val="96754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0571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'Hotel-Base end use'!$I$3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'Hotel-Base end use'!$H$4:$H$27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'Hotel-Base end use'!$I$4:$I$27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'Hotel-Base end use'!$J$3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'Hotel-Base end use'!$H$4:$H$27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'Hotel-Base end use'!$J$4:$J$27</c:f>
              <c:numCache>
                <c:formatCode>General</c:formatCode>
                <c:ptCount val="24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'Hotel-Base end use'!$K$3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'Hotel-Base end use'!$H$4:$H$27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'Hotel-Base end use'!$K$4:$K$27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'Hotel-Base end use'!$L$3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'Hotel-Base end use'!$H$4:$H$27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'Hotel-Base end use'!$L$4:$L$27</c:f>
              <c:numCache>
                <c:formatCode>General</c:formatCode>
                <c:ptCount val="24"/>
                <c:pt idx="0">
                  <c:v>580.105410447761</c:v>
                </c:pt>
                <c:pt idx="1">
                  <c:v>543.407649253731</c:v>
                </c:pt>
                <c:pt idx="2">
                  <c:v>518.091417910448</c:v>
                </c:pt>
                <c:pt idx="3">
                  <c:v>511.581156716418</c:v>
                </c:pt>
                <c:pt idx="4">
                  <c:v>505.665111940299</c:v>
                </c:pt>
                <c:pt idx="5">
                  <c:v>511.750932835821</c:v>
                </c:pt>
                <c:pt idx="6">
                  <c:v>534.161380597015</c:v>
                </c:pt>
                <c:pt idx="7">
                  <c:v>564.433768656716</c:v>
                </c:pt>
                <c:pt idx="8">
                  <c:v>623.894589552239</c:v>
                </c:pt>
                <c:pt idx="9">
                  <c:v>646.540111940299</c:v>
                </c:pt>
                <c:pt idx="10">
                  <c:v>655.597014925373</c:v>
                </c:pt>
                <c:pt idx="11">
                  <c:v>669.113805970149</c:v>
                </c:pt>
                <c:pt idx="12">
                  <c:v>687.85447761194</c:v>
                </c:pt>
                <c:pt idx="13">
                  <c:v>690.727611940299</c:v>
                </c:pt>
                <c:pt idx="14">
                  <c:v>686.744402985075</c:v>
                </c:pt>
                <c:pt idx="15">
                  <c:v>690.662313432836</c:v>
                </c:pt>
                <c:pt idx="16">
                  <c:v>667.938432835821</c:v>
                </c:pt>
                <c:pt idx="17">
                  <c:v>664.151119402985</c:v>
                </c:pt>
                <c:pt idx="18">
                  <c:v>689.944029850746</c:v>
                </c:pt>
                <c:pt idx="19">
                  <c:v>700</c:v>
                </c:pt>
                <c:pt idx="20">
                  <c:v>695.755597014925</c:v>
                </c:pt>
                <c:pt idx="21">
                  <c:v>677.014925373134</c:v>
                </c:pt>
                <c:pt idx="22">
                  <c:v>660.690298507463</c:v>
                </c:pt>
                <c:pt idx="23">
                  <c:v>632.23973880597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'Hotel-Base end use'!$M$3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'Hotel-Base end use'!$H$4:$H$27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'Hotel-Base end use'!$M$4:$M$27</c:f>
              <c:numCache>
                <c:formatCode>General</c:formatCode>
                <c:ptCount val="24"/>
                <c:pt idx="0">
                  <c:v>790.105410447761</c:v>
                </c:pt>
                <c:pt idx="1">
                  <c:v>753.407649253731</c:v>
                </c:pt>
                <c:pt idx="2">
                  <c:v>728.091417910448</c:v>
                </c:pt>
                <c:pt idx="3">
                  <c:v>721.581156716418</c:v>
                </c:pt>
                <c:pt idx="4">
                  <c:v>785.665111940298</c:v>
                </c:pt>
                <c:pt idx="5">
                  <c:v>686.750932835821</c:v>
                </c:pt>
                <c:pt idx="6">
                  <c:v>709.161380597015</c:v>
                </c:pt>
                <c:pt idx="7">
                  <c:v>739.433768656716</c:v>
                </c:pt>
                <c:pt idx="8">
                  <c:v>798.894589552239</c:v>
                </c:pt>
                <c:pt idx="9">
                  <c:v>821.540111940299</c:v>
                </c:pt>
                <c:pt idx="10">
                  <c:v>760.597014925373</c:v>
                </c:pt>
                <c:pt idx="11">
                  <c:v>774.113805970149</c:v>
                </c:pt>
                <c:pt idx="12">
                  <c:v>792.85447761194</c:v>
                </c:pt>
                <c:pt idx="13">
                  <c:v>795.727611940299</c:v>
                </c:pt>
                <c:pt idx="14">
                  <c:v>791.744402985075</c:v>
                </c:pt>
                <c:pt idx="15">
                  <c:v>865.662313432836</c:v>
                </c:pt>
                <c:pt idx="16">
                  <c:v>947.938432835821</c:v>
                </c:pt>
                <c:pt idx="17">
                  <c:v>1014.15111940299</c:v>
                </c:pt>
                <c:pt idx="18">
                  <c:v>969.944029850746</c:v>
                </c:pt>
                <c:pt idx="19">
                  <c:v>980</c:v>
                </c:pt>
                <c:pt idx="20">
                  <c:v>905.755597014925</c:v>
                </c:pt>
                <c:pt idx="21">
                  <c:v>887.014925373134</c:v>
                </c:pt>
                <c:pt idx="22">
                  <c:v>870.690298507463</c:v>
                </c:pt>
                <c:pt idx="23">
                  <c:v>842.23973880597</c:v>
                </c:pt>
              </c:numCache>
            </c:numRef>
          </c:yVal>
          <c:smooth val="1"/>
        </c:ser>
        <c:axId val="42906086"/>
        <c:axId val="38698386"/>
      </c:scatterChart>
      <c:valAx>
        <c:axId val="42906086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98386"/>
        <c:crosses val="autoZero"/>
        <c:crossBetween val="midCat"/>
      </c:valAx>
      <c:valAx>
        <c:axId val="38698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0608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'Workspace - Base end use'!$G$3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'Workspace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'Workspace - Base end use'!$G$4:$G$27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'Workspace - Base end use'!$H$3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'Workspace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'Workspace - Base end use'!$H$4:$H$27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'Workspace - Base end use'!$I$3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'Workspace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'Workspace - Base end use'!$I$4:$I$27</c:f>
              <c:numCache>
                <c:formatCode>General</c:formatCode>
                <c:ptCount val="24"/>
                <c:pt idx="0">
                  <c:v>211.244205603643</c:v>
                </c:pt>
                <c:pt idx="1">
                  <c:v>215.191574024695</c:v>
                </c:pt>
                <c:pt idx="2">
                  <c:v>208.656725602002</c:v>
                </c:pt>
                <c:pt idx="3">
                  <c:v>211.801082988062</c:v>
                </c:pt>
                <c:pt idx="4">
                  <c:v>206.189235755015</c:v>
                </c:pt>
                <c:pt idx="5">
                  <c:v>204.447840177216</c:v>
                </c:pt>
                <c:pt idx="6">
                  <c:v>215.689994667104</c:v>
                </c:pt>
                <c:pt idx="7">
                  <c:v>242.063215325922</c:v>
                </c:pt>
                <c:pt idx="8">
                  <c:v>277.084957131723</c:v>
                </c:pt>
                <c:pt idx="9">
                  <c:v>292.966730934898</c:v>
                </c:pt>
                <c:pt idx="10">
                  <c:v>287.742544201501</c:v>
                </c:pt>
                <c:pt idx="11">
                  <c:v>288.585551954711</c:v>
                </c:pt>
                <c:pt idx="12">
                  <c:v>299.003158715182</c:v>
                </c:pt>
                <c:pt idx="13">
                  <c:v>296.606432292735</c:v>
                </c:pt>
                <c:pt idx="14">
                  <c:v>298.969315338229</c:v>
                </c:pt>
                <c:pt idx="15">
                  <c:v>300</c:v>
                </c:pt>
                <c:pt idx="16">
                  <c:v>289.425483037289</c:v>
                </c:pt>
                <c:pt idx="17">
                  <c:v>277.55261106781</c:v>
                </c:pt>
                <c:pt idx="18">
                  <c:v>280.626205029331</c:v>
                </c:pt>
                <c:pt idx="19">
                  <c:v>247.016655043689</c:v>
                </c:pt>
                <c:pt idx="20">
                  <c:v>232.10095581901</c:v>
                </c:pt>
                <c:pt idx="21">
                  <c:v>230.584157197358</c:v>
                </c:pt>
                <c:pt idx="22">
                  <c:v>229.051975222546</c:v>
                </c:pt>
                <c:pt idx="23">
                  <c:v>217.477540304385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'Workspace - Base end use'!$J$3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'Workspace - Base end use'!$F$4:$F$27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'Workspace - Base end use'!$J$4:$J$27</c:f>
              <c:numCache>
                <c:formatCode>General</c:formatCode>
                <c:ptCount val="24"/>
                <c:pt idx="0">
                  <c:v>211.244205603643</c:v>
                </c:pt>
                <c:pt idx="1">
                  <c:v>215.191574024695</c:v>
                </c:pt>
                <c:pt idx="2">
                  <c:v>208.656725602002</c:v>
                </c:pt>
                <c:pt idx="3">
                  <c:v>211.801082988062</c:v>
                </c:pt>
                <c:pt idx="4">
                  <c:v>206.189235755015</c:v>
                </c:pt>
                <c:pt idx="5">
                  <c:v>204.447840177216</c:v>
                </c:pt>
                <c:pt idx="6">
                  <c:v>215.689994667104</c:v>
                </c:pt>
                <c:pt idx="7">
                  <c:v>272.063215325922</c:v>
                </c:pt>
                <c:pt idx="8">
                  <c:v>427.084957131723</c:v>
                </c:pt>
                <c:pt idx="9">
                  <c:v>412.966730934898</c:v>
                </c:pt>
                <c:pt idx="10">
                  <c:v>407.742544201501</c:v>
                </c:pt>
                <c:pt idx="11">
                  <c:v>408.585551954711</c:v>
                </c:pt>
                <c:pt idx="12">
                  <c:v>419.003158715182</c:v>
                </c:pt>
                <c:pt idx="13">
                  <c:v>416.606432292735</c:v>
                </c:pt>
                <c:pt idx="14">
                  <c:v>418.969315338229</c:v>
                </c:pt>
                <c:pt idx="15">
                  <c:v>420</c:v>
                </c:pt>
                <c:pt idx="16">
                  <c:v>409.425483037289</c:v>
                </c:pt>
                <c:pt idx="17">
                  <c:v>397.55261106781</c:v>
                </c:pt>
                <c:pt idx="18">
                  <c:v>400.626205029331</c:v>
                </c:pt>
                <c:pt idx="19">
                  <c:v>247.016655043689</c:v>
                </c:pt>
                <c:pt idx="20">
                  <c:v>232.10095581901</c:v>
                </c:pt>
                <c:pt idx="21">
                  <c:v>230.584157197358</c:v>
                </c:pt>
                <c:pt idx="22">
                  <c:v>229.051975222546</c:v>
                </c:pt>
                <c:pt idx="23">
                  <c:v>217.477540304385</c:v>
                </c:pt>
              </c:numCache>
            </c:numRef>
          </c:yVal>
          <c:smooth val="1"/>
        </c:ser>
        <c:axId val="99282405"/>
        <c:axId val="44169759"/>
      </c:scatterChart>
      <c:valAx>
        <c:axId val="99282405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69759"/>
        <c:crosses val="autoZero"/>
        <c:crossBetween val="midCat"/>
      </c:valAx>
      <c:valAx>
        <c:axId val="44169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8240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292680</xdr:colOff>
      <xdr:row>2</xdr:row>
      <xdr:rowOff>11160</xdr:rowOff>
    </xdr:from>
    <xdr:to>
      <xdr:col>22</xdr:col>
      <xdr:colOff>135720</xdr:colOff>
      <xdr:row>20</xdr:row>
      <xdr:rowOff>158400</xdr:rowOff>
    </xdr:to>
    <xdr:graphicFrame>
      <xdr:nvGraphicFramePr>
        <xdr:cNvPr id="0" name="Chart 2"/>
        <xdr:cNvGraphicFramePr/>
      </xdr:nvGraphicFramePr>
      <xdr:xfrm>
        <a:off x="9315360" y="361800"/>
        <a:ext cx="5346720" cy="33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92880</xdr:colOff>
      <xdr:row>31</xdr:row>
      <xdr:rowOff>11160</xdr:rowOff>
    </xdr:from>
    <xdr:to>
      <xdr:col>39</xdr:col>
      <xdr:colOff>169560</xdr:colOff>
      <xdr:row>49</xdr:row>
      <xdr:rowOff>158400</xdr:rowOff>
    </xdr:to>
    <xdr:graphicFrame>
      <xdr:nvGraphicFramePr>
        <xdr:cNvPr id="1" name="Chart 2"/>
        <xdr:cNvGraphicFramePr/>
      </xdr:nvGraphicFramePr>
      <xdr:xfrm>
        <a:off x="20122560" y="5444280"/>
        <a:ext cx="4968720" cy="33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311040</xdr:colOff>
      <xdr:row>1</xdr:row>
      <xdr:rowOff>82440</xdr:rowOff>
    </xdr:from>
    <xdr:to>
      <xdr:col>21</xdr:col>
      <xdr:colOff>5040</xdr:colOff>
      <xdr:row>20</xdr:row>
      <xdr:rowOff>106920</xdr:rowOff>
    </xdr:to>
    <xdr:graphicFrame>
      <xdr:nvGraphicFramePr>
        <xdr:cNvPr id="2" name="Chart 2"/>
        <xdr:cNvGraphicFramePr/>
      </xdr:nvGraphicFramePr>
      <xdr:xfrm>
        <a:off x="8558280" y="263520"/>
        <a:ext cx="4601520" cy="34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608400</xdr:colOff>
      <xdr:row>2</xdr:row>
      <xdr:rowOff>0</xdr:rowOff>
    </xdr:from>
    <xdr:to>
      <xdr:col>19</xdr:col>
      <xdr:colOff>39240</xdr:colOff>
      <xdr:row>20</xdr:row>
      <xdr:rowOff>180000</xdr:rowOff>
    </xdr:to>
    <xdr:graphicFrame>
      <xdr:nvGraphicFramePr>
        <xdr:cNvPr id="3" name="Chart 2"/>
        <xdr:cNvGraphicFramePr/>
      </xdr:nvGraphicFramePr>
      <xdr:xfrm>
        <a:off x="7015680" y="361800"/>
        <a:ext cx="4951440" cy="34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242640</xdr:colOff>
      <xdr:row>2</xdr:row>
      <xdr:rowOff>122040</xdr:rowOff>
    </xdr:from>
    <xdr:to>
      <xdr:col>19</xdr:col>
      <xdr:colOff>546480</xdr:colOff>
      <xdr:row>17</xdr:row>
      <xdr:rowOff>101880</xdr:rowOff>
    </xdr:to>
    <xdr:graphicFrame>
      <xdr:nvGraphicFramePr>
        <xdr:cNvPr id="4" name="Chart 1"/>
        <xdr:cNvGraphicFramePr/>
      </xdr:nvGraphicFramePr>
      <xdr:xfrm>
        <a:off x="8427960" y="483840"/>
        <a:ext cx="459756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71"/>
    <col collapsed="false" customWidth="false" hidden="false" outlineLevel="0" max="10" min="2" style="1" width="8.67"/>
    <col collapsed="false" customWidth="true" hidden="false" outlineLevel="0" max="11" min="11" style="1" width="11.84"/>
    <col collapsed="false" customWidth="false" hidden="false" outlineLevel="0" max="1024" min="12" style="1" width="8.67"/>
  </cols>
  <sheetData>
    <row r="1" customFormat="false" ht="13.8" hidden="false" customHeight="false" outlineLevel="0" collapsed="false">
      <c r="A1" s="1" t="s">
        <v>0</v>
      </c>
      <c r="B1" s="1" t="n">
        <v>500</v>
      </c>
    </row>
    <row r="2" customFormat="false" ht="13.8" hidden="false" customHeight="false" outlineLevel="0" collapsed="false">
      <c r="A2" s="1" t="s">
        <v>1</v>
      </c>
      <c r="B2" s="2" t="n">
        <v>0.1</v>
      </c>
      <c r="C2" s="2" t="n">
        <v>0.3</v>
      </c>
      <c r="D2" s="2" t="n">
        <v>0.1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</row>
    <row r="4" customFormat="false" ht="13.8" hidden="false" customHeight="false" outlineLevel="0" collapsed="false">
      <c r="A4" s="1" t="n">
        <v>1</v>
      </c>
      <c r="B4" s="1" t="n">
        <v>0</v>
      </c>
      <c r="C4" s="1" t="n">
        <f aca="false">0.3</f>
        <v>0.3</v>
      </c>
      <c r="D4" s="1" t="n">
        <v>0</v>
      </c>
      <c r="G4" s="1" t="n">
        <v>1</v>
      </c>
      <c r="H4" s="1" t="n">
        <f aca="false">B4*B$2*$B$1</f>
        <v>0</v>
      </c>
      <c r="I4" s="1" t="n">
        <f aca="false">C4*C$2*$B$1</f>
        <v>45</v>
      </c>
      <c r="J4" s="1" t="n">
        <f aca="false">D4*D$2*$B$1</f>
        <v>0</v>
      </c>
      <c r="K4" s="1" t="n">
        <f aca="false">('Consumer load profile'!C2*$B$1/'Consumer load profile'!$C$26)-SUM(H4:J4)</f>
        <v>258.717054263566</v>
      </c>
      <c r="L4" s="1" t="n">
        <f aca="false">SUM(H4:K4)</f>
        <v>303.717054263566</v>
      </c>
    </row>
    <row r="5" customFormat="false" ht="13.8" hidden="false" customHeight="false" outlineLevel="0" collapsed="false">
      <c r="A5" s="1" t="n">
        <v>2</v>
      </c>
      <c r="B5" s="1" t="n">
        <v>0</v>
      </c>
      <c r="C5" s="1" t="n">
        <f aca="false">0.3</f>
        <v>0.3</v>
      </c>
      <c r="D5" s="1" t="n">
        <v>0</v>
      </c>
      <c r="G5" s="1" t="n">
        <v>2</v>
      </c>
      <c r="H5" s="1" t="n">
        <f aca="false">B5*B$2*$B$1</f>
        <v>0</v>
      </c>
      <c r="I5" s="1" t="n">
        <f aca="false">C5*C$2*$B$1</f>
        <v>45</v>
      </c>
      <c r="J5" s="1" t="n">
        <f aca="false">D5*D$2*$B$1</f>
        <v>0</v>
      </c>
      <c r="K5" s="1" t="n">
        <f aca="false">('Consumer load profile'!C3*$B$1/'Consumer load profile'!$C$26)-SUM(H5:J5)</f>
        <v>250.860465116279</v>
      </c>
      <c r="L5" s="1" t="n">
        <f aca="false">SUM(H5:K5)</f>
        <v>295.860465116279</v>
      </c>
    </row>
    <row r="6" customFormat="false" ht="13.8" hidden="false" customHeight="false" outlineLevel="0" collapsed="false">
      <c r="A6" s="1" t="n">
        <v>3</v>
      </c>
      <c r="B6" s="1" t="n">
        <v>0</v>
      </c>
      <c r="C6" s="1" t="n">
        <f aca="false">0.3</f>
        <v>0.3</v>
      </c>
      <c r="D6" s="1" t="n">
        <v>0</v>
      </c>
      <c r="G6" s="1" t="n">
        <v>3</v>
      </c>
      <c r="H6" s="1" t="n">
        <f aca="false">B6*B$2*$B$1</f>
        <v>0</v>
      </c>
      <c r="I6" s="1" t="n">
        <f aca="false">C6*C$2*$B$1</f>
        <v>45</v>
      </c>
      <c r="J6" s="1" t="n">
        <f aca="false">D6*D$2*$B$1</f>
        <v>0</v>
      </c>
      <c r="K6" s="1" t="n">
        <f aca="false">('Consumer load profile'!C4*$B$1/'Consumer load profile'!$C$26)-SUM(H6:J6)</f>
        <v>245.166666666667</v>
      </c>
      <c r="L6" s="1" t="n">
        <f aca="false">SUM(H6:K6)</f>
        <v>290.166666666667</v>
      </c>
    </row>
    <row r="7" customFormat="false" ht="13.8" hidden="false" customHeight="false" outlineLevel="0" collapsed="false">
      <c r="A7" s="1" t="n">
        <v>4</v>
      </c>
      <c r="B7" s="1" t="n">
        <v>0</v>
      </c>
      <c r="C7" s="1" t="n">
        <f aca="false">0.3</f>
        <v>0.3</v>
      </c>
      <c r="D7" s="1" t="n">
        <v>0</v>
      </c>
      <c r="G7" s="1" t="n">
        <v>4</v>
      </c>
      <c r="H7" s="1" t="n">
        <f aca="false">B7*B$2*$B$1</f>
        <v>0</v>
      </c>
      <c r="I7" s="1" t="n">
        <f aca="false">C7*C$2*$B$1</f>
        <v>45</v>
      </c>
      <c r="J7" s="1" t="n">
        <f aca="false">D7*D$2*$B$1</f>
        <v>0</v>
      </c>
      <c r="K7" s="1" t="n">
        <f aca="false">('Consumer load profile'!C5*$B$1/'Consumer load profile'!$C$26)-SUM(H7:J7)</f>
        <v>241.232558139535</v>
      </c>
      <c r="L7" s="1" t="n">
        <f aca="false">SUM(H7:K7)</f>
        <v>286.232558139535</v>
      </c>
    </row>
    <row r="8" customFormat="false" ht="13.8" hidden="false" customHeight="false" outlineLevel="0" collapsed="false">
      <c r="A8" s="1" t="n">
        <v>5</v>
      </c>
      <c r="B8" s="1" t="n">
        <v>0</v>
      </c>
      <c r="C8" s="1" t="n">
        <f aca="false">0.3</f>
        <v>0.3</v>
      </c>
      <c r="D8" s="1" t="n">
        <v>0</v>
      </c>
      <c r="G8" s="1" t="n">
        <v>5</v>
      </c>
      <c r="H8" s="1" t="n">
        <f aca="false">B8*B$2*$B$1</f>
        <v>0</v>
      </c>
      <c r="I8" s="1" t="n">
        <f aca="false">C8*C$2*$B$1</f>
        <v>45</v>
      </c>
      <c r="J8" s="1" t="n">
        <f aca="false">D8*D$2*$B$1</f>
        <v>0</v>
      </c>
      <c r="K8" s="1" t="n">
        <f aca="false">('Consumer load profile'!C6*$B$1/'Consumer load profile'!$C$26)-SUM(H8:J8)</f>
        <v>246.841085271318</v>
      </c>
      <c r="L8" s="1" t="n">
        <f aca="false">SUM(H8:K8)</f>
        <v>291.841085271318</v>
      </c>
    </row>
    <row r="9" customFormat="false" ht="13.8" hidden="false" customHeight="false" outlineLevel="0" collapsed="false">
      <c r="A9" s="1" t="n">
        <v>6</v>
      </c>
      <c r="B9" s="1" t="n">
        <v>0</v>
      </c>
      <c r="C9" s="1" t="n">
        <f aca="false">0.3</f>
        <v>0.3</v>
      </c>
      <c r="D9" s="1" t="n">
        <v>0</v>
      </c>
      <c r="G9" s="1" t="n">
        <v>6</v>
      </c>
      <c r="H9" s="1" t="n">
        <f aca="false">B9*B$2*$B$1</f>
        <v>0</v>
      </c>
      <c r="I9" s="1" t="n">
        <f aca="false">C9*C$2*$B$1</f>
        <v>45</v>
      </c>
      <c r="J9" s="1" t="n">
        <f aca="false">D9*D$2*$B$1</f>
        <v>0</v>
      </c>
      <c r="K9" s="1" t="n">
        <f aca="false">('Consumer load profile'!C7*$B$1/'Consumer load profile'!$C$26)-SUM(H9:J9)</f>
        <v>252.651162790698</v>
      </c>
      <c r="L9" s="1" t="n">
        <f aca="false">SUM(H9:K9)</f>
        <v>297.651162790698</v>
      </c>
    </row>
    <row r="10" customFormat="false" ht="13.8" hidden="false" customHeight="false" outlineLevel="0" collapsed="false">
      <c r="A10" s="1" t="n">
        <v>7</v>
      </c>
      <c r="B10" s="1" t="n">
        <v>0</v>
      </c>
      <c r="C10" s="1" t="n">
        <f aca="false">0.5</f>
        <v>0.5</v>
      </c>
      <c r="D10" s="1" t="n">
        <v>0</v>
      </c>
      <c r="G10" s="1" t="n">
        <v>7</v>
      </c>
      <c r="H10" s="1" t="n">
        <f aca="false">B10*B$2*$B$1</f>
        <v>0</v>
      </c>
      <c r="I10" s="1" t="n">
        <f aca="false">C10*C$2*$B$1</f>
        <v>75</v>
      </c>
      <c r="J10" s="1" t="n">
        <f aca="false">D10*D$2*$B$1</f>
        <v>0</v>
      </c>
      <c r="K10" s="1" t="n">
        <f aca="false">('Consumer load profile'!C8*$B$1/'Consumer load profile'!$C$26)-SUM(H10:J10)</f>
        <v>298.631782945736</v>
      </c>
      <c r="L10" s="1" t="n">
        <f aca="false">SUM(H10:K10)</f>
        <v>373.631782945736</v>
      </c>
    </row>
    <row r="11" customFormat="false" ht="13.8" hidden="false" customHeight="false" outlineLevel="0" collapsed="false">
      <c r="A11" s="1" t="n">
        <v>8</v>
      </c>
      <c r="B11" s="1" t="n">
        <v>0</v>
      </c>
      <c r="C11" s="1" t="n">
        <f aca="false">0.5</f>
        <v>0.5</v>
      </c>
      <c r="D11" s="1" t="n">
        <v>1</v>
      </c>
      <c r="G11" s="1" t="n">
        <v>8</v>
      </c>
      <c r="H11" s="1" t="n">
        <f aca="false">B11*B$2*$B$1</f>
        <v>0</v>
      </c>
      <c r="I11" s="1" t="n">
        <f aca="false">C11*C$2*$B$1</f>
        <v>75</v>
      </c>
      <c r="J11" s="1" t="n">
        <f aca="false">D11*D$2*$B$1</f>
        <v>50</v>
      </c>
      <c r="K11" s="1" t="n">
        <f aca="false">('Consumer load profile'!C9*$B$1/'Consumer load profile'!$C$26)-SUM(H11:J11)</f>
        <v>301.589147286822</v>
      </c>
      <c r="L11" s="1" t="n">
        <f aca="false">SUM(H11:K11)</f>
        <v>426.589147286822</v>
      </c>
    </row>
    <row r="12" customFormat="false" ht="13.8" hidden="false" customHeight="false" outlineLevel="0" collapsed="false">
      <c r="A12" s="1" t="n">
        <v>9</v>
      </c>
      <c r="B12" s="1" t="n">
        <v>1</v>
      </c>
      <c r="C12" s="1" t="n">
        <f aca="false">0.5</f>
        <v>0.5</v>
      </c>
      <c r="D12" s="1" t="n">
        <v>1</v>
      </c>
      <c r="G12" s="1" t="n">
        <v>9</v>
      </c>
      <c r="H12" s="1" t="n">
        <f aca="false">B12*B$2*$B$1</f>
        <v>50</v>
      </c>
      <c r="I12" s="1" t="n">
        <f aca="false">C12*C$2*$B$1</f>
        <v>75</v>
      </c>
      <c r="J12" s="1" t="n">
        <f aca="false">D12*D$2*$B$1</f>
        <v>50</v>
      </c>
      <c r="K12" s="1" t="n">
        <f aca="false">('Consumer load profile'!C10*$B$1/'Consumer load profile'!$C$26)-SUM(H12:J12)</f>
        <v>287.790697674419</v>
      </c>
      <c r="L12" s="1" t="n">
        <f aca="false">SUM(H12:K12)</f>
        <v>462.790697674419</v>
      </c>
    </row>
    <row r="13" customFormat="false" ht="13.8" hidden="false" customHeight="false" outlineLevel="0" collapsed="false">
      <c r="A13" s="1" t="n">
        <v>10</v>
      </c>
      <c r="B13" s="1" t="n">
        <v>1</v>
      </c>
      <c r="C13" s="1" t="n">
        <f aca="false">0.5</f>
        <v>0.5</v>
      </c>
      <c r="D13" s="1" t="n">
        <v>1</v>
      </c>
      <c r="G13" s="1" t="n">
        <v>10</v>
      </c>
      <c r="H13" s="1" t="n">
        <f aca="false">B13*B$2*$B$1</f>
        <v>50</v>
      </c>
      <c r="I13" s="1" t="n">
        <f aca="false">C13*C$2*$B$1</f>
        <v>75</v>
      </c>
      <c r="J13" s="1" t="n">
        <f aca="false">D13*D$2*$B$1</f>
        <v>50</v>
      </c>
      <c r="K13" s="1" t="n">
        <f aca="false">('Consumer load profile'!C11*$B$1/'Consumer load profile'!$C$26)-SUM(H13:J13)</f>
        <v>305.697674418605</v>
      </c>
      <c r="L13" s="1" t="n">
        <f aca="false">SUM(H13:K13)</f>
        <v>480.697674418605</v>
      </c>
    </row>
    <row r="14" customFormat="false" ht="13.8" hidden="false" customHeight="false" outlineLevel="0" collapsed="false">
      <c r="A14" s="1" t="n">
        <v>11</v>
      </c>
      <c r="B14" s="1" t="n">
        <v>0</v>
      </c>
      <c r="C14" s="1" t="n">
        <v>1</v>
      </c>
      <c r="D14" s="1" t="n">
        <v>0</v>
      </c>
      <c r="G14" s="1" t="n">
        <v>11</v>
      </c>
      <c r="H14" s="1" t="n">
        <f aca="false">B14*B$2*$B$1</f>
        <v>0</v>
      </c>
      <c r="I14" s="1" t="n">
        <f aca="false">C14*C$2*$B$1</f>
        <v>150</v>
      </c>
      <c r="J14" s="1" t="n">
        <f aca="false">D14*D$2*$B$1</f>
        <v>0</v>
      </c>
      <c r="K14" s="1" t="n">
        <f aca="false">('Consumer load profile'!C12*$B$1/'Consumer load profile'!$C$26)-SUM(H14:J14)</f>
        <v>337.209302325581</v>
      </c>
      <c r="L14" s="1" t="n">
        <f aca="false">SUM(H14:K14)</f>
        <v>487.209302325581</v>
      </c>
    </row>
    <row r="15" customFormat="false" ht="13.8" hidden="false" customHeight="false" outlineLevel="0" collapsed="false">
      <c r="A15" s="1" t="n">
        <v>12</v>
      </c>
      <c r="B15" s="1" t="n">
        <v>0</v>
      </c>
      <c r="C15" s="1" t="n">
        <v>1</v>
      </c>
      <c r="D15" s="1" t="n">
        <v>0</v>
      </c>
      <c r="G15" s="1" t="n">
        <v>12</v>
      </c>
      <c r="H15" s="1" t="n">
        <f aca="false">B15*B$2*$B$1</f>
        <v>0</v>
      </c>
      <c r="I15" s="1" t="n">
        <f aca="false">C15*C$2*$B$1</f>
        <v>150</v>
      </c>
      <c r="J15" s="1" t="n">
        <f aca="false">D15*D$2*$B$1</f>
        <v>0</v>
      </c>
      <c r="K15" s="1" t="n">
        <f aca="false">('Consumer load profile'!C13*$B$1/'Consumer load profile'!$C$26)-SUM(H15:J15)</f>
        <v>344.302325581395</v>
      </c>
      <c r="L15" s="1" t="n">
        <f aca="false">SUM(H15:K15)</f>
        <v>494.302325581395</v>
      </c>
    </row>
    <row r="16" customFormat="false" ht="13.8" hidden="false" customHeight="false" outlineLevel="0" collapsed="false">
      <c r="A16" s="1" t="n">
        <v>13</v>
      </c>
      <c r="B16" s="1" t="n">
        <v>0</v>
      </c>
      <c r="C16" s="1" t="n">
        <v>1</v>
      </c>
      <c r="D16" s="1" t="n">
        <v>0</v>
      </c>
      <c r="G16" s="1" t="n">
        <v>13</v>
      </c>
      <c r="H16" s="1" t="n">
        <f aca="false">B16*B$2*$B$1</f>
        <v>0</v>
      </c>
      <c r="I16" s="1" t="n">
        <f aca="false">C16*C$2*$B$1</f>
        <v>150</v>
      </c>
      <c r="J16" s="1" t="n">
        <f aca="false">D16*D$2*$B$1</f>
        <v>0</v>
      </c>
      <c r="K16" s="1" t="n">
        <f aca="false">('Consumer load profile'!C14*$B$1/'Consumer load profile'!$C$26)-SUM(H16:J16)</f>
        <v>350</v>
      </c>
      <c r="L16" s="1" t="n">
        <f aca="false">SUM(H16:K16)</f>
        <v>500</v>
      </c>
    </row>
    <row r="17" customFormat="false" ht="13.8" hidden="false" customHeight="false" outlineLevel="0" collapsed="false">
      <c r="A17" s="1" t="n">
        <v>14</v>
      </c>
      <c r="B17" s="1" t="n">
        <v>0</v>
      </c>
      <c r="C17" s="1" t="n">
        <v>1</v>
      </c>
      <c r="D17" s="1" t="n">
        <v>0</v>
      </c>
      <c r="G17" s="1" t="n">
        <v>14</v>
      </c>
      <c r="H17" s="1" t="n">
        <f aca="false">B17*B$2*$B$1</f>
        <v>0</v>
      </c>
      <c r="I17" s="1" t="n">
        <f aca="false">C17*C$2*$B$1</f>
        <v>150</v>
      </c>
      <c r="J17" s="1" t="n">
        <f aca="false">D17*D$2*$B$1</f>
        <v>0</v>
      </c>
      <c r="K17" s="1" t="n">
        <f aca="false">('Consumer load profile'!C15*$B$1/'Consumer load profile'!$C$26)-SUM(H17:J17)</f>
        <v>344.263565891473</v>
      </c>
      <c r="L17" s="1" t="n">
        <f aca="false">SUM(H17:K17)</f>
        <v>494.263565891473</v>
      </c>
    </row>
    <row r="18" customFormat="false" ht="13.8" hidden="false" customHeight="false" outlineLevel="0" collapsed="false">
      <c r="A18" s="1" t="n">
        <v>15</v>
      </c>
      <c r="B18" s="1" t="n">
        <v>0</v>
      </c>
      <c r="C18" s="1" t="n">
        <v>1</v>
      </c>
      <c r="D18" s="1" t="n">
        <v>0</v>
      </c>
      <c r="G18" s="1" t="n">
        <v>15</v>
      </c>
      <c r="H18" s="1" t="n">
        <f aca="false">B18*B$2*$B$1</f>
        <v>0</v>
      </c>
      <c r="I18" s="1" t="n">
        <f aca="false">C18*C$2*$B$1</f>
        <v>150</v>
      </c>
      <c r="J18" s="1" t="n">
        <f aca="false">D18*D$2*$B$1</f>
        <v>0</v>
      </c>
      <c r="K18" s="1" t="n">
        <f aca="false">('Consumer load profile'!C16*$B$1/'Consumer load profile'!$C$26)-SUM(H18:J18)</f>
        <v>341.976744186046</v>
      </c>
      <c r="L18" s="1" t="n">
        <f aca="false">SUM(H18:K18)</f>
        <v>491.976744186047</v>
      </c>
    </row>
    <row r="19" customFormat="false" ht="13.8" hidden="false" customHeight="false" outlineLevel="0" collapsed="false">
      <c r="A19" s="1" t="n">
        <v>16</v>
      </c>
      <c r="B19" s="1" t="n">
        <v>0</v>
      </c>
      <c r="C19" s="1" t="n">
        <v>1</v>
      </c>
      <c r="D19" s="1" t="n">
        <v>0</v>
      </c>
      <c r="G19" s="1" t="n">
        <v>16</v>
      </c>
      <c r="H19" s="1" t="n">
        <f aca="false">B19*B$2*$B$1</f>
        <v>0</v>
      </c>
      <c r="I19" s="1" t="n">
        <f aca="false">C19*C$2*$B$1</f>
        <v>150</v>
      </c>
      <c r="J19" s="1" t="n">
        <f aca="false">D19*D$2*$B$1</f>
        <v>0</v>
      </c>
      <c r="K19" s="1" t="n">
        <f aca="false">('Consumer load profile'!C17*$B$1/'Consumer load profile'!$C$26)-SUM(H19:J19)</f>
        <v>337.596899224806</v>
      </c>
      <c r="L19" s="1" t="n">
        <f aca="false">SUM(H19:K19)</f>
        <v>487.596899224806</v>
      </c>
    </row>
    <row r="20" customFormat="false" ht="13.8" hidden="false" customHeight="false" outlineLevel="0" collapsed="false">
      <c r="A20" s="1" t="n">
        <v>17</v>
      </c>
      <c r="B20" s="1" t="n">
        <v>0</v>
      </c>
      <c r="C20" s="1" t="n">
        <v>1</v>
      </c>
      <c r="D20" s="1" t="n">
        <v>0</v>
      </c>
      <c r="G20" s="1" t="n">
        <v>17</v>
      </c>
      <c r="H20" s="1" t="n">
        <f aca="false">B20*B$2*$B$1</f>
        <v>0</v>
      </c>
      <c r="I20" s="1" t="n">
        <f aca="false">C20*C$2*$B$1</f>
        <v>150</v>
      </c>
      <c r="J20" s="1" t="n">
        <f aca="false">D20*D$2*$B$1</f>
        <v>0</v>
      </c>
      <c r="K20" s="1" t="n">
        <f aca="false">('Consumer load profile'!C18*$B$1/'Consumer load profile'!$C$26)-SUM(H20:J20)</f>
        <v>317.093023255814</v>
      </c>
      <c r="L20" s="1" t="n">
        <f aca="false">SUM(H20:K20)</f>
        <v>467.093023255814</v>
      </c>
    </row>
    <row r="21" customFormat="false" ht="13.8" hidden="false" customHeight="false" outlineLevel="0" collapsed="false">
      <c r="A21" s="1" t="n">
        <v>18</v>
      </c>
      <c r="B21" s="1" t="n">
        <v>1</v>
      </c>
      <c r="C21" s="1" t="n">
        <f aca="false">0.3</f>
        <v>0.3</v>
      </c>
      <c r="D21" s="1" t="n">
        <v>0</v>
      </c>
      <c r="G21" s="1" t="n">
        <v>18</v>
      </c>
      <c r="H21" s="1" t="n">
        <f aca="false">B21*B$2*$B$1</f>
        <v>50</v>
      </c>
      <c r="I21" s="1" t="n">
        <f aca="false">C21*C$2*$B$1</f>
        <v>45</v>
      </c>
      <c r="J21" s="1" t="n">
        <f aca="false">D21*D$2*$B$1</f>
        <v>0</v>
      </c>
      <c r="K21" s="1" t="n">
        <f aca="false">('Consumer load profile'!C19*$B$1/'Consumer load profile'!$C$26)-SUM(H21:J21)</f>
        <v>357.558139534884</v>
      </c>
      <c r="L21" s="1" t="n">
        <f aca="false">SUM(H21:K21)</f>
        <v>452.558139534884</v>
      </c>
    </row>
    <row r="22" customFormat="false" ht="13.8" hidden="false" customHeight="false" outlineLevel="0" collapsed="false">
      <c r="A22" s="1" t="n">
        <v>19</v>
      </c>
      <c r="B22" s="1" t="n">
        <v>1</v>
      </c>
      <c r="C22" s="1" t="n">
        <f aca="false">0.3</f>
        <v>0.3</v>
      </c>
      <c r="D22" s="1" t="n">
        <v>0</v>
      </c>
      <c r="G22" s="1" t="n">
        <v>19</v>
      </c>
      <c r="H22" s="1" t="n">
        <f aca="false">B22*B$2*$B$1</f>
        <v>50</v>
      </c>
      <c r="I22" s="1" t="n">
        <f aca="false">C22*C$2*$B$1</f>
        <v>45</v>
      </c>
      <c r="J22" s="1" t="n">
        <f aca="false">D22*D$2*$B$1</f>
        <v>0</v>
      </c>
      <c r="K22" s="1" t="n">
        <f aca="false">('Consumer load profile'!C20*$B$1/'Consumer load profile'!$C$26)-SUM(H22:J22)</f>
        <v>333.062015503876</v>
      </c>
      <c r="L22" s="1" t="n">
        <f aca="false">SUM(H22:K22)</f>
        <v>428.062015503876</v>
      </c>
    </row>
    <row r="23" customFormat="false" ht="13.8" hidden="false" customHeight="false" outlineLevel="0" collapsed="false">
      <c r="A23" s="1" t="n">
        <v>20</v>
      </c>
      <c r="B23" s="1" t="n">
        <v>0</v>
      </c>
      <c r="C23" s="1" t="n">
        <f aca="false">0.3</f>
        <v>0.3</v>
      </c>
      <c r="D23" s="1" t="n">
        <v>0</v>
      </c>
      <c r="G23" s="1" t="n">
        <v>20</v>
      </c>
      <c r="H23" s="1" t="n">
        <f aca="false">B23*B$2*$B$1</f>
        <v>0</v>
      </c>
      <c r="I23" s="1" t="n">
        <f aca="false">C23*C$2*$B$1</f>
        <v>45</v>
      </c>
      <c r="J23" s="1" t="n">
        <f aca="false">D23*D$2*$B$1</f>
        <v>0</v>
      </c>
      <c r="K23" s="1" t="n">
        <f aca="false">('Consumer load profile'!C21*$B$1/'Consumer load profile'!$C$26)-SUM(H23:J23)</f>
        <v>362.325581395349</v>
      </c>
      <c r="L23" s="1" t="n">
        <f aca="false">SUM(H23:K23)</f>
        <v>407.325581395349</v>
      </c>
    </row>
    <row r="24" customFormat="false" ht="13.8" hidden="false" customHeight="false" outlineLevel="0" collapsed="false">
      <c r="A24" s="1" t="n">
        <v>21</v>
      </c>
      <c r="B24" s="1" t="n">
        <v>0</v>
      </c>
      <c r="C24" s="1" t="n">
        <f aca="false">0.3</f>
        <v>0.3</v>
      </c>
      <c r="D24" s="1" t="n">
        <v>0</v>
      </c>
      <c r="G24" s="1" t="n">
        <v>21</v>
      </c>
      <c r="H24" s="1" t="n">
        <f aca="false">B24*B$2*$B$1</f>
        <v>0</v>
      </c>
      <c r="I24" s="1" t="n">
        <f aca="false">C24*C$2*$B$1</f>
        <v>45</v>
      </c>
      <c r="J24" s="1" t="n">
        <f aca="false">D24*D$2*$B$1</f>
        <v>0</v>
      </c>
      <c r="K24" s="1" t="n">
        <f aca="false">('Consumer load profile'!C22*$B$1/'Consumer load profile'!$C$26)-SUM(H24:J24)</f>
        <v>322.279069767442</v>
      </c>
      <c r="L24" s="1" t="n">
        <f aca="false">SUM(H24:K24)</f>
        <v>367.279069767442</v>
      </c>
    </row>
    <row r="25" customFormat="false" ht="13.8" hidden="false" customHeight="false" outlineLevel="0" collapsed="false">
      <c r="A25" s="1" t="n">
        <v>22</v>
      </c>
      <c r="B25" s="1" t="n">
        <v>0</v>
      </c>
      <c r="C25" s="1" t="n">
        <f aca="false">0.3</f>
        <v>0.3</v>
      </c>
      <c r="D25" s="1" t="n">
        <v>0</v>
      </c>
      <c r="G25" s="1" t="n">
        <v>22</v>
      </c>
      <c r="H25" s="1" t="n">
        <f aca="false">B25*B$2*$B$1</f>
        <v>0</v>
      </c>
      <c r="I25" s="1" t="n">
        <f aca="false">C25*C$2*$B$1</f>
        <v>45</v>
      </c>
      <c r="J25" s="1" t="n">
        <f aca="false">D25*D$2*$B$1</f>
        <v>0</v>
      </c>
      <c r="K25" s="1" t="n">
        <f aca="false">('Consumer load profile'!C23*$B$1/'Consumer load profile'!$C$26)-SUM(H25:J25)</f>
        <v>280.251937984496</v>
      </c>
      <c r="L25" s="1" t="n">
        <f aca="false">SUM(H25:K25)</f>
        <v>325.251937984496</v>
      </c>
    </row>
    <row r="26" customFormat="false" ht="13.8" hidden="false" customHeight="false" outlineLevel="0" collapsed="false">
      <c r="A26" s="1" t="n">
        <v>23</v>
      </c>
      <c r="B26" s="1" t="n">
        <v>0</v>
      </c>
      <c r="C26" s="1" t="n">
        <f aca="false">0.3</f>
        <v>0.3</v>
      </c>
      <c r="D26" s="1" t="n">
        <v>0</v>
      </c>
      <c r="G26" s="1" t="n">
        <v>23</v>
      </c>
      <c r="H26" s="1" t="n">
        <f aca="false">B26*B$2*$B$1</f>
        <v>0</v>
      </c>
      <c r="I26" s="1" t="n">
        <f aca="false">C26*C$2*$B$1</f>
        <v>45</v>
      </c>
      <c r="J26" s="1" t="n">
        <f aca="false">D26*D$2*$B$1</f>
        <v>0</v>
      </c>
      <c r="K26" s="1" t="n">
        <f aca="false">('Consumer load profile'!C24*$B$1/'Consumer load profile'!$C$26)-SUM(H26:J26)</f>
        <v>263.631782945736</v>
      </c>
      <c r="L26" s="1" t="n">
        <f aca="false">SUM(H26:K26)</f>
        <v>308.631782945737</v>
      </c>
    </row>
    <row r="27" customFormat="false" ht="13.8" hidden="false" customHeight="false" outlineLevel="0" collapsed="false">
      <c r="A27" s="1" t="n">
        <v>24</v>
      </c>
      <c r="B27" s="1" t="n">
        <v>0</v>
      </c>
      <c r="C27" s="1" t="n">
        <f aca="false">0.3</f>
        <v>0.3</v>
      </c>
      <c r="D27" s="1" t="n">
        <v>0</v>
      </c>
      <c r="G27" s="1" t="n">
        <v>24</v>
      </c>
      <c r="H27" s="1" t="n">
        <f aca="false">B27*B$2*$B$1</f>
        <v>0</v>
      </c>
      <c r="I27" s="1" t="n">
        <f aca="false">C27*C$2*$B$1</f>
        <v>45</v>
      </c>
      <c r="J27" s="1" t="n">
        <f aca="false">D27*D$2*$B$1</f>
        <v>0</v>
      </c>
      <c r="K27" s="1" t="n">
        <f aca="false">('Consumer load profile'!C25*$B$1/'Consumer load profile'!$C$26)-SUM(H27:J27)</f>
        <v>248.949612403101</v>
      </c>
      <c r="L27" s="1" t="n">
        <f aca="false">SUM(H27:K27)</f>
        <v>293.949612403101</v>
      </c>
    </row>
    <row r="30" customFormat="false" ht="13.8" hidden="false" customHeight="false" outlineLevel="0" collapsed="false">
      <c r="R30" s="1" t="s">
        <v>0</v>
      </c>
      <c r="S30" s="1" t="n">
        <v>500</v>
      </c>
    </row>
    <row r="31" customFormat="false" ht="13.8" hidden="false" customHeight="false" outlineLevel="0" collapsed="false">
      <c r="R31" s="1" t="s">
        <v>1</v>
      </c>
      <c r="S31" s="2" t="n">
        <v>0.1</v>
      </c>
      <c r="T31" s="2" t="n">
        <v>0.3</v>
      </c>
      <c r="U31" s="2" t="n">
        <v>0.1</v>
      </c>
    </row>
    <row r="32" customFormat="false" ht="13.8" hidden="false" customHeight="false" outlineLevel="0" collapsed="false">
      <c r="R32" s="1" t="s">
        <v>2</v>
      </c>
      <c r="S32" s="1" t="s">
        <v>3</v>
      </c>
      <c r="T32" s="1" t="s">
        <v>4</v>
      </c>
      <c r="U32" s="1" t="s">
        <v>5</v>
      </c>
      <c r="X32" s="1" t="s">
        <v>2</v>
      </c>
      <c r="Y32" s="1" t="s">
        <v>3</v>
      </c>
      <c r="Z32" s="1" t="s">
        <v>4</v>
      </c>
      <c r="AA32" s="1" t="s">
        <v>5</v>
      </c>
      <c r="AB32" s="1" t="s">
        <v>6</v>
      </c>
      <c r="AC32" s="1" t="s">
        <v>7</v>
      </c>
    </row>
    <row r="33" customFormat="false" ht="13.8" hidden="false" customHeight="false" outlineLevel="0" collapsed="false">
      <c r="R33" s="1" t="n">
        <v>1</v>
      </c>
      <c r="S33" s="1" t="n">
        <v>0</v>
      </c>
      <c r="T33" s="1" t="n">
        <f aca="false">0.3</f>
        <v>0.3</v>
      </c>
      <c r="U33" s="1" t="n">
        <v>0</v>
      </c>
      <c r="X33" s="1" t="n">
        <v>1</v>
      </c>
      <c r="Y33" s="1" t="n">
        <f aca="false">S33*S$2*$B$1</f>
        <v>0</v>
      </c>
      <c r="Z33" s="1" t="n">
        <f aca="false">T33*T$2*$B$1</f>
        <v>0</v>
      </c>
      <c r="AA33" s="1" t="n">
        <f aca="false">U33*U$2*$B$1</f>
        <v>0</v>
      </c>
      <c r="AB33" s="1" t="n">
        <f aca="false">('Consumer load profile'!T31*$B$1/'Consumer load profile'!$C$26)-SUM(Y33:AA33)</f>
        <v>0</v>
      </c>
      <c r="AC33" s="1" t="n">
        <f aca="false">SUM(Y33:AB33)</f>
        <v>0</v>
      </c>
    </row>
    <row r="34" customFormat="false" ht="13.8" hidden="false" customHeight="false" outlineLevel="0" collapsed="false">
      <c r="R34" s="1" t="n">
        <v>2</v>
      </c>
      <c r="S34" s="1" t="n">
        <v>0</v>
      </c>
      <c r="T34" s="1" t="n">
        <f aca="false">0.3</f>
        <v>0.3</v>
      </c>
      <c r="U34" s="1" t="n">
        <v>0</v>
      </c>
      <c r="X34" s="1" t="n">
        <v>2</v>
      </c>
      <c r="Y34" s="1" t="n">
        <f aca="false">S34*S$2*$B$1</f>
        <v>0</v>
      </c>
      <c r="Z34" s="1" t="n">
        <f aca="false">T34*T$2*$B$1</f>
        <v>0</v>
      </c>
      <c r="AA34" s="1" t="n">
        <f aca="false">U34*U$2*$B$1</f>
        <v>0</v>
      </c>
      <c r="AB34" s="1" t="n">
        <f aca="false">('Consumer load profile'!T32*$B$1/'Consumer load profile'!$C$26)-SUM(Y34:AA34)</f>
        <v>0</v>
      </c>
      <c r="AC34" s="1" t="n">
        <f aca="false">SUM(Y34:AB34)</f>
        <v>0</v>
      </c>
    </row>
    <row r="35" customFormat="false" ht="13.8" hidden="false" customHeight="false" outlineLevel="0" collapsed="false">
      <c r="R35" s="1" t="n">
        <v>3</v>
      </c>
      <c r="S35" s="1" t="n">
        <v>0</v>
      </c>
      <c r="T35" s="1" t="n">
        <f aca="false">0.3</f>
        <v>0.3</v>
      </c>
      <c r="U35" s="1" t="n">
        <v>0</v>
      </c>
      <c r="X35" s="1" t="n">
        <v>3</v>
      </c>
      <c r="Y35" s="1" t="n">
        <f aca="false">S35*S$2*$B$1</f>
        <v>0</v>
      </c>
      <c r="Z35" s="1" t="n">
        <f aca="false">T35*T$2*$B$1</f>
        <v>0</v>
      </c>
      <c r="AA35" s="1" t="n">
        <f aca="false">U35*U$2*$B$1</f>
        <v>0</v>
      </c>
      <c r="AB35" s="1" t="n">
        <f aca="false">('Consumer load profile'!T33*$B$1/'Consumer load profile'!$C$26)-SUM(Y35:AA35)</f>
        <v>0</v>
      </c>
      <c r="AC35" s="1" t="n">
        <f aca="false">SUM(Y35:AB35)</f>
        <v>0</v>
      </c>
    </row>
    <row r="36" customFormat="false" ht="13.8" hidden="false" customHeight="false" outlineLevel="0" collapsed="false">
      <c r="R36" s="1" t="n">
        <v>4</v>
      </c>
      <c r="S36" s="1" t="n">
        <v>0</v>
      </c>
      <c r="T36" s="1" t="n">
        <f aca="false">0.3</f>
        <v>0.3</v>
      </c>
      <c r="U36" s="1" t="n">
        <v>0</v>
      </c>
      <c r="X36" s="1" t="n">
        <v>4</v>
      </c>
      <c r="Y36" s="1" t="n">
        <f aca="false">S36*S$2*$B$1</f>
        <v>0</v>
      </c>
      <c r="Z36" s="1" t="n">
        <f aca="false">T36*T$2*$B$1</f>
        <v>0</v>
      </c>
      <c r="AA36" s="1" t="n">
        <f aca="false">U36*U$2*$B$1</f>
        <v>0</v>
      </c>
      <c r="AB36" s="1" t="n">
        <f aca="false">('Consumer load profile'!T34*$B$1/'Consumer load profile'!$C$26)-SUM(Y36:AA36)</f>
        <v>0</v>
      </c>
      <c r="AC36" s="1" t="n">
        <f aca="false">SUM(Y36:AB36)</f>
        <v>0</v>
      </c>
    </row>
    <row r="37" customFormat="false" ht="13.8" hidden="false" customHeight="false" outlineLevel="0" collapsed="false">
      <c r="R37" s="1" t="n">
        <v>5</v>
      </c>
      <c r="S37" s="1" t="n">
        <v>0</v>
      </c>
      <c r="T37" s="1" t="n">
        <f aca="false">0.3</f>
        <v>0.3</v>
      </c>
      <c r="U37" s="1" t="n">
        <v>0</v>
      </c>
      <c r="X37" s="1" t="n">
        <v>5</v>
      </c>
      <c r="Y37" s="1" t="n">
        <f aca="false">S37*S$2*$B$1</f>
        <v>0</v>
      </c>
      <c r="Z37" s="1" t="n">
        <f aca="false">T37*T$2*$B$1</f>
        <v>0</v>
      </c>
      <c r="AA37" s="1" t="n">
        <f aca="false">U37*U$2*$B$1</f>
        <v>0</v>
      </c>
      <c r="AB37" s="1" t="n">
        <f aca="false">('Consumer load profile'!T35*$B$1/'Consumer load profile'!$C$26)-SUM(Y37:AA37)</f>
        <v>0</v>
      </c>
      <c r="AC37" s="1" t="n">
        <f aca="false">SUM(Y37:AB37)</f>
        <v>0</v>
      </c>
    </row>
    <row r="38" customFormat="false" ht="13.8" hidden="false" customHeight="false" outlineLevel="0" collapsed="false">
      <c r="R38" s="1" t="n">
        <v>6</v>
      </c>
      <c r="S38" s="1" t="n">
        <v>0</v>
      </c>
      <c r="T38" s="1" t="n">
        <f aca="false">0.3</f>
        <v>0.3</v>
      </c>
      <c r="U38" s="1" t="n">
        <v>0</v>
      </c>
      <c r="X38" s="1" t="n">
        <v>6</v>
      </c>
      <c r="Y38" s="1" t="n">
        <f aca="false">S38*S$2*$B$1</f>
        <v>0</v>
      </c>
      <c r="Z38" s="1" t="n">
        <f aca="false">T38*T$2*$B$1</f>
        <v>0</v>
      </c>
      <c r="AA38" s="1" t="n">
        <f aca="false">U38*U$2*$B$1</f>
        <v>0</v>
      </c>
      <c r="AB38" s="1" t="n">
        <f aca="false">('Consumer load profile'!T36*$B$1/'Consumer load profile'!$C$26)-SUM(Y38:AA38)</f>
        <v>0</v>
      </c>
      <c r="AC38" s="1" t="n">
        <f aca="false">SUM(Y38:AB38)</f>
        <v>0</v>
      </c>
    </row>
    <row r="39" customFormat="false" ht="13.8" hidden="false" customHeight="false" outlineLevel="0" collapsed="false">
      <c r="R39" s="1" t="n">
        <v>7</v>
      </c>
      <c r="S39" s="1" t="n">
        <v>0</v>
      </c>
      <c r="T39" s="1" t="n">
        <f aca="false">0.5</f>
        <v>0.5</v>
      </c>
      <c r="U39" s="1" t="n">
        <v>0</v>
      </c>
      <c r="X39" s="1" t="n">
        <v>7</v>
      </c>
      <c r="Y39" s="1" t="n">
        <f aca="false">S39*S$2*$B$1</f>
        <v>0</v>
      </c>
      <c r="Z39" s="1" t="n">
        <f aca="false">T39*T$2*$B$1</f>
        <v>0</v>
      </c>
      <c r="AA39" s="1" t="n">
        <f aca="false">U39*U$2*$B$1</f>
        <v>0</v>
      </c>
      <c r="AB39" s="1" t="n">
        <f aca="false">('Consumer load profile'!T37*$B$1/'Consumer load profile'!$C$26)-SUM(Y39:AA39)</f>
        <v>0</v>
      </c>
      <c r="AC39" s="1" t="n">
        <f aca="false">SUM(Y39:AB39)</f>
        <v>0</v>
      </c>
    </row>
    <row r="40" customFormat="false" ht="13.8" hidden="false" customHeight="false" outlineLevel="0" collapsed="false">
      <c r="R40" s="1" t="n">
        <v>8</v>
      </c>
      <c r="S40" s="1" t="n">
        <v>0</v>
      </c>
      <c r="T40" s="1" t="n">
        <f aca="false">0.5</f>
        <v>0.5</v>
      </c>
      <c r="U40" s="1" t="n">
        <v>1</v>
      </c>
      <c r="X40" s="1" t="n">
        <v>8</v>
      </c>
      <c r="Y40" s="1" t="n">
        <f aca="false">S40*S$2*$B$1</f>
        <v>0</v>
      </c>
      <c r="Z40" s="1" t="n">
        <f aca="false">T40*T$2*$B$1</f>
        <v>0</v>
      </c>
      <c r="AA40" s="1" t="n">
        <f aca="false">U40*U$2*$B$1</f>
        <v>0</v>
      </c>
      <c r="AB40" s="1" t="n">
        <f aca="false">('Consumer load profile'!T38*$B$1/'Consumer load profile'!$C$26)-SUM(Y40:AA40)</f>
        <v>0</v>
      </c>
      <c r="AC40" s="1" t="n">
        <f aca="false">SUM(Y40:AB40)</f>
        <v>0</v>
      </c>
    </row>
    <row r="41" customFormat="false" ht="13.8" hidden="false" customHeight="false" outlineLevel="0" collapsed="false">
      <c r="R41" s="1" t="n">
        <v>9</v>
      </c>
      <c r="S41" s="1" t="n">
        <v>1</v>
      </c>
      <c r="T41" s="1" t="n">
        <f aca="false">0.5</f>
        <v>0.5</v>
      </c>
      <c r="U41" s="1" t="n">
        <v>1</v>
      </c>
      <c r="X41" s="1" t="n">
        <v>9</v>
      </c>
      <c r="Y41" s="1" t="n">
        <f aca="false">S41*S$2*$B$1</f>
        <v>0</v>
      </c>
      <c r="Z41" s="1" t="n">
        <f aca="false">T41*T$2*$B$1</f>
        <v>0</v>
      </c>
      <c r="AA41" s="1" t="n">
        <f aca="false">U41*U$2*$B$1</f>
        <v>0</v>
      </c>
      <c r="AB41" s="1" t="n">
        <f aca="false">('Consumer load profile'!T39*$B$1/'Consumer load profile'!$C$26)-SUM(Y41:AA41)</f>
        <v>0</v>
      </c>
      <c r="AC41" s="1" t="n">
        <f aca="false">SUM(Y41:AB41)</f>
        <v>0</v>
      </c>
    </row>
    <row r="42" customFormat="false" ht="13.8" hidden="false" customHeight="false" outlineLevel="0" collapsed="false">
      <c r="R42" s="1" t="n">
        <v>10</v>
      </c>
      <c r="S42" s="1" t="n">
        <v>1</v>
      </c>
      <c r="T42" s="1" t="n">
        <f aca="false">0.5</f>
        <v>0.5</v>
      </c>
      <c r="U42" s="1" t="n">
        <v>1</v>
      </c>
      <c r="X42" s="1" t="n">
        <v>10</v>
      </c>
      <c r="Y42" s="1" t="n">
        <f aca="false">S42*S$2*$B$1</f>
        <v>0</v>
      </c>
      <c r="Z42" s="1" t="n">
        <f aca="false">T42*T$2*$B$1</f>
        <v>0</v>
      </c>
      <c r="AA42" s="1" t="n">
        <f aca="false">U42*U$2*$B$1</f>
        <v>0</v>
      </c>
      <c r="AB42" s="1" t="n">
        <f aca="false">('Consumer load profile'!T40*$B$1/'Consumer load profile'!$C$26)-SUM(Y42:AA42)</f>
        <v>0</v>
      </c>
      <c r="AC42" s="1" t="n">
        <f aca="false">SUM(Y42:AB42)</f>
        <v>0</v>
      </c>
    </row>
    <row r="43" customFormat="false" ht="13.8" hidden="false" customHeight="false" outlineLevel="0" collapsed="false">
      <c r="R43" s="1" t="n">
        <v>11</v>
      </c>
      <c r="S43" s="1" t="n">
        <v>0</v>
      </c>
      <c r="T43" s="1" t="n">
        <v>1</v>
      </c>
      <c r="U43" s="1" t="n">
        <v>0</v>
      </c>
      <c r="X43" s="1" t="n">
        <v>11</v>
      </c>
      <c r="Y43" s="1" t="n">
        <f aca="false">S43*S$2*$B$1</f>
        <v>0</v>
      </c>
      <c r="Z43" s="1" t="n">
        <f aca="false">T43*T$2*$B$1</f>
        <v>0</v>
      </c>
      <c r="AA43" s="1" t="n">
        <f aca="false">U43*U$2*$B$1</f>
        <v>0</v>
      </c>
      <c r="AB43" s="1" t="n">
        <f aca="false">('Consumer load profile'!T41*$B$1/'Consumer load profile'!$C$26)-SUM(Y43:AA43)</f>
        <v>0</v>
      </c>
      <c r="AC43" s="1" t="n">
        <f aca="false">SUM(Y43:AB43)</f>
        <v>0</v>
      </c>
    </row>
    <row r="44" customFormat="false" ht="13.8" hidden="false" customHeight="false" outlineLevel="0" collapsed="false">
      <c r="R44" s="1" t="n">
        <v>12</v>
      </c>
      <c r="S44" s="1" t="n">
        <v>0</v>
      </c>
      <c r="T44" s="1" t="n">
        <v>1</v>
      </c>
      <c r="U44" s="1" t="n">
        <v>0</v>
      </c>
      <c r="X44" s="1" t="n">
        <v>12</v>
      </c>
      <c r="Y44" s="1" t="n">
        <f aca="false">S44*S$2*$B$1</f>
        <v>0</v>
      </c>
      <c r="Z44" s="1" t="n">
        <f aca="false">T44*T$2*$B$1</f>
        <v>0</v>
      </c>
      <c r="AA44" s="1" t="n">
        <f aca="false">U44*U$2*$B$1</f>
        <v>0</v>
      </c>
      <c r="AB44" s="1" t="n">
        <f aca="false">('Consumer load profile'!T42*$B$1/'Consumer load profile'!$C$26)-SUM(Y44:AA44)</f>
        <v>0</v>
      </c>
      <c r="AC44" s="1" t="n">
        <f aca="false">SUM(Y44:AB44)</f>
        <v>0</v>
      </c>
    </row>
    <row r="45" customFormat="false" ht="13.8" hidden="false" customHeight="false" outlineLevel="0" collapsed="false">
      <c r="R45" s="1" t="n">
        <v>13</v>
      </c>
      <c r="S45" s="1" t="n">
        <v>0</v>
      </c>
      <c r="T45" s="1" t="n">
        <v>1</v>
      </c>
      <c r="U45" s="1" t="n">
        <v>0</v>
      </c>
      <c r="X45" s="1" t="n">
        <v>13</v>
      </c>
      <c r="Y45" s="1" t="n">
        <f aca="false">S45*S$2*$B$1</f>
        <v>0</v>
      </c>
      <c r="Z45" s="1" t="n">
        <f aca="false">T45*T$2*$B$1</f>
        <v>0</v>
      </c>
      <c r="AA45" s="1" t="n">
        <f aca="false">U45*U$2*$B$1</f>
        <v>0</v>
      </c>
      <c r="AB45" s="1" t="n">
        <f aca="false">('Consumer load profile'!T43*$B$1/'Consumer load profile'!$C$26)-SUM(Y45:AA45)</f>
        <v>0</v>
      </c>
      <c r="AC45" s="1" t="n">
        <f aca="false">SUM(Y45:AB45)</f>
        <v>0</v>
      </c>
    </row>
    <row r="46" customFormat="false" ht="13.8" hidden="false" customHeight="false" outlineLevel="0" collapsed="false">
      <c r="R46" s="1" t="n">
        <v>14</v>
      </c>
      <c r="S46" s="1" t="n">
        <v>0</v>
      </c>
      <c r="T46" s="1" t="n">
        <v>1</v>
      </c>
      <c r="U46" s="1" t="n">
        <v>0</v>
      </c>
      <c r="X46" s="1" t="n">
        <v>14</v>
      </c>
      <c r="Y46" s="1" t="n">
        <f aca="false">S46*S$2*$B$1</f>
        <v>0</v>
      </c>
      <c r="Z46" s="1" t="n">
        <f aca="false">T46*T$2*$B$1</f>
        <v>0</v>
      </c>
      <c r="AA46" s="1" t="n">
        <f aca="false">U46*U$2*$B$1</f>
        <v>0</v>
      </c>
      <c r="AB46" s="1" t="n">
        <f aca="false">('Consumer load profile'!T44*$B$1/'Consumer load profile'!$C$26)-SUM(Y46:AA46)</f>
        <v>0</v>
      </c>
      <c r="AC46" s="1" t="n">
        <f aca="false">SUM(Y46:AB46)</f>
        <v>0</v>
      </c>
    </row>
    <row r="47" customFormat="false" ht="13.8" hidden="false" customHeight="false" outlineLevel="0" collapsed="false">
      <c r="R47" s="1" t="n">
        <v>15</v>
      </c>
      <c r="S47" s="1" t="n">
        <v>0</v>
      </c>
      <c r="T47" s="1" t="n">
        <v>1</v>
      </c>
      <c r="U47" s="1" t="n">
        <v>0</v>
      </c>
      <c r="X47" s="1" t="n">
        <v>15</v>
      </c>
      <c r="Y47" s="1" t="n">
        <f aca="false">S47*S$2*$B$1</f>
        <v>0</v>
      </c>
      <c r="Z47" s="1" t="n">
        <f aca="false">T47*T$2*$B$1</f>
        <v>0</v>
      </c>
      <c r="AA47" s="1" t="n">
        <f aca="false">U47*U$2*$B$1</f>
        <v>0</v>
      </c>
      <c r="AB47" s="1" t="n">
        <f aca="false">('Consumer load profile'!T45*$B$1/'Consumer load profile'!$C$26)-SUM(Y47:AA47)</f>
        <v>0</v>
      </c>
      <c r="AC47" s="1" t="n">
        <f aca="false">SUM(Y47:AB47)</f>
        <v>0</v>
      </c>
    </row>
    <row r="48" customFormat="false" ht="13.8" hidden="false" customHeight="false" outlineLevel="0" collapsed="false">
      <c r="R48" s="1" t="n">
        <v>16</v>
      </c>
      <c r="S48" s="1" t="n">
        <v>0</v>
      </c>
      <c r="T48" s="1" t="n">
        <v>1</v>
      </c>
      <c r="U48" s="1" t="n">
        <v>0</v>
      </c>
      <c r="X48" s="1" t="n">
        <v>16</v>
      </c>
      <c r="Y48" s="1" t="n">
        <f aca="false">S48*S$2*$B$1</f>
        <v>0</v>
      </c>
      <c r="Z48" s="1" t="n">
        <f aca="false">T48*T$2*$B$1</f>
        <v>0</v>
      </c>
      <c r="AA48" s="1" t="n">
        <f aca="false">U48*U$2*$B$1</f>
        <v>0</v>
      </c>
      <c r="AB48" s="1" t="n">
        <f aca="false">('Consumer load profile'!T46*$B$1/'Consumer load profile'!$C$26)-SUM(Y48:AA48)</f>
        <v>0</v>
      </c>
      <c r="AC48" s="1" t="n">
        <f aca="false">SUM(Y48:AB48)</f>
        <v>0</v>
      </c>
    </row>
    <row r="49" customFormat="false" ht="13.8" hidden="false" customHeight="false" outlineLevel="0" collapsed="false">
      <c r="R49" s="1" t="n">
        <v>17</v>
      </c>
      <c r="S49" s="1" t="n">
        <v>0</v>
      </c>
      <c r="T49" s="1" t="n">
        <v>1</v>
      </c>
      <c r="U49" s="1" t="n">
        <v>0</v>
      </c>
      <c r="X49" s="1" t="n">
        <v>17</v>
      </c>
      <c r="Y49" s="1" t="n">
        <f aca="false">S49*S$2*$B$1</f>
        <v>0</v>
      </c>
      <c r="Z49" s="1" t="n">
        <f aca="false">T49*T$2*$B$1</f>
        <v>0</v>
      </c>
      <c r="AA49" s="1" t="n">
        <f aca="false">U49*U$2*$B$1</f>
        <v>0</v>
      </c>
      <c r="AB49" s="1" t="n">
        <f aca="false">('Consumer load profile'!T47*$B$1/'Consumer load profile'!$C$26)-SUM(Y49:AA49)</f>
        <v>0</v>
      </c>
      <c r="AC49" s="1" t="n">
        <f aca="false">SUM(Y49:AB49)</f>
        <v>0</v>
      </c>
    </row>
    <row r="50" customFormat="false" ht="13.8" hidden="false" customHeight="false" outlineLevel="0" collapsed="false">
      <c r="R50" s="1" t="n">
        <v>18</v>
      </c>
      <c r="S50" s="1" t="n">
        <v>1</v>
      </c>
      <c r="T50" s="1" t="n">
        <f aca="false">0.3</f>
        <v>0.3</v>
      </c>
      <c r="U50" s="1" t="n">
        <v>0</v>
      </c>
      <c r="X50" s="1" t="n">
        <v>18</v>
      </c>
      <c r="Y50" s="1" t="n">
        <f aca="false">S50*S$2*$B$1</f>
        <v>0</v>
      </c>
      <c r="Z50" s="1" t="n">
        <f aca="false">T50*T$2*$B$1</f>
        <v>0</v>
      </c>
      <c r="AA50" s="1" t="n">
        <f aca="false">U50*U$2*$B$1</f>
        <v>0</v>
      </c>
      <c r="AB50" s="1" t="n">
        <f aca="false">('Consumer load profile'!T48*$B$1/'Consumer load profile'!$C$26)-SUM(Y50:AA50)</f>
        <v>0</v>
      </c>
      <c r="AC50" s="1" t="n">
        <f aca="false">SUM(Y50:AB50)</f>
        <v>0</v>
      </c>
    </row>
    <row r="51" customFormat="false" ht="13.8" hidden="false" customHeight="false" outlineLevel="0" collapsed="false">
      <c r="R51" s="1" t="n">
        <v>19</v>
      </c>
      <c r="S51" s="1" t="n">
        <v>1</v>
      </c>
      <c r="T51" s="1" t="n">
        <f aca="false">0.3</f>
        <v>0.3</v>
      </c>
      <c r="U51" s="1" t="n">
        <v>0</v>
      </c>
      <c r="X51" s="1" t="n">
        <v>19</v>
      </c>
      <c r="Y51" s="1" t="n">
        <f aca="false">S51*S$2*$B$1</f>
        <v>0</v>
      </c>
      <c r="Z51" s="1" t="n">
        <f aca="false">T51*T$2*$B$1</f>
        <v>0</v>
      </c>
      <c r="AA51" s="1" t="n">
        <f aca="false">U51*U$2*$B$1</f>
        <v>0</v>
      </c>
      <c r="AB51" s="1" t="n">
        <f aca="false">('Consumer load profile'!T49*$B$1/'Consumer load profile'!$C$26)-SUM(Y51:AA51)</f>
        <v>0</v>
      </c>
      <c r="AC51" s="1" t="n">
        <f aca="false">SUM(Y51:AB51)</f>
        <v>0</v>
      </c>
    </row>
    <row r="52" customFormat="false" ht="13.8" hidden="false" customHeight="false" outlineLevel="0" collapsed="false">
      <c r="R52" s="1" t="n">
        <v>20</v>
      </c>
      <c r="S52" s="1" t="n">
        <v>0</v>
      </c>
      <c r="T52" s="1" t="n">
        <f aca="false">0.3</f>
        <v>0.3</v>
      </c>
      <c r="U52" s="1" t="n">
        <v>0</v>
      </c>
      <c r="X52" s="1" t="n">
        <v>20</v>
      </c>
      <c r="Y52" s="1" t="n">
        <f aca="false">S52*S$2*$B$1</f>
        <v>0</v>
      </c>
      <c r="Z52" s="1" t="n">
        <f aca="false">T52*T$2*$B$1</f>
        <v>0</v>
      </c>
      <c r="AA52" s="1" t="n">
        <f aca="false">U52*U$2*$B$1</f>
        <v>0</v>
      </c>
      <c r="AB52" s="1" t="n">
        <f aca="false">('Consumer load profile'!T50*$B$1/'Consumer load profile'!$C$26)-SUM(Y52:AA52)</f>
        <v>0</v>
      </c>
      <c r="AC52" s="1" t="n">
        <f aca="false">SUM(Y52:AB52)</f>
        <v>0</v>
      </c>
    </row>
    <row r="53" customFormat="false" ht="13.8" hidden="false" customHeight="false" outlineLevel="0" collapsed="false">
      <c r="R53" s="1" t="n">
        <v>21</v>
      </c>
      <c r="S53" s="1" t="n">
        <v>0</v>
      </c>
      <c r="T53" s="1" t="n">
        <f aca="false">0.3</f>
        <v>0.3</v>
      </c>
      <c r="U53" s="1" t="n">
        <v>0</v>
      </c>
      <c r="X53" s="1" t="n">
        <v>21</v>
      </c>
      <c r="Y53" s="1" t="n">
        <f aca="false">S53*S$2*$B$1</f>
        <v>0</v>
      </c>
      <c r="Z53" s="1" t="n">
        <f aca="false">T53*T$2*$B$1</f>
        <v>0</v>
      </c>
      <c r="AA53" s="1" t="n">
        <f aca="false">U53*U$2*$B$1</f>
        <v>0</v>
      </c>
      <c r="AB53" s="1" t="n">
        <f aca="false">('Consumer load profile'!T51*$B$1/'Consumer load profile'!$C$26)-SUM(Y53:AA53)</f>
        <v>0</v>
      </c>
      <c r="AC53" s="1" t="n">
        <f aca="false">SUM(Y53:AB53)</f>
        <v>0</v>
      </c>
    </row>
    <row r="54" customFormat="false" ht="13.8" hidden="false" customHeight="false" outlineLevel="0" collapsed="false">
      <c r="R54" s="1" t="n">
        <v>22</v>
      </c>
      <c r="S54" s="1" t="n">
        <v>0</v>
      </c>
      <c r="T54" s="1" t="n">
        <f aca="false">0.3</f>
        <v>0.3</v>
      </c>
      <c r="U54" s="1" t="n">
        <v>0</v>
      </c>
      <c r="X54" s="1" t="n">
        <v>22</v>
      </c>
      <c r="Y54" s="1" t="n">
        <f aca="false">S54*S$2*$B$1</f>
        <v>0</v>
      </c>
      <c r="Z54" s="1" t="n">
        <f aca="false">T54*T$2*$B$1</f>
        <v>0</v>
      </c>
      <c r="AA54" s="1" t="n">
        <f aca="false">U54*U$2*$B$1</f>
        <v>0</v>
      </c>
      <c r="AB54" s="1" t="n">
        <f aca="false">('Consumer load profile'!T52*$B$1/'Consumer load profile'!$C$26)-SUM(Y54:AA54)</f>
        <v>0</v>
      </c>
      <c r="AC54" s="1" t="n">
        <f aca="false">SUM(Y54:AB54)</f>
        <v>0</v>
      </c>
    </row>
    <row r="55" customFormat="false" ht="13.8" hidden="false" customHeight="false" outlineLevel="0" collapsed="false">
      <c r="R55" s="1" t="n">
        <v>23</v>
      </c>
      <c r="S55" s="1" t="n">
        <v>0</v>
      </c>
      <c r="T55" s="1" t="n">
        <f aca="false">0.3</f>
        <v>0.3</v>
      </c>
      <c r="U55" s="1" t="n">
        <v>0</v>
      </c>
      <c r="X55" s="1" t="n">
        <v>23</v>
      </c>
      <c r="Y55" s="1" t="n">
        <f aca="false">S55*S$2*$B$1</f>
        <v>0</v>
      </c>
      <c r="Z55" s="1" t="n">
        <f aca="false">T55*T$2*$B$1</f>
        <v>0</v>
      </c>
      <c r="AA55" s="1" t="n">
        <f aca="false">U55*U$2*$B$1</f>
        <v>0</v>
      </c>
      <c r="AB55" s="1" t="n">
        <f aca="false">('Consumer load profile'!T53*$B$1/'Consumer load profile'!$C$26)-SUM(Y55:AA55)</f>
        <v>0</v>
      </c>
      <c r="AC55" s="1" t="n">
        <f aca="false">SUM(Y55:AB55)</f>
        <v>0</v>
      </c>
    </row>
    <row r="56" customFormat="false" ht="13.8" hidden="false" customHeight="false" outlineLevel="0" collapsed="false">
      <c r="R56" s="1" t="n">
        <v>24</v>
      </c>
      <c r="S56" s="1" t="n">
        <v>0</v>
      </c>
      <c r="T56" s="1" t="n">
        <f aca="false">0.3</f>
        <v>0.3</v>
      </c>
      <c r="U56" s="1" t="n">
        <v>0</v>
      </c>
      <c r="X56" s="1" t="n">
        <v>24</v>
      </c>
      <c r="Y56" s="1" t="n">
        <f aca="false">S56*S$2*$B$1</f>
        <v>0</v>
      </c>
      <c r="Z56" s="1" t="n">
        <f aca="false">T56*T$2*$B$1</f>
        <v>0</v>
      </c>
      <c r="AA56" s="1" t="n">
        <f aca="false">U56*U$2*$B$1</f>
        <v>0</v>
      </c>
      <c r="AB56" s="1" t="n">
        <f aca="false">('Consumer load profile'!T54*$B$1/'Consumer load profile'!$C$26)-SUM(Y56:AA56)</f>
        <v>0</v>
      </c>
      <c r="AC56" s="1" t="n">
        <f aca="false">SUM(Y56:AB56)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2.56"/>
  </cols>
  <sheetData>
    <row r="1" customFormat="false" ht="14.25" hidden="false" customHeight="false" outlineLevel="0" collapsed="false">
      <c r="A1" s="3" t="s">
        <v>0</v>
      </c>
      <c r="B1" s="3" t="n">
        <v>700</v>
      </c>
    </row>
    <row r="2" customFormat="false" ht="14.25" hidden="false" customHeight="false" outlineLevel="0" collapsed="false">
      <c r="A2" s="0" t="s">
        <v>1</v>
      </c>
      <c r="B2" s="4" t="n">
        <v>0.1</v>
      </c>
      <c r="C2" s="4" t="n">
        <v>0.3</v>
      </c>
      <c r="D2" s="4" t="n">
        <v>0.1</v>
      </c>
    </row>
    <row r="3" customFormat="false" ht="14.2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H3" s="0" t="s">
        <v>2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</row>
    <row r="4" customFormat="false" ht="14.25" hidden="false" customHeight="false" outlineLevel="0" collapsed="false">
      <c r="A4" s="0" t="n">
        <v>1</v>
      </c>
      <c r="B4" s="0" t="n">
        <v>0</v>
      </c>
      <c r="C4" s="0" t="n">
        <v>1</v>
      </c>
      <c r="D4" s="0" t="n">
        <v>0</v>
      </c>
      <c r="H4" s="0" t="n">
        <v>1</v>
      </c>
      <c r="I4" s="0" t="n">
        <f aca="false">B4*B$2*$B$1</f>
        <v>0</v>
      </c>
      <c r="J4" s="0" t="n">
        <f aca="false">C4*C$2*$B$1</f>
        <v>210</v>
      </c>
      <c r="K4" s="0" t="n">
        <f aca="false">D4*D$2*$B$1</f>
        <v>0</v>
      </c>
      <c r="L4" s="0" t="n">
        <f aca="false">$B$1*'Consumer load profile'!B2/'Consumer load profile'!B$26</f>
        <v>580.105410447761</v>
      </c>
      <c r="M4" s="0" t="n">
        <f aca="false">SUM(I4:L4)</f>
        <v>790.105410447761</v>
      </c>
    </row>
    <row r="5" customFormat="false" ht="14.25" hidden="false" customHeight="false" outlineLevel="0" collapsed="false">
      <c r="A5" s="0" t="n">
        <v>2</v>
      </c>
      <c r="B5" s="0" t="n">
        <v>0</v>
      </c>
      <c r="C5" s="0" t="n">
        <v>1</v>
      </c>
      <c r="D5" s="0" t="n">
        <v>0</v>
      </c>
      <c r="H5" s="0" t="n">
        <v>2</v>
      </c>
      <c r="I5" s="0" t="n">
        <f aca="false">B5*B$2*$B$1</f>
        <v>0</v>
      </c>
      <c r="J5" s="0" t="n">
        <f aca="false">C5*C$2*$B$1</f>
        <v>210</v>
      </c>
      <c r="K5" s="0" t="n">
        <f aca="false">D5*D$2*$B$1</f>
        <v>0</v>
      </c>
      <c r="L5" s="0" t="n">
        <f aca="false">$B$1*'Consumer load profile'!B3/'Consumer load profile'!B$26</f>
        <v>543.407649253731</v>
      </c>
      <c r="M5" s="0" t="n">
        <f aca="false">SUM(I5:L5)</f>
        <v>753.407649253731</v>
      </c>
    </row>
    <row r="6" customFormat="false" ht="14.25" hidden="false" customHeight="false" outlineLevel="0" collapsed="false">
      <c r="A6" s="0" t="n">
        <v>3</v>
      </c>
      <c r="B6" s="0" t="n">
        <v>0</v>
      </c>
      <c r="C6" s="0" t="n">
        <v>1</v>
      </c>
      <c r="D6" s="0" t="n">
        <v>0</v>
      </c>
      <c r="H6" s="0" t="n">
        <v>3</v>
      </c>
      <c r="I6" s="0" t="n">
        <f aca="false">B6*B$2*$B$1</f>
        <v>0</v>
      </c>
      <c r="J6" s="0" t="n">
        <f aca="false">C6*C$2*$B$1</f>
        <v>210</v>
      </c>
      <c r="K6" s="0" t="n">
        <f aca="false">D6*D$2*$B$1</f>
        <v>0</v>
      </c>
      <c r="L6" s="0" t="n">
        <f aca="false">$B$1*'Consumer load profile'!B4/'Consumer load profile'!B$26</f>
        <v>518.091417910448</v>
      </c>
      <c r="M6" s="0" t="n">
        <f aca="false">SUM(I6:L6)</f>
        <v>728.091417910448</v>
      </c>
    </row>
    <row r="7" customFormat="false" ht="14.25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0</v>
      </c>
      <c r="H7" s="0" t="n">
        <v>4</v>
      </c>
      <c r="I7" s="0" t="n">
        <f aca="false">B7*B$2*$B$1</f>
        <v>0</v>
      </c>
      <c r="J7" s="0" t="n">
        <f aca="false">C7*C$2*$B$1</f>
        <v>210</v>
      </c>
      <c r="K7" s="0" t="n">
        <f aca="false">D7*D$2*$B$1</f>
        <v>0</v>
      </c>
      <c r="L7" s="0" t="n">
        <f aca="false">$B$1*'Consumer load profile'!B5/'Consumer load profile'!B$26</f>
        <v>511.581156716418</v>
      </c>
      <c r="M7" s="0" t="n">
        <f aca="false">SUM(I7:L7)</f>
        <v>721.581156716418</v>
      </c>
    </row>
    <row r="8" customFormat="false" ht="14.25" hidden="false" customHeight="false" outlineLevel="0" collapsed="false">
      <c r="A8" s="0" t="n">
        <v>5</v>
      </c>
      <c r="B8" s="0" t="n">
        <v>0</v>
      </c>
      <c r="C8" s="0" t="n">
        <v>1</v>
      </c>
      <c r="D8" s="0" t="n">
        <v>1</v>
      </c>
      <c r="H8" s="0" t="n">
        <v>5</v>
      </c>
      <c r="I8" s="0" t="n">
        <f aca="false">B8*B$2*$B$1</f>
        <v>0</v>
      </c>
      <c r="J8" s="0" t="n">
        <f aca="false">C8*C$2*$B$1</f>
        <v>210</v>
      </c>
      <c r="K8" s="0" t="n">
        <f aca="false">D8*D$2*$B$1</f>
        <v>70</v>
      </c>
      <c r="L8" s="0" t="n">
        <f aca="false">$B$1*'Consumer load profile'!B6/'Consumer load profile'!B$26</f>
        <v>505.665111940299</v>
      </c>
      <c r="M8" s="0" t="n">
        <f aca="false">SUM(I8:L8)</f>
        <v>785.665111940298</v>
      </c>
    </row>
    <row r="9" customFormat="false" ht="14.25" hidden="false" customHeight="false" outlineLevel="0" collapsed="false">
      <c r="A9" s="0" t="n">
        <v>6</v>
      </c>
      <c r="B9" s="0" t="n">
        <v>0</v>
      </c>
      <c r="C9" s="0" t="n">
        <v>0.5</v>
      </c>
      <c r="D9" s="0" t="n">
        <v>1</v>
      </c>
      <c r="H9" s="0" t="n">
        <v>6</v>
      </c>
      <c r="I9" s="0" t="n">
        <f aca="false">B9*B$2*$B$1</f>
        <v>0</v>
      </c>
      <c r="J9" s="0" t="n">
        <f aca="false">C9*C$2*$B$1</f>
        <v>105</v>
      </c>
      <c r="K9" s="0" t="n">
        <f aca="false">D9*D$2*$B$1</f>
        <v>70</v>
      </c>
      <c r="L9" s="0" t="n">
        <f aca="false">$B$1*'Consumer load profile'!B7/'Consumer load profile'!B$26</f>
        <v>511.750932835821</v>
      </c>
      <c r="M9" s="0" t="n">
        <f aca="false">SUM(I9:L9)</f>
        <v>686.750932835821</v>
      </c>
    </row>
    <row r="10" customFormat="false" ht="14.25" hidden="false" customHeight="false" outlineLevel="0" collapsed="false">
      <c r="A10" s="0" t="n">
        <v>7</v>
      </c>
      <c r="B10" s="0" t="n">
        <v>0</v>
      </c>
      <c r="C10" s="0" t="n">
        <v>0.5</v>
      </c>
      <c r="D10" s="0" t="n">
        <v>1</v>
      </c>
      <c r="H10" s="0" t="n">
        <v>7</v>
      </c>
      <c r="I10" s="0" t="n">
        <f aca="false">B10*B$2*$B$1</f>
        <v>0</v>
      </c>
      <c r="J10" s="0" t="n">
        <f aca="false">C10*C$2*$B$1</f>
        <v>105</v>
      </c>
      <c r="K10" s="0" t="n">
        <f aca="false">D10*D$2*$B$1</f>
        <v>70</v>
      </c>
      <c r="L10" s="0" t="n">
        <f aca="false">$B$1*'Consumer load profile'!B8/'Consumer load profile'!B$26</f>
        <v>534.161380597015</v>
      </c>
      <c r="M10" s="0" t="n">
        <f aca="false">SUM(I10:L10)</f>
        <v>709.161380597015</v>
      </c>
    </row>
    <row r="11" customFormat="false" ht="14.25" hidden="false" customHeight="false" outlineLevel="0" collapsed="false">
      <c r="A11" s="0" t="n">
        <v>8</v>
      </c>
      <c r="B11" s="0" t="n">
        <v>1</v>
      </c>
      <c r="C11" s="0" t="n">
        <v>0.5</v>
      </c>
      <c r="D11" s="0" t="n">
        <v>0</v>
      </c>
      <c r="H11" s="0" t="n">
        <v>8</v>
      </c>
      <c r="I11" s="0" t="n">
        <f aca="false">B11*B$2*$B$1</f>
        <v>70</v>
      </c>
      <c r="J11" s="0" t="n">
        <f aca="false">C11*C$2*$B$1</f>
        <v>105</v>
      </c>
      <c r="K11" s="0" t="n">
        <f aca="false">D11*D$2*$B$1</f>
        <v>0</v>
      </c>
      <c r="L11" s="0" t="n">
        <f aca="false">$B$1*'Consumer load profile'!B9/'Consumer load profile'!B$26</f>
        <v>564.433768656716</v>
      </c>
      <c r="M11" s="0" t="n">
        <f aca="false">SUM(I11:L11)</f>
        <v>739.433768656716</v>
      </c>
    </row>
    <row r="12" customFormat="false" ht="14.25" hidden="false" customHeight="false" outlineLevel="0" collapsed="false">
      <c r="A12" s="0" t="n">
        <v>9</v>
      </c>
      <c r="B12" s="0" t="n">
        <v>1</v>
      </c>
      <c r="C12" s="0" t="n">
        <v>0.5</v>
      </c>
      <c r="D12" s="0" t="n">
        <v>0</v>
      </c>
      <c r="H12" s="0" t="n">
        <v>9</v>
      </c>
      <c r="I12" s="0" t="n">
        <f aca="false">B12*B$2*$B$1</f>
        <v>70</v>
      </c>
      <c r="J12" s="0" t="n">
        <f aca="false">C12*C$2*$B$1</f>
        <v>105</v>
      </c>
      <c r="K12" s="0" t="n">
        <f aca="false">D12*D$2*$B$1</f>
        <v>0</v>
      </c>
      <c r="L12" s="0" t="n">
        <f aca="false">$B$1*'Consumer load profile'!B10/'Consumer load profile'!B$26</f>
        <v>623.894589552239</v>
      </c>
      <c r="M12" s="0" t="n">
        <f aca="false">SUM(I12:L12)</f>
        <v>798.894589552239</v>
      </c>
    </row>
    <row r="13" customFormat="false" ht="14.25" hidden="false" customHeight="false" outlineLevel="0" collapsed="false">
      <c r="A13" s="0" t="n">
        <v>10</v>
      </c>
      <c r="B13" s="0" t="n">
        <v>1</v>
      </c>
      <c r="C13" s="0" t="n">
        <v>0.5</v>
      </c>
      <c r="D13" s="0" t="n">
        <v>0</v>
      </c>
      <c r="H13" s="0" t="n">
        <v>10</v>
      </c>
      <c r="I13" s="0" t="n">
        <f aca="false">B13*B$2*$B$1</f>
        <v>70</v>
      </c>
      <c r="J13" s="0" t="n">
        <f aca="false">C13*C$2*$B$1</f>
        <v>105</v>
      </c>
      <c r="K13" s="0" t="n">
        <f aca="false">D13*D$2*$B$1</f>
        <v>0</v>
      </c>
      <c r="L13" s="0" t="n">
        <f aca="false">$B$1*'Consumer load profile'!B11/'Consumer load profile'!B$26</f>
        <v>646.540111940299</v>
      </c>
      <c r="M13" s="0" t="n">
        <f aca="false">SUM(I13:L13)</f>
        <v>821.540111940299</v>
      </c>
    </row>
    <row r="14" customFormat="false" ht="14.25" hidden="false" customHeight="false" outlineLevel="0" collapsed="false">
      <c r="A14" s="0" t="n">
        <v>11</v>
      </c>
      <c r="B14" s="0" t="n">
        <v>0</v>
      </c>
      <c r="C14" s="0" t="n">
        <v>0.5</v>
      </c>
      <c r="D14" s="0" t="n">
        <v>0</v>
      </c>
      <c r="H14" s="0" t="n">
        <v>11</v>
      </c>
      <c r="I14" s="0" t="n">
        <f aca="false">B14*B$2*$B$1</f>
        <v>0</v>
      </c>
      <c r="J14" s="0" t="n">
        <f aca="false">C14*C$2*$B$1</f>
        <v>105</v>
      </c>
      <c r="K14" s="0" t="n">
        <f aca="false">D14*D$2*$B$1</f>
        <v>0</v>
      </c>
      <c r="L14" s="0" t="n">
        <f aca="false">$B$1*'Consumer load profile'!B12/'Consumer load profile'!B$26</f>
        <v>655.597014925373</v>
      </c>
      <c r="M14" s="0" t="n">
        <f aca="false">SUM(I14:L14)</f>
        <v>760.597014925373</v>
      </c>
    </row>
    <row r="15" customFormat="false" ht="14.25" hidden="false" customHeight="false" outlineLevel="0" collapsed="false">
      <c r="A15" s="0" t="n">
        <v>12</v>
      </c>
      <c r="B15" s="0" t="n">
        <v>0</v>
      </c>
      <c r="C15" s="0" t="n">
        <v>0.5</v>
      </c>
      <c r="D15" s="0" t="n">
        <v>0</v>
      </c>
      <c r="H15" s="0" t="n">
        <v>12</v>
      </c>
      <c r="I15" s="0" t="n">
        <f aca="false">B15*B$2*$B$1</f>
        <v>0</v>
      </c>
      <c r="J15" s="0" t="n">
        <f aca="false">C15*C$2*$B$1</f>
        <v>105</v>
      </c>
      <c r="K15" s="0" t="n">
        <f aca="false">D15*D$2*$B$1</f>
        <v>0</v>
      </c>
      <c r="L15" s="0" t="n">
        <f aca="false">$B$1*'Consumer load profile'!B13/'Consumer load profile'!B$26</f>
        <v>669.113805970149</v>
      </c>
      <c r="M15" s="0" t="n">
        <f aca="false">SUM(I15:L15)</f>
        <v>774.113805970149</v>
      </c>
    </row>
    <row r="16" customFormat="false" ht="14.25" hidden="false" customHeight="false" outlineLevel="0" collapsed="false">
      <c r="A16" s="0" t="n">
        <v>13</v>
      </c>
      <c r="B16" s="0" t="n">
        <v>0</v>
      </c>
      <c r="C16" s="0" t="n">
        <v>0.5</v>
      </c>
      <c r="D16" s="0" t="n">
        <v>0</v>
      </c>
      <c r="H16" s="0" t="n">
        <v>13</v>
      </c>
      <c r="I16" s="0" t="n">
        <f aca="false">B16*B$2*$B$1</f>
        <v>0</v>
      </c>
      <c r="J16" s="0" t="n">
        <f aca="false">C16*C$2*$B$1</f>
        <v>105</v>
      </c>
      <c r="K16" s="0" t="n">
        <f aca="false">D16*D$2*$B$1</f>
        <v>0</v>
      </c>
      <c r="L16" s="0" t="n">
        <f aca="false">$B$1*'Consumer load profile'!B14/'Consumer load profile'!B$26</f>
        <v>687.85447761194</v>
      </c>
      <c r="M16" s="0" t="n">
        <f aca="false">SUM(I16:L16)</f>
        <v>792.85447761194</v>
      </c>
    </row>
    <row r="17" customFormat="false" ht="14.25" hidden="false" customHeight="false" outlineLevel="0" collapsed="false">
      <c r="A17" s="0" t="n">
        <v>14</v>
      </c>
      <c r="B17" s="0" t="n">
        <v>0</v>
      </c>
      <c r="C17" s="0" t="n">
        <v>0.5</v>
      </c>
      <c r="D17" s="0" t="n">
        <v>0</v>
      </c>
      <c r="H17" s="0" t="n">
        <v>14</v>
      </c>
      <c r="I17" s="0" t="n">
        <f aca="false">B17*B$2*$B$1</f>
        <v>0</v>
      </c>
      <c r="J17" s="0" t="n">
        <f aca="false">C17*C$2*$B$1</f>
        <v>105</v>
      </c>
      <c r="K17" s="0" t="n">
        <f aca="false">D17*D$2*$B$1</f>
        <v>0</v>
      </c>
      <c r="L17" s="0" t="n">
        <f aca="false">$B$1*'Consumer load profile'!B15/'Consumer load profile'!B$26</f>
        <v>690.727611940299</v>
      </c>
      <c r="M17" s="0" t="n">
        <f aca="false">SUM(I17:L17)</f>
        <v>795.727611940299</v>
      </c>
    </row>
    <row r="18" customFormat="false" ht="14.25" hidden="false" customHeight="false" outlineLevel="0" collapsed="false">
      <c r="A18" s="0" t="n">
        <v>15</v>
      </c>
      <c r="B18" s="0" t="n">
        <v>0</v>
      </c>
      <c r="C18" s="0" t="n">
        <v>0.5</v>
      </c>
      <c r="D18" s="0" t="n">
        <v>0</v>
      </c>
      <c r="H18" s="0" t="n">
        <v>15</v>
      </c>
      <c r="I18" s="0" t="n">
        <f aca="false">B18*B$2*$B$1</f>
        <v>0</v>
      </c>
      <c r="J18" s="0" t="n">
        <f aca="false">C18*C$2*$B$1</f>
        <v>105</v>
      </c>
      <c r="K18" s="0" t="n">
        <f aca="false">D18*D$2*$B$1</f>
        <v>0</v>
      </c>
      <c r="L18" s="0" t="n">
        <f aca="false">$B$1*'Consumer load profile'!B16/'Consumer load profile'!B$26</f>
        <v>686.744402985075</v>
      </c>
      <c r="M18" s="0" t="n">
        <f aca="false">SUM(I18:L18)</f>
        <v>791.744402985075</v>
      </c>
    </row>
    <row r="19" customFormat="false" ht="14.25" hidden="false" customHeight="false" outlineLevel="0" collapsed="false">
      <c r="A19" s="0" t="n">
        <v>16</v>
      </c>
      <c r="B19" s="0" t="n">
        <v>0</v>
      </c>
      <c r="C19" s="0" t="n">
        <v>0.5</v>
      </c>
      <c r="D19" s="0" t="n">
        <v>1</v>
      </c>
      <c r="H19" s="0" t="n">
        <v>16</v>
      </c>
      <c r="I19" s="0" t="n">
        <f aca="false">B19*B$2*$B$1</f>
        <v>0</v>
      </c>
      <c r="J19" s="0" t="n">
        <f aca="false">C19*C$2*$B$1</f>
        <v>105</v>
      </c>
      <c r="K19" s="0" t="n">
        <f aca="false">D19*D$2*$B$1</f>
        <v>70</v>
      </c>
      <c r="L19" s="0" t="n">
        <f aca="false">$B$1*'Consumer load profile'!B17/'Consumer load profile'!B$26</f>
        <v>690.662313432836</v>
      </c>
      <c r="M19" s="0" t="n">
        <f aca="false">SUM(I19:L19)</f>
        <v>865.662313432836</v>
      </c>
    </row>
    <row r="20" customFormat="false" ht="14.25" hidden="false" customHeight="false" outlineLevel="0" collapsed="false">
      <c r="A20" s="0" t="n">
        <v>17</v>
      </c>
      <c r="B20" s="0" t="n">
        <v>0</v>
      </c>
      <c r="C20" s="0" t="n">
        <v>1</v>
      </c>
      <c r="D20" s="0" t="n">
        <v>1</v>
      </c>
      <c r="H20" s="0" t="n">
        <v>17</v>
      </c>
      <c r="I20" s="0" t="n">
        <f aca="false">B20*B$2*$B$1</f>
        <v>0</v>
      </c>
      <c r="J20" s="0" t="n">
        <f aca="false">C20*C$2*$B$1</f>
        <v>210</v>
      </c>
      <c r="K20" s="0" t="n">
        <f aca="false">D20*D$2*$B$1</f>
        <v>70</v>
      </c>
      <c r="L20" s="0" t="n">
        <f aca="false">$B$1*'Consumer load profile'!B18/'Consumer load profile'!B$26</f>
        <v>667.938432835821</v>
      </c>
      <c r="M20" s="0" t="n">
        <f aca="false">SUM(I20:L20)</f>
        <v>947.938432835821</v>
      </c>
    </row>
    <row r="21" customFormat="false" ht="14.25" hidden="false" customHeight="false" outlineLevel="0" collapsed="false">
      <c r="A21" s="0" t="n">
        <v>18</v>
      </c>
      <c r="B21" s="0" t="n">
        <v>1</v>
      </c>
      <c r="C21" s="0" t="n">
        <v>1</v>
      </c>
      <c r="D21" s="0" t="n">
        <v>1</v>
      </c>
      <c r="H21" s="0" t="n">
        <v>18</v>
      </c>
      <c r="I21" s="0" t="n">
        <f aca="false">B21*B$2*$B$1</f>
        <v>70</v>
      </c>
      <c r="J21" s="0" t="n">
        <f aca="false">C21*C$2*$B$1</f>
        <v>210</v>
      </c>
      <c r="K21" s="0" t="n">
        <f aca="false">D21*D$2*$B$1</f>
        <v>70</v>
      </c>
      <c r="L21" s="0" t="n">
        <f aca="false">$B$1*'Consumer load profile'!B19/'Consumer load profile'!B$26</f>
        <v>664.151119402985</v>
      </c>
      <c r="M21" s="0" t="n">
        <f aca="false">SUM(I21:L21)</f>
        <v>1014.15111940299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v>1</v>
      </c>
      <c r="D22" s="0" t="n">
        <v>0</v>
      </c>
      <c r="H22" s="0" t="n">
        <v>19</v>
      </c>
      <c r="I22" s="0" t="n">
        <f aca="false">B22*B$2*$B$1</f>
        <v>70</v>
      </c>
      <c r="J22" s="0" t="n">
        <f aca="false">C22*C$2*$B$1</f>
        <v>210</v>
      </c>
      <c r="K22" s="0" t="n">
        <f aca="false">D22*D$2*$B$1</f>
        <v>0</v>
      </c>
      <c r="L22" s="0" t="n">
        <f aca="false">$B$1*'Consumer load profile'!B20/'Consumer load profile'!B$26</f>
        <v>689.944029850746</v>
      </c>
      <c r="M22" s="0" t="n">
        <f aca="false">SUM(I22:L22)</f>
        <v>969.944029850746</v>
      </c>
    </row>
    <row r="23" customFormat="false" ht="14.25" hidden="false" customHeight="false" outlineLevel="0" collapsed="false">
      <c r="A23" s="0" t="n">
        <v>20</v>
      </c>
      <c r="B23" s="0" t="n">
        <v>1</v>
      </c>
      <c r="C23" s="0" t="n">
        <v>1</v>
      </c>
      <c r="D23" s="0" t="n">
        <v>0</v>
      </c>
      <c r="H23" s="0" t="n">
        <v>20</v>
      </c>
      <c r="I23" s="0" t="n">
        <f aca="false">B23*B$2*$B$1</f>
        <v>70</v>
      </c>
      <c r="J23" s="0" t="n">
        <f aca="false">C23*C$2*$B$1</f>
        <v>210</v>
      </c>
      <c r="K23" s="0" t="n">
        <f aca="false">D23*D$2*$B$1</f>
        <v>0</v>
      </c>
      <c r="L23" s="0" t="n">
        <f aca="false">$B$1*'Consumer load profile'!B21/'Consumer load profile'!B$26</f>
        <v>700</v>
      </c>
      <c r="M23" s="0" t="n">
        <f aca="false">SUM(I23:L23)</f>
        <v>980</v>
      </c>
    </row>
    <row r="24" customFormat="false" ht="14.25" hidden="false" customHeight="false" outlineLevel="0" collapsed="false">
      <c r="A24" s="0" t="n">
        <v>21</v>
      </c>
      <c r="B24" s="0" t="n">
        <v>0</v>
      </c>
      <c r="C24" s="0" t="n">
        <v>1</v>
      </c>
      <c r="D24" s="0" t="n">
        <v>0</v>
      </c>
      <c r="H24" s="0" t="n">
        <v>21</v>
      </c>
      <c r="I24" s="0" t="n">
        <f aca="false">B24*B$2*$B$1</f>
        <v>0</v>
      </c>
      <c r="J24" s="0" t="n">
        <f aca="false">C24*C$2*$B$1</f>
        <v>210</v>
      </c>
      <c r="K24" s="0" t="n">
        <f aca="false">D24*D$2*$B$1</f>
        <v>0</v>
      </c>
      <c r="L24" s="0" t="n">
        <f aca="false">$B$1*'Consumer load profile'!B22/'Consumer load profile'!B$26</f>
        <v>695.755597014925</v>
      </c>
      <c r="M24" s="0" t="n">
        <f aca="false">SUM(I24:L24)</f>
        <v>905.755597014925</v>
      </c>
    </row>
    <row r="25" customFormat="false" ht="14.25" hidden="false" customHeight="false" outlineLevel="0" collapsed="false">
      <c r="A25" s="0" t="n">
        <v>22</v>
      </c>
      <c r="B25" s="0" t="n">
        <v>0</v>
      </c>
      <c r="C25" s="0" t="n">
        <v>1</v>
      </c>
      <c r="D25" s="0" t="n">
        <v>0</v>
      </c>
      <c r="H25" s="0" t="n">
        <v>22</v>
      </c>
      <c r="I25" s="0" t="n">
        <f aca="false">B25*B$2*$B$1</f>
        <v>0</v>
      </c>
      <c r="J25" s="0" t="n">
        <f aca="false">C25*C$2*$B$1</f>
        <v>210</v>
      </c>
      <c r="K25" s="0" t="n">
        <f aca="false">D25*D$2*$B$1</f>
        <v>0</v>
      </c>
      <c r="L25" s="0" t="n">
        <f aca="false">$B$1*'Consumer load profile'!B23/'Consumer load profile'!B$26</f>
        <v>677.014925373134</v>
      </c>
      <c r="M25" s="0" t="n">
        <f aca="false">SUM(I25:L25)</f>
        <v>887.014925373134</v>
      </c>
    </row>
    <row r="26" customFormat="false" ht="14.25" hidden="false" customHeight="false" outlineLevel="0" collapsed="false">
      <c r="A26" s="0" t="n">
        <v>23</v>
      </c>
      <c r="B26" s="0" t="n">
        <v>0</v>
      </c>
      <c r="C26" s="0" t="n">
        <v>1</v>
      </c>
      <c r="D26" s="0" t="n">
        <v>0</v>
      </c>
      <c r="H26" s="0" t="n">
        <v>23</v>
      </c>
      <c r="I26" s="0" t="n">
        <f aca="false">B26*B$2*$B$1</f>
        <v>0</v>
      </c>
      <c r="J26" s="0" t="n">
        <f aca="false">C26*C$2*$B$1</f>
        <v>210</v>
      </c>
      <c r="K26" s="0" t="n">
        <f aca="false">D26*D$2*$B$1</f>
        <v>0</v>
      </c>
      <c r="L26" s="0" t="n">
        <f aca="false">$B$1*'Consumer load profile'!B24/'Consumer load profile'!B$26</f>
        <v>660.690298507463</v>
      </c>
      <c r="M26" s="0" t="n">
        <f aca="false">SUM(I26:L26)</f>
        <v>870.690298507463</v>
      </c>
    </row>
    <row r="27" customFormat="false" ht="14.25" hidden="false" customHeight="false" outlineLevel="0" collapsed="false">
      <c r="A27" s="0" t="n">
        <v>24</v>
      </c>
      <c r="B27" s="0" t="n">
        <v>0</v>
      </c>
      <c r="C27" s="0" t="n">
        <v>1</v>
      </c>
      <c r="D27" s="0" t="n">
        <v>0</v>
      </c>
      <c r="H27" s="0" t="n">
        <v>24</v>
      </c>
      <c r="I27" s="0" t="n">
        <f aca="false">B27*B$2*$B$1</f>
        <v>0</v>
      </c>
      <c r="J27" s="0" t="n">
        <f aca="false">C27*C$2*$B$1</f>
        <v>210</v>
      </c>
      <c r="K27" s="0" t="n">
        <f aca="false">D27*D$2*$B$1</f>
        <v>0</v>
      </c>
      <c r="L27" s="0" t="n">
        <f aca="false">$B$1*'Consumer load profile'!B25/'Consumer load profile'!B$26</f>
        <v>632.23973880597</v>
      </c>
      <c r="M27" s="0" t="n">
        <f aca="false">SUM(I27:L27)</f>
        <v>842.23973880597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2.56"/>
  </cols>
  <sheetData>
    <row r="1" customFormat="false" ht="14.25" hidden="false" customHeight="false" outlineLevel="0" collapsed="false">
      <c r="A1" s="0" t="s">
        <v>0</v>
      </c>
      <c r="B1" s="0" t="n">
        <v>300</v>
      </c>
    </row>
    <row r="2" customFormat="false" ht="14.25" hidden="false" customHeight="false" outlineLevel="0" collapsed="false">
      <c r="A2" s="0" t="s">
        <v>1</v>
      </c>
      <c r="B2" s="4" t="n">
        <v>0.4</v>
      </c>
      <c r="C2" s="4" t="n">
        <v>0.1</v>
      </c>
    </row>
    <row r="3" customFormat="false" ht="14.25" hidden="false" customHeight="false" outlineLevel="0" collapsed="false">
      <c r="A3" s="0" t="s">
        <v>2</v>
      </c>
      <c r="B3" s="0" t="s">
        <v>4</v>
      </c>
      <c r="C3" s="0" t="s">
        <v>5</v>
      </c>
      <c r="F3" s="0" t="s">
        <v>2</v>
      </c>
      <c r="G3" s="0" t="s">
        <v>4</v>
      </c>
      <c r="H3" s="0" t="s">
        <v>5</v>
      </c>
      <c r="I3" s="0" t="s">
        <v>6</v>
      </c>
      <c r="J3" s="0" t="s">
        <v>7</v>
      </c>
    </row>
    <row r="4" customFormat="false" ht="14.25" hidden="false" customHeight="false" outlineLevel="0" collapsed="false">
      <c r="A4" s="0" t="n">
        <v>1</v>
      </c>
      <c r="B4" s="0" t="n">
        <f aca="false">0</f>
        <v>0</v>
      </c>
      <c r="C4" s="0" t="n">
        <f aca="false">0</f>
        <v>0</v>
      </c>
      <c r="F4" s="0" t="n">
        <v>1</v>
      </c>
      <c r="G4" s="0" t="n">
        <f aca="false">B4*B$2*$B$1</f>
        <v>0</v>
      </c>
      <c r="H4" s="0" t="n">
        <f aca="false">C4*C$2*$B$1</f>
        <v>0</v>
      </c>
      <c r="I4" s="0" t="n">
        <f aca="false">$B$1*'Consumer load profile'!D2/'Consumer load profile'!D$26</f>
        <v>211.244205603643</v>
      </c>
      <c r="J4" s="0" t="n">
        <f aca="false">SUM(G4:I4)</f>
        <v>211.244205603643</v>
      </c>
    </row>
    <row r="5" customFormat="false" ht="14.25" hidden="false" customHeight="false" outlineLevel="0" collapsed="false">
      <c r="A5" s="0" t="n">
        <v>2</v>
      </c>
      <c r="B5" s="0" t="n">
        <f aca="false">0</f>
        <v>0</v>
      </c>
      <c r="C5" s="0" t="n">
        <f aca="false">0</f>
        <v>0</v>
      </c>
      <c r="F5" s="0" t="n">
        <v>2</v>
      </c>
      <c r="G5" s="0" t="n">
        <f aca="false">B5*B$2*$B$1</f>
        <v>0</v>
      </c>
      <c r="H5" s="0" t="n">
        <f aca="false">C5*C$2*$B$1</f>
        <v>0</v>
      </c>
      <c r="I5" s="0" t="n">
        <f aca="false">$B$1*'Consumer load profile'!D3/'Consumer load profile'!D$26</f>
        <v>215.191574024695</v>
      </c>
      <c r="J5" s="0" t="n">
        <f aca="false">SUM(G5:I5)</f>
        <v>215.191574024695</v>
      </c>
    </row>
    <row r="6" customFormat="false" ht="14.25" hidden="false" customHeight="false" outlineLevel="0" collapsed="false">
      <c r="A6" s="0" t="n">
        <v>3</v>
      </c>
      <c r="B6" s="0" t="n">
        <f aca="false">0</f>
        <v>0</v>
      </c>
      <c r="C6" s="0" t="n">
        <f aca="false">0</f>
        <v>0</v>
      </c>
      <c r="F6" s="0" t="n">
        <v>3</v>
      </c>
      <c r="G6" s="0" t="n">
        <f aca="false">B6*B$2*$B$1</f>
        <v>0</v>
      </c>
      <c r="H6" s="0" t="n">
        <f aca="false">C6*C$2*$B$1</f>
        <v>0</v>
      </c>
      <c r="I6" s="0" t="n">
        <f aca="false">$B$1*'Consumer load profile'!D4/'Consumer load profile'!D$26</f>
        <v>208.656725602002</v>
      </c>
      <c r="J6" s="0" t="n">
        <f aca="false">SUM(G6:I6)</f>
        <v>208.656725602002</v>
      </c>
    </row>
    <row r="7" customFormat="false" ht="14.25" hidden="false" customHeight="false" outlineLevel="0" collapsed="false">
      <c r="A7" s="0" t="n">
        <v>4</v>
      </c>
      <c r="B7" s="0" t="n">
        <f aca="false">0</f>
        <v>0</v>
      </c>
      <c r="C7" s="0" t="n">
        <f aca="false">0</f>
        <v>0</v>
      </c>
      <c r="F7" s="0" t="n">
        <v>4</v>
      </c>
      <c r="G7" s="0" t="n">
        <f aca="false">B7*B$2*$B$1</f>
        <v>0</v>
      </c>
      <c r="H7" s="0" t="n">
        <f aca="false">C7*C$2*$B$1</f>
        <v>0</v>
      </c>
      <c r="I7" s="0" t="n">
        <f aca="false">$B$1*'Consumer load profile'!D5/'Consumer load profile'!D$26</f>
        <v>211.801082988062</v>
      </c>
      <c r="J7" s="0" t="n">
        <f aca="false">SUM(G7:I7)</f>
        <v>211.801082988062</v>
      </c>
    </row>
    <row r="8" customFormat="false" ht="14.25" hidden="false" customHeight="false" outlineLevel="0" collapsed="false">
      <c r="A8" s="0" t="n">
        <v>5</v>
      </c>
      <c r="B8" s="0" t="n">
        <f aca="false">0</f>
        <v>0</v>
      </c>
      <c r="C8" s="0" t="n">
        <f aca="false">0</f>
        <v>0</v>
      </c>
      <c r="F8" s="0" t="n">
        <v>5</v>
      </c>
      <c r="G8" s="0" t="n">
        <f aca="false">B8*B$2*$B$1</f>
        <v>0</v>
      </c>
      <c r="H8" s="0" t="n">
        <f aca="false">C8*C$2*$B$1</f>
        <v>0</v>
      </c>
      <c r="I8" s="0" t="n">
        <f aca="false">$B$1*'Consumer load profile'!D6/'Consumer load profile'!D$26</f>
        <v>206.189235755015</v>
      </c>
      <c r="J8" s="0" t="n">
        <f aca="false">SUM(G8:I8)</f>
        <v>206.189235755015</v>
      </c>
    </row>
    <row r="9" customFormat="false" ht="14.25" hidden="false" customHeight="false" outlineLevel="0" collapsed="false">
      <c r="A9" s="0" t="n">
        <v>6</v>
      </c>
      <c r="B9" s="0" t="n">
        <f aca="false">0</f>
        <v>0</v>
      </c>
      <c r="C9" s="0" t="n">
        <f aca="false">0</f>
        <v>0</v>
      </c>
      <c r="F9" s="0" t="n">
        <v>6</v>
      </c>
      <c r="G9" s="0" t="n">
        <f aca="false">B9*B$2*$B$1</f>
        <v>0</v>
      </c>
      <c r="H9" s="0" t="n">
        <f aca="false">C9*C$2*$B$1</f>
        <v>0</v>
      </c>
      <c r="I9" s="0" t="n">
        <f aca="false">$B$1*'Consumer load profile'!D7/'Consumer load profile'!D$26</f>
        <v>204.447840177216</v>
      </c>
      <c r="J9" s="0" t="n">
        <f aca="false">SUM(G9:I9)</f>
        <v>204.447840177216</v>
      </c>
    </row>
    <row r="10" customFormat="false" ht="14.25" hidden="false" customHeight="false" outlineLevel="0" collapsed="false">
      <c r="A10" s="0" t="n">
        <v>7</v>
      </c>
      <c r="B10" s="0" t="n">
        <f aca="false">0</f>
        <v>0</v>
      </c>
      <c r="C10" s="0" t="n">
        <f aca="false">0</f>
        <v>0</v>
      </c>
      <c r="F10" s="0" t="n">
        <v>7</v>
      </c>
      <c r="G10" s="0" t="n">
        <f aca="false">B10*B$2*$B$1</f>
        <v>0</v>
      </c>
      <c r="H10" s="0" t="n">
        <f aca="false">C10*C$2*$B$1</f>
        <v>0</v>
      </c>
      <c r="I10" s="0" t="n">
        <f aca="false">$B$1*'Consumer load profile'!D8/'Consumer load profile'!D$26</f>
        <v>215.689994667104</v>
      </c>
      <c r="J10" s="0" t="n">
        <f aca="false">SUM(G10:I10)</f>
        <v>215.689994667104</v>
      </c>
    </row>
    <row r="11" customFormat="false" ht="14.25" hidden="false" customHeight="false" outlineLevel="0" collapsed="false">
      <c r="A11" s="0" t="n">
        <v>8</v>
      </c>
      <c r="B11" s="0" t="n">
        <f aca="false">0</f>
        <v>0</v>
      </c>
      <c r="C11" s="0" t="n">
        <v>1</v>
      </c>
      <c r="F11" s="0" t="n">
        <v>8</v>
      </c>
      <c r="G11" s="0" t="n">
        <f aca="false">B11*B$2*$B$1</f>
        <v>0</v>
      </c>
      <c r="H11" s="0" t="n">
        <f aca="false">C11*C$2*$B$1</f>
        <v>30</v>
      </c>
      <c r="I11" s="0" t="n">
        <f aca="false">$B$1*'Consumer load profile'!D9/'Consumer load profile'!D$26</f>
        <v>242.063215325922</v>
      </c>
      <c r="J11" s="0" t="n">
        <f aca="false">SUM(G11:I11)</f>
        <v>272.063215325922</v>
      </c>
    </row>
    <row r="12" customFormat="false" ht="14.25" hidden="false" customHeight="false" outlineLevel="0" collapsed="false">
      <c r="A12" s="0" t="n">
        <v>9</v>
      </c>
      <c r="B12" s="0" t="n">
        <v>1</v>
      </c>
      <c r="C12" s="0" t="n">
        <v>1</v>
      </c>
      <c r="F12" s="0" t="n">
        <v>9</v>
      </c>
      <c r="G12" s="0" t="n">
        <f aca="false">B12*B$2*$B$1</f>
        <v>120</v>
      </c>
      <c r="H12" s="0" t="n">
        <f aca="false">C12*C$2*$B$1</f>
        <v>30</v>
      </c>
      <c r="I12" s="0" t="n">
        <f aca="false">$B$1*'Consumer load profile'!D10/'Consumer load profile'!D$26</f>
        <v>277.084957131723</v>
      </c>
      <c r="J12" s="0" t="n">
        <f aca="false">SUM(G12:I12)</f>
        <v>427.084957131723</v>
      </c>
    </row>
    <row r="13" customFormat="false" ht="14.25" hidden="false" customHeight="false" outlineLevel="0" collapsed="false">
      <c r="A13" s="0" t="n">
        <v>10</v>
      </c>
      <c r="B13" s="0" t="n">
        <v>1</v>
      </c>
      <c r="C13" s="0" t="n">
        <f aca="false">0</f>
        <v>0</v>
      </c>
      <c r="F13" s="0" t="n">
        <v>10</v>
      </c>
      <c r="G13" s="0" t="n">
        <f aca="false">B13*B$2*$B$1</f>
        <v>120</v>
      </c>
      <c r="H13" s="0" t="n">
        <f aca="false">C13*C$2*$B$1</f>
        <v>0</v>
      </c>
      <c r="I13" s="0" t="n">
        <f aca="false">$B$1*'Consumer load profile'!D11/'Consumer load profile'!D$26</f>
        <v>292.966730934898</v>
      </c>
      <c r="J13" s="0" t="n">
        <f aca="false">SUM(G13:I13)</f>
        <v>412.966730934898</v>
      </c>
    </row>
    <row r="14" customFormat="false" ht="14.25" hidden="false" customHeight="false" outlineLevel="0" collapsed="false">
      <c r="A14" s="0" t="n">
        <v>11</v>
      </c>
      <c r="B14" s="0" t="n">
        <v>1</v>
      </c>
      <c r="C14" s="0" t="n">
        <f aca="false">0</f>
        <v>0</v>
      </c>
      <c r="F14" s="0" t="n">
        <v>11</v>
      </c>
      <c r="G14" s="0" t="n">
        <f aca="false">B14*B$2*$B$1</f>
        <v>120</v>
      </c>
      <c r="H14" s="0" t="n">
        <f aca="false">C14*C$2*$B$1</f>
        <v>0</v>
      </c>
      <c r="I14" s="0" t="n">
        <f aca="false">$B$1*'Consumer load profile'!D12/'Consumer load profile'!D$26</f>
        <v>287.742544201501</v>
      </c>
      <c r="J14" s="0" t="n">
        <f aca="false">SUM(G14:I14)</f>
        <v>407.742544201501</v>
      </c>
    </row>
    <row r="15" customFormat="false" ht="14.25" hidden="false" customHeight="false" outlineLevel="0" collapsed="false">
      <c r="A15" s="0" t="n">
        <v>12</v>
      </c>
      <c r="B15" s="0" t="n">
        <v>1</v>
      </c>
      <c r="C15" s="0" t="n">
        <f aca="false">0</f>
        <v>0</v>
      </c>
      <c r="F15" s="0" t="n">
        <v>12</v>
      </c>
      <c r="G15" s="0" t="n">
        <f aca="false">B15*B$2*$B$1</f>
        <v>120</v>
      </c>
      <c r="H15" s="0" t="n">
        <f aca="false">C15*C$2*$B$1</f>
        <v>0</v>
      </c>
      <c r="I15" s="0" t="n">
        <f aca="false">$B$1*'Consumer load profile'!D13/'Consumer load profile'!D$26</f>
        <v>288.585551954711</v>
      </c>
      <c r="J15" s="0" t="n">
        <f aca="false">SUM(G15:I15)</f>
        <v>408.585551954711</v>
      </c>
    </row>
    <row r="16" customFormat="false" ht="14.25" hidden="false" customHeight="false" outlineLevel="0" collapsed="false">
      <c r="A16" s="0" t="n">
        <v>13</v>
      </c>
      <c r="B16" s="0" t="n">
        <v>1</v>
      </c>
      <c r="C16" s="0" t="n">
        <f aca="false">0</f>
        <v>0</v>
      </c>
      <c r="F16" s="0" t="n">
        <v>13</v>
      </c>
      <c r="G16" s="0" t="n">
        <f aca="false">B16*B$2*$B$1</f>
        <v>120</v>
      </c>
      <c r="H16" s="0" t="n">
        <f aca="false">C16*C$2*$B$1</f>
        <v>0</v>
      </c>
      <c r="I16" s="0" t="n">
        <f aca="false">$B$1*'Consumer load profile'!D14/'Consumer load profile'!D$26</f>
        <v>299.003158715182</v>
      </c>
      <c r="J16" s="0" t="n">
        <f aca="false">SUM(G16:I16)</f>
        <v>419.003158715182</v>
      </c>
    </row>
    <row r="17" customFormat="false" ht="14.25" hidden="false" customHeight="false" outlineLevel="0" collapsed="false">
      <c r="A17" s="0" t="n">
        <v>14</v>
      </c>
      <c r="B17" s="0" t="n">
        <v>1</v>
      </c>
      <c r="C17" s="0" t="n">
        <f aca="false">0</f>
        <v>0</v>
      </c>
      <c r="F17" s="0" t="n">
        <v>14</v>
      </c>
      <c r="G17" s="0" t="n">
        <f aca="false">B17*B$2*$B$1</f>
        <v>120</v>
      </c>
      <c r="H17" s="0" t="n">
        <f aca="false">C17*C$2*$B$1</f>
        <v>0</v>
      </c>
      <c r="I17" s="0" t="n">
        <f aca="false">$B$1*'Consumer load profile'!D15/'Consumer load profile'!D$26</f>
        <v>296.606432292735</v>
      </c>
      <c r="J17" s="0" t="n">
        <f aca="false">SUM(G17:I17)</f>
        <v>416.606432292735</v>
      </c>
    </row>
    <row r="18" customFormat="false" ht="14.25" hidden="false" customHeight="false" outlineLevel="0" collapsed="false">
      <c r="A18" s="0" t="n">
        <v>15</v>
      </c>
      <c r="B18" s="0" t="n">
        <v>1</v>
      </c>
      <c r="C18" s="0" t="n">
        <f aca="false">0</f>
        <v>0</v>
      </c>
      <c r="F18" s="0" t="n">
        <v>15</v>
      </c>
      <c r="G18" s="0" t="n">
        <f aca="false">B18*B$2*$B$1</f>
        <v>120</v>
      </c>
      <c r="H18" s="0" t="n">
        <f aca="false">C18*C$2*$B$1</f>
        <v>0</v>
      </c>
      <c r="I18" s="0" t="n">
        <f aca="false">$B$1*'Consumer load profile'!D16/'Consumer load profile'!D$26</f>
        <v>298.969315338229</v>
      </c>
      <c r="J18" s="0" t="n">
        <f aca="false">SUM(G18:I18)</f>
        <v>418.969315338229</v>
      </c>
    </row>
    <row r="19" customFormat="false" ht="14.25" hidden="false" customHeight="false" outlineLevel="0" collapsed="false">
      <c r="A19" s="0" t="n">
        <v>16</v>
      </c>
      <c r="B19" s="0" t="n">
        <v>1</v>
      </c>
      <c r="C19" s="0" t="n">
        <f aca="false">0</f>
        <v>0</v>
      </c>
      <c r="F19" s="0" t="n">
        <v>16</v>
      </c>
      <c r="G19" s="0" t="n">
        <f aca="false">B19*B$2*$B$1</f>
        <v>120</v>
      </c>
      <c r="H19" s="0" t="n">
        <f aca="false">C19*C$2*$B$1</f>
        <v>0</v>
      </c>
      <c r="I19" s="0" t="n">
        <f aca="false">$B$1*'Consumer load profile'!D17/'Consumer load profile'!D$26</f>
        <v>300</v>
      </c>
      <c r="J19" s="0" t="n">
        <f aca="false">SUM(G19:I19)</f>
        <v>420</v>
      </c>
    </row>
    <row r="20" customFormat="false" ht="14.25" hidden="false" customHeight="false" outlineLevel="0" collapsed="false">
      <c r="A20" s="0" t="n">
        <v>17</v>
      </c>
      <c r="B20" s="0" t="n">
        <v>1</v>
      </c>
      <c r="C20" s="0" t="n">
        <f aca="false">0</f>
        <v>0</v>
      </c>
      <c r="F20" s="0" t="n">
        <v>17</v>
      </c>
      <c r="G20" s="0" t="n">
        <f aca="false">B20*B$2*$B$1</f>
        <v>120</v>
      </c>
      <c r="H20" s="0" t="n">
        <f aca="false">C20*C$2*$B$1</f>
        <v>0</v>
      </c>
      <c r="I20" s="0" t="n">
        <f aca="false">$B$1*'Consumer load profile'!D18/'Consumer load profile'!D$26</f>
        <v>289.425483037289</v>
      </c>
      <c r="J20" s="0" t="n">
        <f aca="false">SUM(G20:I20)</f>
        <v>409.425483037289</v>
      </c>
    </row>
    <row r="21" customFormat="false" ht="14.25" hidden="false" customHeight="false" outlineLevel="0" collapsed="false">
      <c r="A21" s="0" t="n">
        <v>18</v>
      </c>
      <c r="B21" s="0" t="n">
        <v>1</v>
      </c>
      <c r="C21" s="0" t="n">
        <f aca="false">0</f>
        <v>0</v>
      </c>
      <c r="F21" s="0" t="n">
        <v>18</v>
      </c>
      <c r="G21" s="0" t="n">
        <f aca="false">B21*B$2*$B$1</f>
        <v>120</v>
      </c>
      <c r="H21" s="0" t="n">
        <f aca="false">C21*C$2*$B$1</f>
        <v>0</v>
      </c>
      <c r="I21" s="0" t="n">
        <f aca="false">$B$1*'Consumer load profile'!D19/'Consumer load profile'!D$26</f>
        <v>277.55261106781</v>
      </c>
      <c r="J21" s="0" t="n">
        <f aca="false">SUM(G21:I21)</f>
        <v>397.55261106781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f aca="false">0</f>
        <v>0</v>
      </c>
      <c r="F22" s="0" t="n">
        <v>19</v>
      </c>
      <c r="G22" s="0" t="n">
        <f aca="false">B22*B$2*$B$1</f>
        <v>120</v>
      </c>
      <c r="H22" s="0" t="n">
        <f aca="false">C22*C$2*$B$1</f>
        <v>0</v>
      </c>
      <c r="I22" s="0" t="n">
        <f aca="false">$B$1*'Consumer load profile'!D20/'Consumer load profile'!D$26</f>
        <v>280.626205029331</v>
      </c>
      <c r="J22" s="0" t="n">
        <f aca="false">SUM(G22:I22)</f>
        <v>400.626205029331</v>
      </c>
    </row>
    <row r="23" customFormat="false" ht="14.25" hidden="false" customHeight="false" outlineLevel="0" collapsed="false">
      <c r="A23" s="0" t="n">
        <v>20</v>
      </c>
      <c r="B23" s="0" t="n">
        <f aca="false">0</f>
        <v>0</v>
      </c>
      <c r="C23" s="0" t="n">
        <f aca="false">0</f>
        <v>0</v>
      </c>
      <c r="F23" s="0" t="n">
        <v>20</v>
      </c>
      <c r="G23" s="0" t="n">
        <f aca="false">B23*B$2*$B$1</f>
        <v>0</v>
      </c>
      <c r="H23" s="0" t="n">
        <f aca="false">C23*C$2*$B$1</f>
        <v>0</v>
      </c>
      <c r="I23" s="0" t="n">
        <f aca="false">$B$1*'Consumer load profile'!D21/'Consumer load profile'!D$26</f>
        <v>247.016655043689</v>
      </c>
      <c r="J23" s="0" t="n">
        <f aca="false">SUM(G23:I23)</f>
        <v>247.016655043689</v>
      </c>
    </row>
    <row r="24" customFormat="false" ht="14.25" hidden="false" customHeight="false" outlineLevel="0" collapsed="false">
      <c r="A24" s="0" t="n">
        <v>21</v>
      </c>
      <c r="B24" s="0" t="n">
        <f aca="false">0</f>
        <v>0</v>
      </c>
      <c r="C24" s="0" t="n">
        <f aca="false">0</f>
        <v>0</v>
      </c>
      <c r="F24" s="0" t="n">
        <v>21</v>
      </c>
      <c r="G24" s="0" t="n">
        <f aca="false">B24*B$2*$B$1</f>
        <v>0</v>
      </c>
      <c r="H24" s="0" t="n">
        <f aca="false">C24*C$2*$B$1</f>
        <v>0</v>
      </c>
      <c r="I24" s="0" t="n">
        <f aca="false">$B$1*'Consumer load profile'!D22/'Consumer load profile'!D$26</f>
        <v>232.10095581901</v>
      </c>
      <c r="J24" s="0" t="n">
        <f aca="false">SUM(G24:I24)</f>
        <v>232.10095581901</v>
      </c>
    </row>
    <row r="25" customFormat="false" ht="14.25" hidden="false" customHeight="false" outlineLevel="0" collapsed="false">
      <c r="A25" s="0" t="n">
        <v>22</v>
      </c>
      <c r="B25" s="0" t="n">
        <f aca="false">0</f>
        <v>0</v>
      </c>
      <c r="C25" s="0" t="n">
        <f aca="false">0</f>
        <v>0</v>
      </c>
      <c r="F25" s="0" t="n">
        <v>22</v>
      </c>
      <c r="G25" s="0" t="n">
        <f aca="false">B25*B$2*$B$1</f>
        <v>0</v>
      </c>
      <c r="H25" s="0" t="n">
        <f aca="false">C25*C$2*$B$1</f>
        <v>0</v>
      </c>
      <c r="I25" s="0" t="n">
        <f aca="false">$B$1*'Consumer load profile'!D23/'Consumer load profile'!D$26</f>
        <v>230.584157197358</v>
      </c>
      <c r="J25" s="0" t="n">
        <f aca="false">SUM(G25:I25)</f>
        <v>230.584157197358</v>
      </c>
    </row>
    <row r="26" customFormat="false" ht="14.25" hidden="false" customHeight="false" outlineLevel="0" collapsed="false">
      <c r="A26" s="0" t="n">
        <v>23</v>
      </c>
      <c r="B26" s="0" t="n">
        <f aca="false">0</f>
        <v>0</v>
      </c>
      <c r="C26" s="0" t="n">
        <f aca="false">0</f>
        <v>0</v>
      </c>
      <c r="F26" s="0" t="n">
        <v>23</v>
      </c>
      <c r="G26" s="0" t="n">
        <f aca="false">B26*B$2*$B$1</f>
        <v>0</v>
      </c>
      <c r="H26" s="0" t="n">
        <f aca="false">C26*C$2*$B$1</f>
        <v>0</v>
      </c>
      <c r="I26" s="0" t="n">
        <f aca="false">$B$1*'Consumer load profile'!D24/'Consumer load profile'!D$26</f>
        <v>229.051975222546</v>
      </c>
      <c r="J26" s="0" t="n">
        <f aca="false">SUM(G26:I26)</f>
        <v>229.051975222546</v>
      </c>
    </row>
    <row r="27" customFormat="false" ht="14.25" hidden="false" customHeight="false" outlineLevel="0" collapsed="false">
      <c r="A27" s="0" t="n">
        <v>24</v>
      </c>
      <c r="B27" s="0" t="n">
        <f aca="false">0</f>
        <v>0</v>
      </c>
      <c r="C27" s="0" t="n">
        <f aca="false">0</f>
        <v>0</v>
      </c>
      <c r="F27" s="0" t="n">
        <v>24</v>
      </c>
      <c r="G27" s="0" t="n">
        <f aca="false">B27*B$2*$B$1</f>
        <v>0</v>
      </c>
      <c r="H27" s="0" t="n">
        <f aca="false">C27*C$2*$B$1</f>
        <v>0</v>
      </c>
      <c r="I27" s="0" t="n">
        <f aca="false">$B$1*'Consumer load profile'!D25/'Consumer load profile'!D$26</f>
        <v>217.477540304385</v>
      </c>
      <c r="J27" s="0" t="n">
        <f aca="false">SUM(G27:I27)</f>
        <v>217.477540304385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20.37"/>
  </cols>
  <sheetData>
    <row r="1" customFormat="false" ht="14.25" hidden="false" customHeight="false" outlineLevel="0" collapsed="false">
      <c r="A1" s="0" t="s">
        <v>0</v>
      </c>
      <c r="B1" s="0" t="n">
        <v>1000</v>
      </c>
    </row>
    <row r="2" customFormat="false" ht="14.25" hidden="false" customHeight="false" outlineLevel="0" collapsed="false">
      <c r="A2" s="0" t="s">
        <v>1</v>
      </c>
      <c r="B2" s="4" t="n">
        <v>0.5</v>
      </c>
      <c r="C2" s="4" t="n">
        <v>0.1</v>
      </c>
    </row>
    <row r="3" customFormat="false" ht="14.25" hidden="false" customHeight="false" outlineLevel="0" collapsed="false">
      <c r="A3" s="0" t="s">
        <v>2</v>
      </c>
      <c r="B3" s="0" t="s">
        <v>4</v>
      </c>
      <c r="C3" s="0" t="s">
        <v>5</v>
      </c>
      <c r="F3" s="0" t="s">
        <v>2</v>
      </c>
      <c r="G3" s="0" t="s">
        <v>4</v>
      </c>
      <c r="H3" s="0" t="s">
        <v>5</v>
      </c>
      <c r="I3" s="0" t="s">
        <v>6</v>
      </c>
      <c r="J3" s="0" t="s">
        <v>7</v>
      </c>
    </row>
    <row r="4" customFormat="false" ht="14.25" hidden="false" customHeight="false" outlineLevel="0" collapsed="false">
      <c r="A4" s="0" t="n">
        <v>1</v>
      </c>
      <c r="B4" s="0" t="n">
        <f aca="false">0</f>
        <v>0</v>
      </c>
      <c r="C4" s="0" t="n">
        <f aca="false">0</f>
        <v>0</v>
      </c>
      <c r="F4" s="0" t="n">
        <v>1</v>
      </c>
      <c r="G4" s="0" t="n">
        <f aca="false">$B$1*B$2*B4</f>
        <v>0</v>
      </c>
      <c r="H4" s="0" t="n">
        <f aca="false">$B$1*C$2*C4</f>
        <v>0</v>
      </c>
      <c r="I4" s="0" t="n">
        <f aca="false">$B$1*'Consumer load profile'!E2/'Consumer load profile'!E$26</f>
        <v>169.900195384697</v>
      </c>
      <c r="J4" s="0" t="n">
        <f aca="false">SUM(G4:I4)</f>
        <v>169.900195384697</v>
      </c>
    </row>
    <row r="5" customFormat="false" ht="14.25" hidden="false" customHeight="false" outlineLevel="0" collapsed="false">
      <c r="A5" s="0" t="n">
        <v>2</v>
      </c>
      <c r="B5" s="0" t="n">
        <f aca="false">0</f>
        <v>0</v>
      </c>
      <c r="C5" s="0" t="n">
        <f aca="false">0</f>
        <v>0</v>
      </c>
      <c r="F5" s="0" t="n">
        <v>2</v>
      </c>
      <c r="G5" s="0" t="n">
        <f aca="false">$B$1*B$2*B5</f>
        <v>0</v>
      </c>
      <c r="H5" s="0" t="n">
        <f aca="false">$B$1*C$2*C5</f>
        <v>0</v>
      </c>
      <c r="I5" s="0" t="n">
        <f aca="false">$B$1*'Consumer load profile'!E3/'Consumer load profile'!E$26</f>
        <v>152.014574642235</v>
      </c>
      <c r="J5" s="0" t="n">
        <f aca="false">SUM(G5:I5)</f>
        <v>152.014574642235</v>
      </c>
    </row>
    <row r="6" customFormat="false" ht="14.25" hidden="false" customHeight="false" outlineLevel="0" collapsed="false">
      <c r="A6" s="0" t="n">
        <v>3</v>
      </c>
      <c r="B6" s="0" t="n">
        <f aca="false">0</f>
        <v>0</v>
      </c>
      <c r="C6" s="0" t="n">
        <f aca="false">0</f>
        <v>0</v>
      </c>
      <c r="F6" s="0" t="n">
        <v>3</v>
      </c>
      <c r="G6" s="0" t="n">
        <f aca="false">$B$1*B$2*B6</f>
        <v>0</v>
      </c>
      <c r="H6" s="0" t="n">
        <f aca="false">$B$1*C$2*C6</f>
        <v>0</v>
      </c>
      <c r="I6" s="0" t="n">
        <f aca="false">$B$1*'Consumer load profile'!E4/'Consumer load profile'!E$26</f>
        <v>146.087025400011</v>
      </c>
      <c r="J6" s="0" t="n">
        <f aca="false">SUM(G6:I6)</f>
        <v>146.087025400011</v>
      </c>
    </row>
    <row r="7" customFormat="false" ht="14.25" hidden="false" customHeight="false" outlineLevel="0" collapsed="false">
      <c r="A7" s="0" t="n">
        <v>4</v>
      </c>
      <c r="B7" s="0" t="n">
        <f aca="false">0</f>
        <v>0</v>
      </c>
      <c r="C7" s="0" t="n">
        <f aca="false">0</f>
        <v>0</v>
      </c>
      <c r="F7" s="0" t="n">
        <v>4</v>
      </c>
      <c r="G7" s="0" t="n">
        <f aca="false">$B$1*B$2*B7</f>
        <v>0</v>
      </c>
      <c r="H7" s="0" t="n">
        <f aca="false">$B$1*C$2*C7</f>
        <v>0</v>
      </c>
      <c r="I7" s="0" t="n">
        <f aca="false">$B$1*'Consumer load profile'!E5/'Consumer load profile'!E$26</f>
        <v>142.168770132545</v>
      </c>
      <c r="J7" s="0" t="n">
        <f aca="false">SUM(G7:I7)</f>
        <v>142.168770132545</v>
      </c>
    </row>
    <row r="8" customFormat="false" ht="14.25" hidden="false" customHeight="false" outlineLevel="0" collapsed="false">
      <c r="A8" s="0" t="n">
        <v>5</v>
      </c>
      <c r="B8" s="0" t="n">
        <f aca="false">0</f>
        <v>0</v>
      </c>
      <c r="C8" s="0" t="n">
        <f aca="false">0</f>
        <v>0</v>
      </c>
      <c r="F8" s="0" t="n">
        <v>5</v>
      </c>
      <c r="G8" s="0" t="n">
        <f aca="false">$B$1*B$2*B8</f>
        <v>0</v>
      </c>
      <c r="H8" s="0" t="n">
        <f aca="false">$B$1*C$2*C8</f>
        <v>0</v>
      </c>
      <c r="I8" s="0" t="n">
        <f aca="false">$B$1*'Consumer load profile'!E6/'Consumer load profile'!E$26</f>
        <v>140.669060569256</v>
      </c>
      <c r="J8" s="0" t="n">
        <f aca="false">SUM(G8:I8)</f>
        <v>140.669060569256</v>
      </c>
    </row>
    <row r="9" customFormat="false" ht="14.25" hidden="false" customHeight="false" outlineLevel="0" collapsed="false">
      <c r="A9" s="0" t="n">
        <v>6</v>
      </c>
      <c r="B9" s="0" t="n">
        <f aca="false">0</f>
        <v>0</v>
      </c>
      <c r="C9" s="0" t="n">
        <f aca="false">0</f>
        <v>0</v>
      </c>
      <c r="F9" s="0" t="n">
        <v>6</v>
      </c>
      <c r="G9" s="0" t="n">
        <f aca="false">$B$1*B$2*B9</f>
        <v>0</v>
      </c>
      <c r="H9" s="0" t="n">
        <f aca="false">$B$1*C$2*C9</f>
        <v>0</v>
      </c>
      <c r="I9" s="0" t="n">
        <f aca="false">$B$1*'Consumer load profile'!E7/'Consumer load profile'!E$26</f>
        <v>139.171991339705</v>
      </c>
      <c r="J9" s="0" t="n">
        <f aca="false">SUM(G9:I9)</f>
        <v>139.171991339705</v>
      </c>
    </row>
    <row r="10" customFormat="false" ht="14.25" hidden="false" customHeight="false" outlineLevel="0" collapsed="false">
      <c r="A10" s="0" t="n">
        <v>7</v>
      </c>
      <c r="B10" s="0" t="n">
        <f aca="false">0</f>
        <v>0</v>
      </c>
      <c r="C10" s="0" t="n">
        <f aca="false">0</f>
        <v>0</v>
      </c>
      <c r="F10" s="0" t="n">
        <v>7</v>
      </c>
      <c r="G10" s="0" t="n">
        <f aca="false">$B$1*B$2*B10</f>
        <v>0</v>
      </c>
      <c r="H10" s="0" t="n">
        <f aca="false">$B$1*C$2*C10</f>
        <v>0</v>
      </c>
      <c r="I10" s="0" t="n">
        <f aca="false">$B$1*'Consumer load profile'!E8/'Consumer load profile'!E$26</f>
        <v>143.837461055077</v>
      </c>
      <c r="J10" s="0" t="n">
        <f aca="false">SUM(G10:I10)</f>
        <v>143.837461055077</v>
      </c>
    </row>
    <row r="11" customFormat="false" ht="14.25" hidden="false" customHeight="false" outlineLevel="0" collapsed="false">
      <c r="A11" s="0" t="n">
        <v>8</v>
      </c>
      <c r="B11" s="0" t="n">
        <f aca="false">0</f>
        <v>0</v>
      </c>
      <c r="C11" s="0" t="n">
        <f aca="false">0</f>
        <v>0</v>
      </c>
      <c r="F11" s="0" t="n">
        <v>8</v>
      </c>
      <c r="G11" s="0" t="n">
        <f aca="false">$B$1*B$2*B11</f>
        <v>0</v>
      </c>
      <c r="H11" s="0" t="n">
        <f aca="false">$B$1*C$2*C11</f>
        <v>0</v>
      </c>
      <c r="I11" s="0" t="n">
        <f aca="false">$B$1*'Consumer load profile'!E9/'Consumer load profile'!E$26</f>
        <v>146.530601468026</v>
      </c>
      <c r="J11" s="0" t="n">
        <f aca="false">SUM(G11:I11)</f>
        <v>146.530601468026</v>
      </c>
    </row>
    <row r="12" customFormat="false" ht="14.25" hidden="false" customHeight="false" outlineLevel="0" collapsed="false">
      <c r="A12" s="0" t="n">
        <v>9</v>
      </c>
      <c r="B12" s="0" t="n">
        <v>1</v>
      </c>
      <c r="C12" s="0" t="n">
        <v>1</v>
      </c>
      <c r="F12" s="0" t="n">
        <v>9</v>
      </c>
      <c r="G12" s="0" t="n">
        <f aca="false">$B$1*B$2*B12</f>
        <v>500</v>
      </c>
      <c r="H12" s="0" t="n">
        <f aca="false">$B$1*C$2*C12</f>
        <v>100</v>
      </c>
      <c r="I12" s="0" t="n">
        <f aca="false">$B$1*'Consumer load profile'!E10/'Consumer load profile'!E$26</f>
        <v>222.67254580979</v>
      </c>
      <c r="J12" s="0" t="n">
        <f aca="false">SUM(G12:I12)</f>
        <v>822.67254580979</v>
      </c>
    </row>
    <row r="13" customFormat="false" ht="14.25" hidden="false" customHeight="false" outlineLevel="0" collapsed="false">
      <c r="A13" s="0" t="n">
        <v>10</v>
      </c>
      <c r="B13" s="0" t="n">
        <v>1</v>
      </c>
      <c r="C13" s="0" t="n">
        <v>1</v>
      </c>
      <c r="F13" s="0" t="n">
        <v>10</v>
      </c>
      <c r="G13" s="0" t="n">
        <f aca="false">$B$1*B$2*B13</f>
        <v>500</v>
      </c>
      <c r="H13" s="0" t="n">
        <f aca="false">$B$1*C$2*C13</f>
        <v>100</v>
      </c>
      <c r="I13" s="0" t="n">
        <f aca="false">$B$1*'Consumer load profile'!E11/'Consumer load profile'!E$26</f>
        <v>381.026561757406</v>
      </c>
      <c r="J13" s="0" t="n">
        <f aca="false">SUM(G13:I13)</f>
        <v>981.026561757406</v>
      </c>
    </row>
    <row r="14" customFormat="false" ht="14.25" hidden="false" customHeight="false" outlineLevel="0" collapsed="false">
      <c r="A14" s="0" t="n">
        <v>11</v>
      </c>
      <c r="B14" s="0" t="n">
        <v>1</v>
      </c>
      <c r="C14" s="0" t="n">
        <v>1</v>
      </c>
      <c r="F14" s="0" t="n">
        <v>11</v>
      </c>
      <c r="G14" s="0" t="n">
        <f aca="false">$B$1*B$2*B14</f>
        <v>500</v>
      </c>
      <c r="H14" s="0" t="n">
        <f aca="false">$B$1*C$2*C14</f>
        <v>100</v>
      </c>
      <c r="I14" s="0" t="n">
        <f aca="false">$B$1*'Consumer load profile'!E12/'Consumer load profile'!E$26</f>
        <v>744.41569414374</v>
      </c>
      <c r="J14" s="0" t="n">
        <f aca="false">SUM(G14:I14)</f>
        <v>1344.41569414374</v>
      </c>
    </row>
    <row r="15" customFormat="false" ht="14.25" hidden="false" customHeight="false" outlineLevel="0" collapsed="false">
      <c r="A15" s="0" t="n">
        <v>12</v>
      </c>
      <c r="B15" s="0" t="n">
        <v>1</v>
      </c>
      <c r="C15" s="0" t="n">
        <f aca="false">0</f>
        <v>0</v>
      </c>
      <c r="F15" s="0" t="n">
        <v>12</v>
      </c>
      <c r="G15" s="0" t="n">
        <f aca="false">$B$1*B$2*B15</f>
        <v>500</v>
      </c>
      <c r="H15" s="0" t="n">
        <f aca="false">$B$1*C$2*C15</f>
        <v>0</v>
      </c>
      <c r="I15" s="0" t="n">
        <f aca="false">$B$1*'Consumer load profile'!E13/'Consumer load profile'!E$26</f>
        <v>959.866927179595</v>
      </c>
      <c r="J15" s="0" t="n">
        <f aca="false">SUM(G15:I15)</f>
        <v>1459.8669271796</v>
      </c>
    </row>
    <row r="16" customFormat="false" ht="14.25" hidden="false" customHeight="false" outlineLevel="0" collapsed="false">
      <c r="A16" s="0" t="n">
        <v>13</v>
      </c>
      <c r="B16" s="0" t="n">
        <v>1</v>
      </c>
      <c r="C16" s="0" t="n">
        <f aca="false">0</f>
        <v>0</v>
      </c>
      <c r="F16" s="0" t="n">
        <v>13</v>
      </c>
      <c r="G16" s="0" t="n">
        <f aca="false">$B$1*B$2*B16</f>
        <v>500</v>
      </c>
      <c r="H16" s="0" t="n">
        <f aca="false">$B$1*C$2*C16</f>
        <v>0</v>
      </c>
      <c r="I16" s="0" t="n">
        <f aca="false">$B$1*'Consumer load profile'!E14/'Consumer load profile'!E$26</f>
        <v>983.97317420922</v>
      </c>
      <c r="J16" s="0" t="n">
        <f aca="false">SUM(G16:I16)</f>
        <v>1483.97317420922</v>
      </c>
    </row>
    <row r="17" customFormat="false" ht="14.25" hidden="false" customHeight="false" outlineLevel="0" collapsed="false">
      <c r="A17" s="0" t="n">
        <v>14</v>
      </c>
      <c r="B17" s="0" t="n">
        <v>1</v>
      </c>
      <c r="C17" s="0" t="n">
        <f aca="false">0</f>
        <v>0</v>
      </c>
      <c r="F17" s="0" t="n">
        <v>14</v>
      </c>
      <c r="G17" s="0" t="n">
        <f aca="false">$B$1*B$2*B17</f>
        <v>500</v>
      </c>
      <c r="H17" s="0" t="n">
        <f aca="false">$B$1*C$2*C17</f>
        <v>0</v>
      </c>
      <c r="I17" s="0" t="n">
        <f aca="false">$B$1*'Consumer load profile'!E15/'Consumer load profile'!E$26</f>
        <v>1000</v>
      </c>
      <c r="J17" s="0" t="n">
        <f aca="false">SUM(G17:I17)</f>
        <v>1500</v>
      </c>
    </row>
    <row r="18" customFormat="false" ht="14.25" hidden="false" customHeight="false" outlineLevel="0" collapsed="false">
      <c r="A18" s="0" t="n">
        <v>15</v>
      </c>
      <c r="B18" s="0" t="n">
        <v>1</v>
      </c>
      <c r="C18" s="0" t="n">
        <f aca="false">0</f>
        <v>0</v>
      </c>
      <c r="F18" s="0" t="n">
        <v>15</v>
      </c>
      <c r="G18" s="0" t="n">
        <f aca="false">$B$1*B$2*B18</f>
        <v>500</v>
      </c>
      <c r="H18" s="0" t="n">
        <f aca="false">$B$1*C$2*C18</f>
        <v>0</v>
      </c>
      <c r="I18" s="0" t="n">
        <f aca="false">$B$1*'Consumer load profile'!E16/'Consumer load profile'!E$26</f>
        <v>993.319955642393</v>
      </c>
      <c r="J18" s="0" t="n">
        <f aca="false">SUM(G18:I18)</f>
        <v>1493.31995564239</v>
      </c>
    </row>
    <row r="19" customFormat="false" ht="14.25" hidden="false" customHeight="false" outlineLevel="0" collapsed="false">
      <c r="A19" s="0" t="n">
        <v>16</v>
      </c>
      <c r="B19" s="0" t="n">
        <v>1</v>
      </c>
      <c r="C19" s="0" t="n">
        <f aca="false">0</f>
        <v>0</v>
      </c>
      <c r="F19" s="0" t="n">
        <v>16</v>
      </c>
      <c r="G19" s="0" t="n">
        <f aca="false">$B$1*B$2*B19</f>
        <v>500</v>
      </c>
      <c r="H19" s="0" t="n">
        <f aca="false">$B$1*C$2*C19</f>
        <v>0</v>
      </c>
      <c r="I19" s="0" t="n">
        <f aca="false">$B$1*'Consumer load profile'!E17/'Consumer load profile'!E$26</f>
        <v>976.421819718012</v>
      </c>
      <c r="J19" s="0" t="n">
        <f aca="false">SUM(G19:I19)</f>
        <v>1476.42181971801</v>
      </c>
    </row>
    <row r="20" customFormat="false" ht="14.25" hidden="false" customHeight="false" outlineLevel="0" collapsed="false">
      <c r="A20" s="0" t="n">
        <v>17</v>
      </c>
      <c r="B20" s="0" t="n">
        <v>1</v>
      </c>
      <c r="C20" s="0" t="n">
        <f aca="false">0</f>
        <v>0</v>
      </c>
      <c r="F20" s="0" t="n">
        <v>17</v>
      </c>
      <c r="G20" s="0" t="n">
        <f aca="false">$B$1*B$2*B20</f>
        <v>500</v>
      </c>
      <c r="H20" s="0" t="n">
        <f aca="false">$B$1*C$2*C20</f>
        <v>0</v>
      </c>
      <c r="I20" s="0" t="n">
        <f aca="false">$B$1*'Consumer load profile'!E18/'Consumer load profile'!E$26</f>
        <v>959.682103817923</v>
      </c>
      <c r="J20" s="0" t="n">
        <f aca="false">SUM(G20:I20)</f>
        <v>1459.68210381792</v>
      </c>
    </row>
    <row r="21" customFormat="false" ht="14.25" hidden="false" customHeight="false" outlineLevel="0" collapsed="false">
      <c r="A21" s="0" t="n">
        <v>18</v>
      </c>
      <c r="B21" s="0" t="n">
        <v>1</v>
      </c>
      <c r="C21" s="0" t="n">
        <f aca="false">0</f>
        <v>0</v>
      </c>
      <c r="F21" s="0" t="n">
        <v>18</v>
      </c>
      <c r="G21" s="0" t="n">
        <f aca="false">$B$1*B$2*B21</f>
        <v>500</v>
      </c>
      <c r="H21" s="0" t="n">
        <f aca="false">$B$1*C$2*C21</f>
        <v>0</v>
      </c>
      <c r="I21" s="0" t="n">
        <f aca="false">$B$1*'Consumer load profile'!E19/'Consumer load profile'!E$26</f>
        <v>941.410994349686</v>
      </c>
      <c r="J21" s="0" t="n">
        <f aca="false">SUM(G21:I21)</f>
        <v>1441.41099434969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f aca="false">0</f>
        <v>0</v>
      </c>
      <c r="F22" s="0" t="n">
        <v>19</v>
      </c>
      <c r="G22" s="0" t="n">
        <f aca="false">$B$1*B$2*B22</f>
        <v>500</v>
      </c>
      <c r="H22" s="0" t="n">
        <f aca="false">$B$1*C$2*C22</f>
        <v>0</v>
      </c>
      <c r="I22" s="0" t="n">
        <f aca="false">$B$1*'Consumer load profile'!E20/'Consumer load profile'!E$26</f>
        <v>935.866293499498</v>
      </c>
      <c r="J22" s="0" t="n">
        <f aca="false">SUM(G22:I22)</f>
        <v>1435.8662934995</v>
      </c>
    </row>
    <row r="23" customFormat="false" ht="14.25" hidden="false" customHeight="false" outlineLevel="0" collapsed="false">
      <c r="A23" s="0" t="n">
        <v>20</v>
      </c>
      <c r="B23" s="0" t="n">
        <f aca="false">0</f>
        <v>0</v>
      </c>
      <c r="C23" s="0" t="n">
        <f aca="false">0</f>
        <v>0</v>
      </c>
      <c r="F23" s="0" t="n">
        <v>20</v>
      </c>
      <c r="G23" s="0" t="n">
        <f aca="false">$B$1*B$2*B23</f>
        <v>0</v>
      </c>
      <c r="H23" s="0" t="n">
        <f aca="false">$B$1*C$2*C23</f>
        <v>0</v>
      </c>
      <c r="I23" s="0" t="n">
        <f aca="false">$B$1*'Consumer load profile'!E21/'Consumer load profile'!E$26</f>
        <v>936.631990283572</v>
      </c>
      <c r="J23" s="0" t="n">
        <f aca="false">SUM(G23:I23)</f>
        <v>936.631990283572</v>
      </c>
    </row>
    <row r="24" customFormat="false" ht="14.25" hidden="false" customHeight="false" outlineLevel="0" collapsed="false">
      <c r="A24" s="0" t="n">
        <v>21</v>
      </c>
      <c r="B24" s="0" t="n">
        <f aca="false">0</f>
        <v>0</v>
      </c>
      <c r="C24" s="0" t="n">
        <f aca="false">0</f>
        <v>0</v>
      </c>
      <c r="F24" s="0" t="n">
        <v>21</v>
      </c>
      <c r="G24" s="0" t="n">
        <f aca="false">$B$1*B$2*B24</f>
        <v>0</v>
      </c>
      <c r="H24" s="0" t="n">
        <f aca="false">$B$1*C$2*C24</f>
        <v>0</v>
      </c>
      <c r="I24" s="0" t="n">
        <f aca="false">$B$1*'Consumer load profile'!E22/'Consumer load profile'!E$26</f>
        <v>885.488725774938</v>
      </c>
      <c r="J24" s="0" t="n">
        <f aca="false">SUM(G24:I24)</f>
        <v>885.488725774938</v>
      </c>
    </row>
    <row r="25" customFormat="false" ht="14.25" hidden="false" customHeight="false" outlineLevel="0" collapsed="false">
      <c r="A25" s="0" t="n">
        <v>22</v>
      </c>
      <c r="B25" s="0" t="n">
        <f aca="false">0</f>
        <v>0</v>
      </c>
      <c r="C25" s="0" t="n">
        <f aca="false">0</f>
        <v>0</v>
      </c>
      <c r="F25" s="0" t="n">
        <v>22</v>
      </c>
      <c r="G25" s="0" t="n">
        <f aca="false">$B$1*B$2*B25</f>
        <v>0</v>
      </c>
      <c r="H25" s="0" t="n">
        <f aca="false">$B$1*C$2*C25</f>
        <v>0</v>
      </c>
      <c r="I25" s="0" t="n">
        <f aca="false">$B$1*'Consumer load profile'!E23/'Consumer load profile'!E$26</f>
        <v>648.360352748587</v>
      </c>
      <c r="J25" s="0" t="n">
        <f aca="false">SUM(G25:I25)</f>
        <v>648.360352748587</v>
      </c>
    </row>
    <row r="26" customFormat="false" ht="14.25" hidden="false" customHeight="false" outlineLevel="0" collapsed="false">
      <c r="A26" s="0" t="n">
        <v>23</v>
      </c>
      <c r="B26" s="0" t="n">
        <f aca="false">0</f>
        <v>0</v>
      </c>
      <c r="C26" s="0" t="n">
        <f aca="false">0</f>
        <v>0</v>
      </c>
      <c r="F26" s="0" t="n">
        <v>23</v>
      </c>
      <c r="G26" s="0" t="n">
        <f aca="false">$B$1*B$2*B26</f>
        <v>0</v>
      </c>
      <c r="H26" s="0" t="n">
        <f aca="false">$B$1*C$2*C26</f>
        <v>0</v>
      </c>
      <c r="I26" s="0" t="n">
        <f aca="false">$B$1*'Consumer load profile'!E24/'Consumer load profile'!E$26</f>
        <v>338.279558536199</v>
      </c>
      <c r="J26" s="0" t="n">
        <f aca="false">SUM(G26:I26)</f>
        <v>338.279558536199</v>
      </c>
    </row>
    <row r="27" customFormat="false" ht="14.25" hidden="false" customHeight="false" outlineLevel="0" collapsed="false">
      <c r="A27" s="0" t="n">
        <v>24</v>
      </c>
      <c r="B27" s="0" t="n">
        <f aca="false">0</f>
        <v>0</v>
      </c>
      <c r="C27" s="0" t="n">
        <f aca="false">0</f>
        <v>0</v>
      </c>
      <c r="F27" s="0" t="n">
        <v>24</v>
      </c>
      <c r="G27" s="0" t="n">
        <f aca="false">$B$1*B$2*B27</f>
        <v>0</v>
      </c>
      <c r="H27" s="0" t="n">
        <f aca="false">$B$1*C$2*C27</f>
        <v>0</v>
      </c>
      <c r="I27" s="0" t="n">
        <f aca="false">$B$1*'Consumer load profile'!E25/'Consumer load profile'!E$26</f>
        <v>222.231610075514</v>
      </c>
      <c r="J27" s="0" t="n">
        <f aca="false">SUM(G27:I27)</f>
        <v>222.231610075514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4.25" zeroHeight="false" outlineLevelRow="0" outlineLevelCol="0"/>
  <sheetData>
    <row r="1" customFormat="false" ht="14.25" hidden="false" customHeight="false" outlineLevel="0" collapsed="false">
      <c r="A1" s="5" t="s">
        <v>2</v>
      </c>
      <c r="B1" s="6" t="s">
        <v>8</v>
      </c>
      <c r="C1" s="6" t="s">
        <v>9</v>
      </c>
      <c r="D1" s="6" t="s">
        <v>10</v>
      </c>
      <c r="E1" s="6" t="s">
        <v>11</v>
      </c>
    </row>
    <row r="2" customFormat="false" ht="14.25" hidden="false" customHeight="false" outlineLevel="0" collapsed="false">
      <c r="A2" s="0" t="n">
        <v>1</v>
      </c>
      <c r="B2" s="0" t="n">
        <v>355.356</v>
      </c>
      <c r="C2" s="0" t="n">
        <v>313.436</v>
      </c>
      <c r="D2" s="0" t="n">
        <v>274.64</v>
      </c>
      <c r="E2" s="0" t="n">
        <v>257.392</v>
      </c>
    </row>
    <row r="3" customFormat="false" ht="14.25" hidden="false" customHeight="false" outlineLevel="0" collapsed="false">
      <c r="A3" s="0" t="n">
        <v>2</v>
      </c>
      <c r="B3" s="0" t="n">
        <v>332.876</v>
      </c>
      <c r="C3" s="0" t="n">
        <v>305.328</v>
      </c>
      <c r="D3" s="0" t="n">
        <v>279.772</v>
      </c>
      <c r="E3" s="0" t="n">
        <v>230.296</v>
      </c>
    </row>
    <row r="4" customFormat="false" ht="14.25" hidden="false" customHeight="false" outlineLevel="0" collapsed="false">
      <c r="A4" s="0" t="n">
        <v>3</v>
      </c>
      <c r="B4" s="0" t="n">
        <v>317.368</v>
      </c>
      <c r="C4" s="0" t="n">
        <v>299.452</v>
      </c>
      <c r="D4" s="0" t="n">
        <v>271.276</v>
      </c>
      <c r="E4" s="0" t="n">
        <v>221.316</v>
      </c>
    </row>
    <row r="5" customFormat="false" ht="14.25" hidden="false" customHeight="false" outlineLevel="0" collapsed="false">
      <c r="A5" s="0" t="n">
        <v>4</v>
      </c>
      <c r="B5" s="0" t="n">
        <v>313.38</v>
      </c>
      <c r="C5" s="0" t="n">
        <v>295.392</v>
      </c>
      <c r="D5" s="0" t="n">
        <v>275.364</v>
      </c>
      <c r="E5" s="0" t="n">
        <v>215.38</v>
      </c>
    </row>
    <row r="6" customFormat="false" ht="14.25" hidden="false" customHeight="false" outlineLevel="0" collapsed="false">
      <c r="A6" s="0" t="n">
        <v>5</v>
      </c>
      <c r="B6" s="0" t="n">
        <v>309.756</v>
      </c>
      <c r="C6" s="0" t="n">
        <v>301.18</v>
      </c>
      <c r="D6" s="0" t="n">
        <v>268.068</v>
      </c>
      <c r="E6" s="0" t="n">
        <v>213.108</v>
      </c>
    </row>
    <row r="7" customFormat="false" ht="14.25" hidden="false" customHeight="false" outlineLevel="0" collapsed="false">
      <c r="A7" s="0" t="n">
        <v>6</v>
      </c>
      <c r="B7" s="0" t="n">
        <v>313.484</v>
      </c>
      <c r="C7" s="0" t="n">
        <v>307.176</v>
      </c>
      <c r="D7" s="0" t="n">
        <v>265.804</v>
      </c>
      <c r="E7" s="0" t="n">
        <v>210.84</v>
      </c>
    </row>
    <row r="8" customFormat="false" ht="14.25" hidden="false" customHeight="false" outlineLevel="0" collapsed="false">
      <c r="A8" s="0" t="n">
        <v>7</v>
      </c>
      <c r="B8" s="0" t="n">
        <v>327.212</v>
      </c>
      <c r="C8" s="0" t="n">
        <v>385.588</v>
      </c>
      <c r="D8" s="0" t="n">
        <v>280.42</v>
      </c>
      <c r="E8" s="0" t="n">
        <v>217.908</v>
      </c>
    </row>
    <row r="9" customFormat="false" ht="14.25" hidden="false" customHeight="false" outlineLevel="0" collapsed="false">
      <c r="A9" s="0" t="n">
        <v>8</v>
      </c>
      <c r="B9" s="0" t="n">
        <v>345.756</v>
      </c>
      <c r="C9" s="0" t="n">
        <v>440.24</v>
      </c>
      <c r="D9" s="0" t="n">
        <v>314.708</v>
      </c>
      <c r="E9" s="0" t="n">
        <v>221.988</v>
      </c>
    </row>
    <row r="10" customFormat="false" ht="14.25" hidden="false" customHeight="false" outlineLevel="0" collapsed="false">
      <c r="A10" s="0" t="n">
        <v>9</v>
      </c>
      <c r="B10" s="0" t="n">
        <v>382.18</v>
      </c>
      <c r="C10" s="0" t="n">
        <v>477.6</v>
      </c>
      <c r="D10" s="0" t="n">
        <v>360.24</v>
      </c>
      <c r="E10" s="0" t="n">
        <v>337.34</v>
      </c>
    </row>
    <row r="11" customFormat="false" ht="14.25" hidden="false" customHeight="false" outlineLevel="0" collapsed="false">
      <c r="A11" s="0" t="n">
        <v>10</v>
      </c>
      <c r="B11" s="0" t="n">
        <v>396.052</v>
      </c>
      <c r="C11" s="0" t="n">
        <v>496.08</v>
      </c>
      <c r="D11" s="0" t="n">
        <v>380.888</v>
      </c>
      <c r="E11" s="0" t="n">
        <v>577.24</v>
      </c>
    </row>
    <row r="12" customFormat="false" ht="14.25" hidden="false" customHeight="false" outlineLevel="0" collapsed="false">
      <c r="A12" s="0" t="n">
        <v>11</v>
      </c>
      <c r="B12" s="0" t="n">
        <v>401.6</v>
      </c>
      <c r="C12" s="0" t="n">
        <v>502.8</v>
      </c>
      <c r="D12" s="0" t="n">
        <v>374.096</v>
      </c>
      <c r="E12" s="0" t="n">
        <v>1127.76</v>
      </c>
    </row>
    <row r="13" customFormat="false" ht="14.25" hidden="false" customHeight="false" outlineLevel="0" collapsed="false">
      <c r="A13" s="0" t="n">
        <v>12</v>
      </c>
      <c r="B13" s="0" t="n">
        <v>409.88</v>
      </c>
      <c r="C13" s="0" t="n">
        <v>510.12</v>
      </c>
      <c r="D13" s="0" t="n">
        <v>375.192</v>
      </c>
      <c r="E13" s="0" t="n">
        <v>1454.16</v>
      </c>
    </row>
    <row r="14" customFormat="false" ht="14.25" hidden="false" customHeight="false" outlineLevel="0" collapsed="false">
      <c r="A14" s="0" t="n">
        <v>13</v>
      </c>
      <c r="B14" s="0" t="n">
        <v>421.36</v>
      </c>
      <c r="C14" s="0" t="n">
        <v>516</v>
      </c>
      <c r="D14" s="0" t="n">
        <v>388.736</v>
      </c>
      <c r="E14" s="0" t="n">
        <v>1490.68</v>
      </c>
    </row>
    <row r="15" customFormat="false" ht="14.25" hidden="false" customHeight="false" outlineLevel="0" collapsed="false">
      <c r="A15" s="0" t="n">
        <v>14</v>
      </c>
      <c r="B15" s="0" t="n">
        <v>423.12</v>
      </c>
      <c r="C15" s="0" t="n">
        <v>510.08</v>
      </c>
      <c r="D15" s="0" t="n">
        <v>385.62</v>
      </c>
      <c r="E15" s="0" t="n">
        <v>1514.96</v>
      </c>
    </row>
    <row r="16" customFormat="false" ht="14.25" hidden="false" customHeight="false" outlineLevel="0" collapsed="false">
      <c r="A16" s="0" t="n">
        <v>15</v>
      </c>
      <c r="B16" s="0" t="n">
        <v>420.68</v>
      </c>
      <c r="C16" s="0" t="n">
        <v>507.72</v>
      </c>
      <c r="D16" s="0" t="n">
        <v>388.692</v>
      </c>
      <c r="E16" s="0" t="n">
        <v>1504.84</v>
      </c>
    </row>
    <row r="17" customFormat="false" ht="14.25" hidden="false" customHeight="false" outlineLevel="0" collapsed="false">
      <c r="A17" s="0" t="n">
        <v>16</v>
      </c>
      <c r="B17" s="0" t="n">
        <v>423.08</v>
      </c>
      <c r="C17" s="0" t="n">
        <v>503.2</v>
      </c>
      <c r="D17" s="0" t="n">
        <v>390.032</v>
      </c>
      <c r="E17" s="0" t="n">
        <v>1479.24</v>
      </c>
    </row>
    <row r="18" customFormat="false" ht="14.25" hidden="false" customHeight="false" outlineLevel="0" collapsed="false">
      <c r="A18" s="0" t="n">
        <v>17</v>
      </c>
      <c r="B18" s="0" t="n">
        <v>409.16</v>
      </c>
      <c r="C18" s="0" t="n">
        <v>482.04</v>
      </c>
      <c r="D18" s="0" t="n">
        <v>376.284</v>
      </c>
      <c r="E18" s="0" t="n">
        <v>1453.88</v>
      </c>
    </row>
    <row r="19" customFormat="false" ht="14.25" hidden="false" customHeight="false" outlineLevel="0" collapsed="false">
      <c r="A19" s="0" t="n">
        <v>18</v>
      </c>
      <c r="B19" s="0" t="n">
        <v>406.84</v>
      </c>
      <c r="C19" s="0" t="n">
        <v>467.04</v>
      </c>
      <c r="D19" s="0" t="n">
        <v>360.848</v>
      </c>
      <c r="E19" s="0" t="n">
        <v>1426.2</v>
      </c>
    </row>
    <row r="20" customFormat="false" ht="14.25" hidden="false" customHeight="false" outlineLevel="0" collapsed="false">
      <c r="A20" s="0" t="n">
        <v>19</v>
      </c>
      <c r="B20" s="0" t="n">
        <v>422.64</v>
      </c>
      <c r="C20" s="0" t="n">
        <v>441.76</v>
      </c>
      <c r="D20" s="0" t="n">
        <v>364.844</v>
      </c>
      <c r="E20" s="0" t="n">
        <v>1417.8</v>
      </c>
    </row>
    <row r="21" customFormat="false" ht="14.25" hidden="false" customHeight="false" outlineLevel="0" collapsed="false">
      <c r="A21" s="0" t="n">
        <v>20</v>
      </c>
      <c r="B21" s="0" t="n">
        <v>428.8</v>
      </c>
      <c r="C21" s="0" t="n">
        <v>420.36</v>
      </c>
      <c r="D21" s="0" t="n">
        <v>321.148</v>
      </c>
      <c r="E21" s="0" t="n">
        <v>1418.96</v>
      </c>
    </row>
    <row r="22" customFormat="false" ht="14.25" hidden="false" customHeight="false" outlineLevel="0" collapsed="false">
      <c r="A22" s="0" t="n">
        <v>21</v>
      </c>
      <c r="B22" s="0" t="n">
        <v>426.2</v>
      </c>
      <c r="C22" s="0" t="n">
        <v>379.032</v>
      </c>
      <c r="D22" s="0" t="n">
        <v>301.756</v>
      </c>
      <c r="E22" s="0" t="n">
        <v>1341.48</v>
      </c>
    </row>
    <row r="23" customFormat="false" ht="14.25" hidden="false" customHeight="false" outlineLevel="0" collapsed="false">
      <c r="A23" s="0" t="n">
        <v>22</v>
      </c>
      <c r="B23" s="0" t="n">
        <v>414.72</v>
      </c>
      <c r="C23" s="0" t="n">
        <v>335.66</v>
      </c>
      <c r="D23" s="0" t="n">
        <v>299.784</v>
      </c>
      <c r="E23" s="0" t="n">
        <v>982.24</v>
      </c>
    </row>
    <row r="24" customFormat="false" ht="14.25" hidden="false" customHeight="false" outlineLevel="0" collapsed="false">
      <c r="A24" s="0" t="n">
        <v>23</v>
      </c>
      <c r="B24" s="0" t="n">
        <v>404.72</v>
      </c>
      <c r="C24" s="0" t="n">
        <v>318.508</v>
      </c>
      <c r="D24" s="0" t="n">
        <v>297.792</v>
      </c>
      <c r="E24" s="0" t="n">
        <v>512.48</v>
      </c>
    </row>
    <row r="25" customFormat="false" ht="14.25" hidden="false" customHeight="false" outlineLevel="0" collapsed="false">
      <c r="A25" s="0" t="n">
        <v>24</v>
      </c>
      <c r="B25" s="0" t="n">
        <v>387.292</v>
      </c>
      <c r="C25" s="0" t="n">
        <v>303.356</v>
      </c>
      <c r="D25" s="0" t="n">
        <v>282.744</v>
      </c>
      <c r="E25" s="0" t="n">
        <v>336.672</v>
      </c>
    </row>
    <row r="26" customFormat="false" ht="14.25" hidden="false" customHeight="false" outlineLevel="0" collapsed="false">
      <c r="A26" s="0" t="s">
        <v>12</v>
      </c>
      <c r="B26" s="0" t="n">
        <f aca="false">MAX(B2:B25)</f>
        <v>428.8</v>
      </c>
      <c r="C26" s="0" t="n">
        <f aca="false">MAX(C2:C25)</f>
        <v>516</v>
      </c>
      <c r="D26" s="0" t="n">
        <f aca="false">MAX(D2:D25)</f>
        <v>390.032</v>
      </c>
      <c r="E26" s="0" t="n">
        <f aca="false">MAX(E2:E25)</f>
        <v>1514.96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Kaustubh</dc:creator>
  <dc:description/>
  <dc:language>en-IN</dc:language>
  <cp:lastModifiedBy/>
  <dcterms:modified xsi:type="dcterms:W3CDTF">2023-08-05T12:33:50Z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