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guo\Documents\Georgia Tech\7-2022-Spring\ISYE-6420 Bayesian Statistics\Project\"/>
    </mc:Choice>
  </mc:AlternateContent>
  <xr:revisionPtr revIDLastSave="0" documentId="13_ncr:1_{48EA2098-A3BF-49C3-B68C-D311C1EDF7EC}" xr6:coauthVersionLast="47" xr6:coauthVersionMax="47" xr10:uidLastSave="{00000000-0000-0000-0000-000000000000}"/>
  <bookViews>
    <workbookView xWindow="-120" yWindow="-120" windowWidth="29040" windowHeight="15840" xr2:uid="{CC58AC91-74D3-419E-B1FC-CF123ECEE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B9" i="1"/>
  <c r="C8" i="1"/>
  <c r="D8" i="1"/>
  <c r="E8" i="1"/>
  <c r="F8" i="1"/>
  <c r="G8" i="1"/>
  <c r="H8" i="1"/>
  <c r="I8" i="1"/>
  <c r="J8" i="1"/>
  <c r="K8" i="1"/>
  <c r="L8" i="1"/>
  <c r="B8" i="1"/>
  <c r="C19" i="1"/>
  <c r="D19" i="1"/>
  <c r="E19" i="1"/>
  <c r="F19" i="1"/>
  <c r="G19" i="1"/>
  <c r="H19" i="1"/>
  <c r="B19" i="1"/>
  <c r="C18" i="1"/>
  <c r="D18" i="1"/>
  <c r="E18" i="1"/>
  <c r="F18" i="1"/>
  <c r="G18" i="1"/>
  <c r="H18" i="1"/>
  <c r="B1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L4" i="1"/>
  <c r="L5" i="1"/>
  <c r="L6" i="1"/>
  <c r="L7" i="1"/>
  <c r="L3" i="1"/>
</calcChain>
</file>

<file path=xl/sharedStrings.xml><?xml version="1.0" encoding="utf-8"?>
<sst xmlns="http://schemas.openxmlformats.org/spreadsheetml/2006/main" count="26" uniqueCount="16">
  <si>
    <t>Iteration</t>
  </si>
  <si>
    <t>quality_control_1</t>
  </si>
  <si>
    <t>quality_control_2</t>
  </si>
  <si>
    <t>quality_control_3</t>
  </si>
  <si>
    <t>quality_control_4_default</t>
  </si>
  <si>
    <t>quality_control_4_dirichlet</t>
  </si>
  <si>
    <t>quality_control_4_informed</t>
  </si>
  <si>
    <t>quality_control_4a</t>
  </si>
  <si>
    <t>quality_control_4b</t>
  </si>
  <si>
    <t>quality_control_4c</t>
  </si>
  <si>
    <t>quality_control_4d</t>
  </si>
  <si>
    <t>Misclass Rate</t>
  </si>
  <si>
    <t>Time</t>
  </si>
  <si>
    <t>Mean</t>
  </si>
  <si>
    <t>STDev</t>
  </si>
  <si>
    <t>quality_control_4_subset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</si>
</sst>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4D30-584E-4D2A-8819-A9D683FEA210}">
  <dimension ref="A1:L19"/>
  <sheetViews>
    <sheetView tabSelected="1" workbookViewId="0">
      <selection activeCell="G6" sqref="G5:G6"/>
    </sheetView>
  </sheetViews>
  <sheetFormatPr defaultRowHeight="15" x14ac:dyDescent="0.25"/>
  <cols>
    <col min="1" max="1" width="12.7109375" bestFit="1" customWidth="1"/>
    <col min="2" max="4" width="16.5703125" bestFit="1" customWidth="1"/>
    <col min="5" max="5" width="25.28515625" bestFit="1" customWidth="1"/>
    <col min="6" max="6" width="24.28515625" bestFit="1" customWidth="1"/>
    <col min="7" max="7" width="26.28515625" bestFit="1" customWidth="1"/>
    <col min="8" max="8" width="26.85546875" bestFit="1" customWidth="1"/>
    <col min="9" max="9" width="17.85546875" bestFit="1" customWidth="1"/>
    <col min="10" max="10" width="17.5703125" bestFit="1" customWidth="1"/>
    <col min="11" max="11" width="17.85546875" bestFit="1" customWidth="1"/>
    <col min="12" max="12" width="26.85546875" bestFit="1" customWidth="1"/>
  </cols>
  <sheetData>
    <row r="1" spans="1:12" x14ac:dyDescent="0.25">
      <c r="A1" s="1" t="s">
        <v>12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15</v>
      </c>
    </row>
    <row r="3" spans="1:12" x14ac:dyDescent="0.25">
      <c r="A3">
        <v>1</v>
      </c>
      <c r="B3">
        <v>18.921900000000001</v>
      </c>
      <c r="C3">
        <v>17.296199999999999</v>
      </c>
      <c r="D3">
        <v>21.495729999999998</v>
      </c>
      <c r="E3">
        <f>1.18134*60</f>
        <v>70.880400000000009</v>
      </c>
      <c r="F3">
        <f>1.724888*60</f>
        <v>103.49328</v>
      </c>
      <c r="G3">
        <f>1.784433*60</f>
        <v>107.06598</v>
      </c>
      <c r="H3">
        <v>14.55105</v>
      </c>
      <c r="I3">
        <v>11.334569999999999</v>
      </c>
      <c r="J3">
        <v>13.4482</v>
      </c>
      <c r="K3">
        <v>9.7758350000000007</v>
      </c>
      <c r="L3">
        <f>SUM(H3:K3)</f>
        <v>49.109655000000004</v>
      </c>
    </row>
    <row r="4" spans="1:12" x14ac:dyDescent="0.25">
      <c r="A4">
        <v>2</v>
      </c>
      <c r="B4">
        <v>18.921620000000001</v>
      </c>
      <c r="C4">
        <v>16.989719999999998</v>
      </c>
      <c r="D4">
        <v>22.18582</v>
      </c>
      <c r="E4">
        <f>1.16949*60</f>
        <v>70.169399999999996</v>
      </c>
      <c r="F4">
        <f>1.645997*60</f>
        <v>98.759819999999991</v>
      </c>
      <c r="G4">
        <f>1.771578*60</f>
        <v>106.29468</v>
      </c>
      <c r="H4">
        <v>14.84642</v>
      </c>
      <c r="I4">
        <v>11.06681</v>
      </c>
      <c r="J4">
        <v>13.32884</v>
      </c>
      <c r="K4">
        <v>9.7762429999999991</v>
      </c>
      <c r="L4">
        <f t="shared" ref="L4:L8" si="0">SUM(H4:K4)</f>
        <v>49.018312999999999</v>
      </c>
    </row>
    <row r="5" spans="1:12" x14ac:dyDescent="0.25">
      <c r="A5">
        <v>3</v>
      </c>
      <c r="B5">
        <v>22.38158</v>
      </c>
      <c r="C5">
        <v>17.266940000000002</v>
      </c>
      <c r="D5">
        <v>21.816050000000001</v>
      </c>
      <c r="E5">
        <f>1.196101*60</f>
        <v>71.76606000000001</v>
      </c>
      <c r="F5">
        <f>1.577966*60</f>
        <v>94.677959999999999</v>
      </c>
      <c r="G5">
        <f>1.732169*60</f>
        <v>103.93014000000001</v>
      </c>
      <c r="H5">
        <v>14.293699999999999</v>
      </c>
      <c r="I5">
        <v>11.07381</v>
      </c>
      <c r="J5">
        <v>13.49277</v>
      </c>
      <c r="K5">
        <v>10.190670000000001</v>
      </c>
      <c r="L5">
        <f t="shared" si="0"/>
        <v>49.05095</v>
      </c>
    </row>
    <row r="6" spans="1:12" x14ac:dyDescent="0.25">
      <c r="A6">
        <v>4</v>
      </c>
      <c r="B6">
        <v>18.759039999999999</v>
      </c>
      <c r="C6">
        <v>17.004999999999999</v>
      </c>
      <c r="D6">
        <v>21.95439</v>
      </c>
      <c r="E6">
        <f>1.204403*60</f>
        <v>72.264179999999996</v>
      </c>
      <c r="F6">
        <f>1.598565*60</f>
        <v>95.913899999999998</v>
      </c>
      <c r="G6">
        <f>1.77077*60</f>
        <v>106.2462</v>
      </c>
      <c r="H6">
        <v>14.551970000000001</v>
      </c>
      <c r="I6">
        <v>11.233449999999999</v>
      </c>
      <c r="J6">
        <v>13.314069999999999</v>
      </c>
      <c r="K6">
        <v>9.8533829999999991</v>
      </c>
      <c r="L6">
        <f t="shared" si="0"/>
        <v>48.952873000000004</v>
      </c>
    </row>
    <row r="7" spans="1:12" x14ac:dyDescent="0.25">
      <c r="A7">
        <v>5</v>
      </c>
      <c r="B7">
        <v>19.072330000000001</v>
      </c>
      <c r="C7">
        <v>17.214880000000001</v>
      </c>
      <c r="D7">
        <v>24.990079999999999</v>
      </c>
      <c r="E7">
        <f>1.219054*60</f>
        <v>73.143240000000006</v>
      </c>
      <c r="F7">
        <f>1.680505*60</f>
        <v>100.83029999999999</v>
      </c>
      <c r="G7">
        <f>1.801824*60</f>
        <v>108.10944000000001</v>
      </c>
      <c r="H7">
        <v>14.54321</v>
      </c>
      <c r="I7">
        <v>11.18172</v>
      </c>
      <c r="J7">
        <v>13.421390000000001</v>
      </c>
      <c r="K7">
        <v>9.7813140000000001</v>
      </c>
      <c r="L7">
        <f t="shared" si="0"/>
        <v>48.927634000000005</v>
      </c>
    </row>
    <row r="8" spans="1:12" x14ac:dyDescent="0.25">
      <c r="A8" t="s">
        <v>13</v>
      </c>
      <c r="B8">
        <f>AVERAGE(B3:B7)</f>
        <v>19.611293999999997</v>
      </c>
      <c r="C8">
        <f t="shared" ref="C8:L8" si="1">AVERAGE(C3:C7)</f>
        <v>17.154547999999998</v>
      </c>
      <c r="D8">
        <f t="shared" si="1"/>
        <v>22.488413999999999</v>
      </c>
      <c r="E8">
        <f t="shared" si="1"/>
        <v>71.644655999999998</v>
      </c>
      <c r="F8">
        <f t="shared" si="1"/>
        <v>98.735051999999996</v>
      </c>
      <c r="G8">
        <f t="shared" si="1"/>
        <v>106.32928799999999</v>
      </c>
      <c r="H8">
        <f t="shared" si="1"/>
        <v>14.557269999999999</v>
      </c>
      <c r="I8">
        <f t="shared" si="1"/>
        <v>11.178071999999998</v>
      </c>
      <c r="J8">
        <f t="shared" si="1"/>
        <v>13.401053999999998</v>
      </c>
      <c r="K8">
        <f t="shared" si="1"/>
        <v>9.875489</v>
      </c>
      <c r="L8">
        <f t="shared" si="1"/>
        <v>49.011885000000007</v>
      </c>
    </row>
    <row r="9" spans="1:12" x14ac:dyDescent="0.25">
      <c r="A9" t="s">
        <v>14</v>
      </c>
      <c r="B9">
        <f>STDEV(B3:B7)</f>
        <v>1.5525960444623061</v>
      </c>
      <c r="C9">
        <f t="shared" ref="C9:L9" si="2">STDEV(C3:C7)</f>
        <v>0.14651798087606946</v>
      </c>
      <c r="D9">
        <f t="shared" si="2"/>
        <v>1.4206136358384005</v>
      </c>
      <c r="E9">
        <f t="shared" si="2"/>
        <v>1.1624081062518463</v>
      </c>
      <c r="F9">
        <f t="shared" si="2"/>
        <v>3.5864434137066761</v>
      </c>
      <c r="G9">
        <f t="shared" si="2"/>
        <v>1.5391287065479591</v>
      </c>
      <c r="H9">
        <f t="shared" si="2"/>
        <v>0.19579410703593736</v>
      </c>
      <c r="I9">
        <f t="shared" si="2"/>
        <v>0.11271806873789103</v>
      </c>
      <c r="J9">
        <f t="shared" si="2"/>
        <v>7.7183548959607079E-2</v>
      </c>
      <c r="K9">
        <f t="shared" si="2"/>
        <v>0.17921869102719207</v>
      </c>
      <c r="L9">
        <f t="shared" si="2"/>
        <v>7.3666500958711661E-2</v>
      </c>
    </row>
    <row r="11" spans="1:12" x14ac:dyDescent="0.25">
      <c r="A11" s="1" t="s">
        <v>11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5</v>
      </c>
      <c r="F12" t="s">
        <v>4</v>
      </c>
      <c r="G12" t="s">
        <v>6</v>
      </c>
      <c r="H12" t="s">
        <v>15</v>
      </c>
    </row>
    <row r="13" spans="1:12" x14ac:dyDescent="0.25">
      <c r="A13">
        <v>1</v>
      </c>
      <c r="B13">
        <v>6.3897759999999998E-3</v>
      </c>
      <c r="C13">
        <v>3.5335689999999999E-3</v>
      </c>
      <c r="D13">
        <v>5.7377049999999999E-2</v>
      </c>
      <c r="E13">
        <v>0.39200000000000002</v>
      </c>
      <c r="F13">
        <v>0.73199999999999998</v>
      </c>
      <c r="G13">
        <v>1.2E-2</v>
      </c>
      <c r="H13">
        <v>0.17799999999999999</v>
      </c>
    </row>
    <row r="14" spans="1:12" x14ac:dyDescent="0.25">
      <c r="A14">
        <v>2</v>
      </c>
      <c r="B14">
        <v>6.3897759999999998E-3</v>
      </c>
      <c r="C14">
        <v>3.5335689999999999E-3</v>
      </c>
      <c r="D14">
        <v>5.7377049999999999E-2</v>
      </c>
      <c r="E14">
        <v>0.35799999999999998</v>
      </c>
      <c r="F14">
        <v>0.78800000000000003</v>
      </c>
      <c r="G14">
        <v>1.7999999999999999E-2</v>
      </c>
      <c r="H14">
        <v>0.16200000000000001</v>
      </c>
    </row>
    <row r="15" spans="1:12" x14ac:dyDescent="0.25">
      <c r="A15">
        <v>3</v>
      </c>
      <c r="B15">
        <v>6.3897759999999998E-3</v>
      </c>
      <c r="C15">
        <v>3.5335689999999999E-3</v>
      </c>
      <c r="D15">
        <v>5.4644810000000002E-2</v>
      </c>
      <c r="E15">
        <v>0.312</v>
      </c>
      <c r="F15">
        <v>0.67400000000000004</v>
      </c>
      <c r="G15">
        <v>8.0000000000000002E-3</v>
      </c>
      <c r="H15">
        <v>0.17</v>
      </c>
    </row>
    <row r="16" spans="1:12" x14ac:dyDescent="0.25">
      <c r="A16">
        <v>4</v>
      </c>
      <c r="B16">
        <v>6.3897759999999998E-3</v>
      </c>
      <c r="C16">
        <v>3.5335689999999999E-3</v>
      </c>
      <c r="D16">
        <v>5.4644810000000002E-2</v>
      </c>
      <c r="E16">
        <v>0.31</v>
      </c>
      <c r="F16">
        <v>0.63800000000000001</v>
      </c>
      <c r="G16">
        <v>0.02</v>
      </c>
      <c r="H16">
        <v>0.16</v>
      </c>
    </row>
    <row r="17" spans="1:8" x14ac:dyDescent="0.25">
      <c r="A17">
        <v>5</v>
      </c>
      <c r="B17">
        <v>6.3897759999999998E-3</v>
      </c>
      <c r="C17">
        <v>3.5335689999999999E-3</v>
      </c>
      <c r="D17">
        <v>5.4644810000000002E-2</v>
      </c>
      <c r="E17">
        <v>0.28599999999999998</v>
      </c>
      <c r="F17">
        <v>0.72399999999999998</v>
      </c>
      <c r="G17">
        <v>4.0000000000000001E-3</v>
      </c>
      <c r="H17">
        <v>0.13600000000000001</v>
      </c>
    </row>
    <row r="18" spans="1:8" x14ac:dyDescent="0.25">
      <c r="A18" t="s">
        <v>13</v>
      </c>
      <c r="B18">
        <f>AVERAGE(B13:B17)</f>
        <v>6.3897759999999998E-3</v>
      </c>
      <c r="C18">
        <f t="shared" ref="C18:H18" si="3">AVERAGE(C13:C17)</f>
        <v>3.5335689999999994E-3</v>
      </c>
      <c r="D18">
        <f t="shared" si="3"/>
        <v>5.5737705999999998E-2</v>
      </c>
      <c r="E18">
        <f t="shared" si="3"/>
        <v>0.33160000000000001</v>
      </c>
      <c r="F18">
        <f t="shared" si="3"/>
        <v>0.71120000000000005</v>
      </c>
      <c r="G18">
        <f t="shared" si="3"/>
        <v>1.24E-2</v>
      </c>
      <c r="H18">
        <f t="shared" si="3"/>
        <v>0.16120000000000001</v>
      </c>
    </row>
    <row r="19" spans="1:8" x14ac:dyDescent="0.25">
      <c r="A19" t="s">
        <v>14</v>
      </c>
      <c r="B19">
        <f>STDEV(B13:B17)</f>
        <v>0</v>
      </c>
      <c r="C19">
        <f t="shared" ref="C19:H19" si="4">STDEV(C13:C17)</f>
        <v>4.8486995180610803E-19</v>
      </c>
      <c r="D19">
        <f t="shared" si="4"/>
        <v>1.4965094805179135E-3</v>
      </c>
      <c r="E19">
        <f t="shared" si="4"/>
        <v>4.2647391479432611E-2</v>
      </c>
      <c r="F19">
        <f t="shared" si="4"/>
        <v>5.7525646454429348E-2</v>
      </c>
      <c r="G19">
        <f t="shared" si="4"/>
        <v>6.6932802122726068E-3</v>
      </c>
      <c r="H19">
        <f t="shared" si="4"/>
        <v>1.578606980853689E-2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Guo</dc:creator>
  <cp:lastModifiedBy>Michael Guo</cp:lastModifiedBy>
  <dcterms:created xsi:type="dcterms:W3CDTF">2022-04-21T21:52:28Z</dcterms:created>
  <dcterms:modified xsi:type="dcterms:W3CDTF">2022-04-22T02:03:55Z</dcterms:modified>
</cp:coreProperties>
</file>