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78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0" i="1" l="1"/>
  <c r="Q30" i="1"/>
  <c r="R25" i="1"/>
  <c r="Q25" i="1"/>
  <c r="R20" i="1"/>
  <c r="Q20" i="1"/>
  <c r="Q19" i="1"/>
  <c r="Q24" i="1"/>
  <c r="U25" i="1"/>
  <c r="U24" i="1"/>
  <c r="S26" i="1"/>
  <c r="U20" i="1"/>
  <c r="U19" i="1"/>
  <c r="S21" i="1"/>
  <c r="R22" i="1"/>
  <c r="Q35" i="1"/>
  <c r="U30" i="1"/>
  <c r="Q34" i="1"/>
  <c r="Q33" i="1"/>
  <c r="Q21" i="1"/>
  <c r="R24" i="1"/>
  <c r="Q26" i="1"/>
  <c r="Q36" i="1"/>
  <c r="S24" i="1"/>
  <c r="S25" i="1"/>
  <c r="S20" i="1"/>
  <c r="T24" i="1"/>
  <c r="T25" i="1"/>
  <c r="T20" i="1"/>
  <c r="S19" i="1"/>
  <c r="T19" i="1"/>
  <c r="C17" i="1"/>
  <c r="C18" i="1"/>
  <c r="B23" i="1"/>
  <c r="C19" i="1"/>
  <c r="C20" i="1"/>
</calcChain>
</file>

<file path=xl/sharedStrings.xml><?xml version="1.0" encoding="utf-8"?>
<sst xmlns="http://schemas.openxmlformats.org/spreadsheetml/2006/main" count="48" uniqueCount="39">
  <si>
    <t>startTop</t>
  </si>
  <si>
    <t>starLeft</t>
  </si>
  <si>
    <t>startHeight</t>
  </si>
  <si>
    <t>startWidth</t>
  </si>
  <si>
    <t>rankTop</t>
  </si>
  <si>
    <t>rankLeft</t>
  </si>
  <si>
    <t>rankHeight</t>
  </si>
  <si>
    <t>rankWidth</t>
  </si>
  <si>
    <t>treeL</t>
  </si>
  <si>
    <t>dTop</t>
  </si>
  <si>
    <t>dLeft</t>
  </si>
  <si>
    <t>dHeight</t>
  </si>
  <si>
    <t>dWidth</t>
  </si>
  <si>
    <t>x</t>
  </si>
  <si>
    <t>y</t>
  </si>
  <si>
    <t>m</t>
  </si>
  <si>
    <t>slope</t>
  </si>
  <si>
    <t>endWidth</t>
  </si>
  <si>
    <t>lane2</t>
  </si>
  <si>
    <t>lane1</t>
  </si>
  <si>
    <t>lane3</t>
  </si>
  <si>
    <t>treeR</t>
  </si>
  <si>
    <t>check</t>
  </si>
  <si>
    <t>origin</t>
  </si>
  <si>
    <t>endTopL</t>
  </si>
  <si>
    <t>endTopR</t>
  </si>
  <si>
    <t>aspect</t>
  </si>
  <si>
    <t>w</t>
  </si>
  <si>
    <t>h</t>
  </si>
  <si>
    <t>a ratio</t>
  </si>
  <si>
    <t>startL</t>
  </si>
  <si>
    <t>endL</t>
  </si>
  <si>
    <t>Y endTop L</t>
  </si>
  <si>
    <t>X endTop L</t>
  </si>
  <si>
    <t>X endTop R</t>
  </si>
  <si>
    <t>Y endTop R</t>
  </si>
  <si>
    <t>aspect W</t>
  </si>
  <si>
    <t>aspect H</t>
  </si>
  <si>
    <t>X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</si>
</sst>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V44"/>
  <sheetViews>
    <sheetView tabSelected="1" showRuler="0" workbookViewId="0">
      <selection activeCell="N18" sqref="N18"/>
    </sheetView>
  </sheetViews>
  <sheetFormatPr baseColWidth="10" defaultRowHeight="15" x14ac:dyDescent="0"/>
  <cols>
    <col min="8" max="14" width="6.83203125" customWidth="1"/>
    <col min="17" max="20" width="5.6640625" bestFit="1" customWidth="1"/>
  </cols>
  <sheetData>
    <row r="6" spans="2:18">
      <c r="C6" t="s">
        <v>8</v>
      </c>
      <c r="Q6" s="1">
        <v>9</v>
      </c>
      <c r="R6" t="s">
        <v>38</v>
      </c>
    </row>
    <row r="7" spans="2:18">
      <c r="B7" t="s">
        <v>0</v>
      </c>
      <c r="C7">
        <v>3</v>
      </c>
      <c r="H7" t="s">
        <v>19</v>
      </c>
      <c r="I7" t="s">
        <v>18</v>
      </c>
      <c r="J7" t="s">
        <v>20</v>
      </c>
      <c r="L7" t="s">
        <v>8</v>
      </c>
      <c r="M7" t="s">
        <v>21</v>
      </c>
      <c r="Q7" s="1">
        <v>10</v>
      </c>
      <c r="R7" t="s">
        <v>33</v>
      </c>
    </row>
    <row r="8" spans="2:18">
      <c r="B8" t="s">
        <v>1</v>
      </c>
      <c r="C8">
        <v>6.25</v>
      </c>
      <c r="G8" s="3" t="s">
        <v>30</v>
      </c>
      <c r="H8">
        <v>7</v>
      </c>
      <c r="I8">
        <v>8</v>
      </c>
      <c r="J8">
        <v>9</v>
      </c>
      <c r="L8" s="4">
        <v>6.25</v>
      </c>
      <c r="M8" s="4">
        <v>9.75</v>
      </c>
      <c r="Q8" s="1">
        <v>2</v>
      </c>
      <c r="R8" t="s">
        <v>32</v>
      </c>
    </row>
    <row r="9" spans="2:18">
      <c r="B9" t="s">
        <v>2</v>
      </c>
      <c r="C9">
        <v>0</v>
      </c>
      <c r="G9" s="3" t="s">
        <v>31</v>
      </c>
      <c r="H9">
        <v>-0.49999999999999933</v>
      </c>
      <c r="I9">
        <v>5</v>
      </c>
      <c r="J9">
        <v>10.5</v>
      </c>
      <c r="L9" s="4">
        <v>-12.5</v>
      </c>
      <c r="M9" s="4">
        <v>22.5</v>
      </c>
      <c r="Q9" s="1">
        <v>14</v>
      </c>
      <c r="R9" t="s">
        <v>34</v>
      </c>
    </row>
    <row r="10" spans="2:18">
      <c r="B10" t="s">
        <v>3</v>
      </c>
      <c r="C10">
        <v>0</v>
      </c>
      <c r="G10" s="3" t="s">
        <v>26</v>
      </c>
      <c r="H10">
        <v>2</v>
      </c>
      <c r="I10">
        <v>2</v>
      </c>
      <c r="J10">
        <v>2</v>
      </c>
      <c r="L10" s="4">
        <v>0.5</v>
      </c>
      <c r="M10" s="4">
        <v>0.5</v>
      </c>
      <c r="Q10" s="1">
        <v>2</v>
      </c>
      <c r="R10" t="s">
        <v>35</v>
      </c>
    </row>
    <row r="11" spans="2:18">
      <c r="G11" s="3" t="s">
        <v>17</v>
      </c>
      <c r="H11">
        <v>5.9999999999999991</v>
      </c>
      <c r="I11">
        <v>6</v>
      </c>
      <c r="J11">
        <v>5.9999999999999964</v>
      </c>
      <c r="L11" s="4">
        <v>5.9999999999999991</v>
      </c>
      <c r="M11" s="4">
        <v>6.0000000000000036</v>
      </c>
      <c r="Q11" s="1">
        <v>4</v>
      </c>
      <c r="R11" t="s">
        <v>36</v>
      </c>
    </row>
    <row r="12" spans="2:18">
      <c r="B12" t="s">
        <v>4</v>
      </c>
      <c r="C12">
        <v>5</v>
      </c>
      <c r="Q12" s="1">
        <v>2</v>
      </c>
      <c r="R12" t="s">
        <v>37</v>
      </c>
    </row>
    <row r="13" spans="2:18">
      <c r="B13" t="s">
        <v>5</v>
      </c>
      <c r="C13">
        <v>0</v>
      </c>
    </row>
    <row r="14" spans="2:18">
      <c r="B14" t="s">
        <v>6</v>
      </c>
      <c r="C14">
        <v>4</v>
      </c>
    </row>
    <row r="15" spans="2:18">
      <c r="B15" t="s">
        <v>7</v>
      </c>
      <c r="C15">
        <v>2</v>
      </c>
    </row>
    <row r="17" spans="2:22">
      <c r="B17" t="s">
        <v>9</v>
      </c>
      <c r="C17">
        <f>C12-C7</f>
        <v>2</v>
      </c>
    </row>
    <row r="18" spans="2:22">
      <c r="B18" t="s">
        <v>10</v>
      </c>
      <c r="C18">
        <f t="shared" ref="C18:C20" si="0">C13-C8</f>
        <v>-6.25</v>
      </c>
      <c r="Q18" t="s">
        <v>13</v>
      </c>
      <c r="R18" t="s">
        <v>14</v>
      </c>
      <c r="S18" t="s">
        <v>22</v>
      </c>
    </row>
    <row r="19" spans="2:22">
      <c r="B19" t="s">
        <v>11</v>
      </c>
      <c r="C19">
        <f t="shared" si="0"/>
        <v>4</v>
      </c>
      <c r="P19" s="3" t="s">
        <v>23</v>
      </c>
      <c r="Q19" s="1">
        <f>Q6</f>
        <v>9</v>
      </c>
      <c r="R19" s="2">
        <v>6</v>
      </c>
      <c r="S19">
        <f>(R19-$U$19)/$U$20</f>
        <v>9</v>
      </c>
      <c r="T19" t="str">
        <f>IF(S19&lt;&gt;Q19, "XXX", "")</f>
        <v/>
      </c>
      <c r="U19">
        <f>$R$19-($U$20*$Q$19)</f>
        <v>42</v>
      </c>
      <c r="V19" t="s">
        <v>15</v>
      </c>
    </row>
    <row r="20" spans="2:22">
      <c r="B20" t="s">
        <v>12</v>
      </c>
      <c r="C20">
        <f t="shared" si="0"/>
        <v>2</v>
      </c>
      <c r="P20" s="3" t="s">
        <v>24</v>
      </c>
      <c r="Q20" s="1">
        <f>Q7</f>
        <v>10</v>
      </c>
      <c r="R20" s="1">
        <f>Q8</f>
        <v>2</v>
      </c>
      <c r="S20">
        <f>(R20-$U$19)/$U$20</f>
        <v>10</v>
      </c>
      <c r="T20" t="str">
        <f>IF(S20&lt;&gt;Q20, "XXX", "")</f>
        <v/>
      </c>
      <c r="U20">
        <f>SLOPE(R19:R20,Q19:Q20)</f>
        <v>-4</v>
      </c>
      <c r="V20" t="s">
        <v>16</v>
      </c>
    </row>
    <row r="21" spans="2:22">
      <c r="P21" s="3"/>
      <c r="Q21">
        <f>(R21-$U$19)/$U$20</f>
        <v>10.5</v>
      </c>
      <c r="R21" s="2">
        <v>0</v>
      </c>
      <c r="S21">
        <f>(R21-$U$19)/$U$20</f>
        <v>10.5</v>
      </c>
    </row>
    <row r="22" spans="2:22">
      <c r="B22">
        <v>1</v>
      </c>
      <c r="P22" s="3"/>
      <c r="Q22">
        <v>16</v>
      </c>
      <c r="R22">
        <f>U20*Q22 + U19</f>
        <v>-22</v>
      </c>
    </row>
    <row r="23" spans="2:22">
      <c r="B23">
        <f>(C17/C18)*B22 + C7</f>
        <v>2.68</v>
      </c>
    </row>
    <row r="24" spans="2:22">
      <c r="P24" s="3" t="s">
        <v>23</v>
      </c>
      <c r="Q24" s="2">
        <f>Q19</f>
        <v>9</v>
      </c>
      <c r="R24" s="2">
        <f>R19</f>
        <v>6</v>
      </c>
      <c r="S24">
        <f>(R24-$U$24)/$U$25</f>
        <v>8.9999999999999982</v>
      </c>
      <c r="T24" t="str">
        <f>IF(S24&lt;&gt;Q24, "XXX", "")</f>
        <v/>
      </c>
      <c r="U24">
        <f>$R$24-($U$25*$Q$24)</f>
        <v>13.2</v>
      </c>
      <c r="V24" t="s">
        <v>15</v>
      </c>
    </row>
    <row r="25" spans="2:22">
      <c r="P25" s="3" t="s">
        <v>25</v>
      </c>
      <c r="Q25" s="1">
        <f>Q9</f>
        <v>14</v>
      </c>
      <c r="R25" s="1">
        <f>Q10</f>
        <v>2</v>
      </c>
      <c r="S25">
        <f>(R25-$U$24)/$U$25</f>
        <v>13.999999999999998</v>
      </c>
      <c r="T25" t="str">
        <f>IF(S25&lt;&gt;Q25, "XXX", "")</f>
        <v/>
      </c>
      <c r="U25">
        <f>SLOPE(R24:R25,Q24:Q25)</f>
        <v>-0.8</v>
      </c>
      <c r="V25" t="s">
        <v>16</v>
      </c>
    </row>
    <row r="26" spans="2:22">
      <c r="P26" s="3"/>
      <c r="Q26">
        <f>(R26-$U$24)/$U$25</f>
        <v>16.499999999999996</v>
      </c>
      <c r="R26" s="2">
        <v>0</v>
      </c>
      <c r="S26">
        <f>(R26-$U$24)/$U$25</f>
        <v>16.499999999999996</v>
      </c>
    </row>
    <row r="27" spans="2:22">
      <c r="P27" s="3"/>
    </row>
    <row r="29" spans="2:22">
      <c r="P29" s="3"/>
      <c r="Q29" t="s">
        <v>27</v>
      </c>
      <c r="R29" t="s">
        <v>28</v>
      </c>
    </row>
    <row r="30" spans="2:22">
      <c r="P30" s="3" t="s">
        <v>26</v>
      </c>
      <c r="Q30" s="1">
        <f>Q11</f>
        <v>4</v>
      </c>
      <c r="R30" s="1">
        <f>Q12</f>
        <v>2</v>
      </c>
      <c r="U30" s="3">
        <f>$Q$30/$R$30</f>
        <v>2</v>
      </c>
      <c r="V30" t="s">
        <v>29</v>
      </c>
    </row>
    <row r="31" spans="2:22">
      <c r="P31" s="3"/>
    </row>
    <row r="32" spans="2:22">
      <c r="P32" s="3"/>
    </row>
    <row r="33" spans="16:17">
      <c r="P33" s="3" t="s">
        <v>30</v>
      </c>
      <c r="Q33" s="4">
        <f>Q19</f>
        <v>9</v>
      </c>
    </row>
    <row r="34" spans="16:17">
      <c r="P34" s="3" t="s">
        <v>31</v>
      </c>
      <c r="Q34" s="4">
        <f>(R21-$U$19)/$U$20</f>
        <v>10.5</v>
      </c>
    </row>
    <row r="35" spans="16:17">
      <c r="P35" s="3" t="s">
        <v>26</v>
      </c>
      <c r="Q35" s="4">
        <f>$Q$30/$R$30</f>
        <v>2</v>
      </c>
    </row>
    <row r="36" spans="16:17">
      <c r="P36" s="3" t="s">
        <v>17</v>
      </c>
      <c r="Q36" s="4">
        <f>ABS(Q21-Q26)</f>
        <v>5.9999999999999964</v>
      </c>
    </row>
    <row r="38" spans="16:17">
      <c r="P38" s="3"/>
    </row>
    <row r="39" spans="16:17">
      <c r="P39" s="3"/>
    </row>
    <row r="40" spans="16:17">
      <c r="P40" s="3"/>
    </row>
    <row r="41" spans="16:17">
      <c r="P41" s="3"/>
    </row>
    <row r="42" spans="16:17">
      <c r="P42" s="3"/>
    </row>
    <row r="43" spans="16:17">
      <c r="P43" s="3"/>
    </row>
    <row r="44" spans="16:17">
      <c r="P44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</dc:creator>
  <cp:lastModifiedBy>GA</cp:lastModifiedBy>
  <dcterms:created xsi:type="dcterms:W3CDTF">2018-09-26T13:30:31Z</dcterms:created>
  <dcterms:modified xsi:type="dcterms:W3CDTF">2018-09-27T04:23:50Z</dcterms:modified>
</cp:coreProperties>
</file>