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cha\FRA\Resources\"/>
    </mc:Choice>
  </mc:AlternateContent>
  <xr:revisionPtr revIDLastSave="0" documentId="13_ncr:1_{17C021AF-0573-4CAF-9D6D-E3CE109E6CCE}" xr6:coauthVersionLast="40" xr6:coauthVersionMax="40" xr10:uidLastSave="{00000000-0000-0000-0000-000000000000}"/>
  <bookViews>
    <workbookView xWindow="7905" yWindow="3300" windowWidth="14310" windowHeight="7470" activeTab="6" xr2:uid="{00000000-000D-0000-FFFF-FFFF00000000}"/>
  </bookViews>
  <sheets>
    <sheet name="Data" sheetId="1" r:id="rId1"/>
    <sheet name="Data Dictionary" sheetId="2" r:id="rId2"/>
    <sheet name="Forecasted Data" sheetId="4" r:id="rId3"/>
    <sheet name=" Scenario #1" sheetId="5" r:id="rId4"/>
    <sheet name="Scenario #2" sheetId="6" r:id="rId5"/>
    <sheet name="Excel Data Analysis" sheetId="3" r:id="rId6"/>
    <sheet name="Comparison" sheetId="7" r:id="rId7"/>
  </sheets>
  <calcPr calcId="181029"/>
</workbook>
</file>

<file path=xl/calcChain.xml><?xml version="1.0" encoding="utf-8"?>
<calcChain xmlns="http://schemas.openxmlformats.org/spreadsheetml/2006/main">
  <c r="N11" i="7" l="1"/>
  <c r="P24" i="7"/>
  <c r="O24" i="7"/>
  <c r="N24" i="7"/>
  <c r="P23" i="7"/>
  <c r="O23" i="7"/>
  <c r="N23" i="7"/>
  <c r="P19" i="7"/>
  <c r="O19" i="7"/>
  <c r="N19" i="7"/>
  <c r="N5" i="7"/>
  <c r="R5" i="7"/>
  <c r="L15" i="6"/>
  <c r="L14" i="6"/>
  <c r="L13" i="6"/>
  <c r="L12" i="6"/>
  <c r="L11" i="6"/>
  <c r="L10" i="6"/>
  <c r="Q5" i="7"/>
  <c r="P5" i="7"/>
  <c r="O5" i="7"/>
  <c r="K15" i="6"/>
  <c r="J15" i="6"/>
  <c r="I15" i="6"/>
  <c r="H15" i="6"/>
  <c r="G15" i="6"/>
  <c r="F15" i="6"/>
  <c r="E15" i="6"/>
  <c r="D15" i="6"/>
  <c r="C15" i="6"/>
  <c r="B15" i="6"/>
  <c r="K9" i="6" l="1"/>
  <c r="K10" i="6" s="1"/>
  <c r="J9" i="6"/>
  <c r="J10" i="6" s="1"/>
  <c r="I9" i="6"/>
  <c r="I10" i="6" s="1"/>
  <c r="H9" i="6"/>
  <c r="H10" i="6" s="1"/>
  <c r="G9" i="6"/>
  <c r="G10" i="6" s="1"/>
  <c r="G12" i="6" s="1"/>
  <c r="F9" i="6"/>
  <c r="F10" i="6" s="1"/>
  <c r="F12" i="6" s="1"/>
  <c r="E9" i="6"/>
  <c r="E10" i="6" s="1"/>
  <c r="E13" i="6" s="1"/>
  <c r="D9" i="6"/>
  <c r="D10" i="6" s="1"/>
  <c r="D12" i="6" s="1"/>
  <c r="C9" i="6"/>
  <c r="C10" i="6" s="1"/>
  <c r="B9" i="6"/>
  <c r="B10" i="6" s="1"/>
  <c r="B11" i="6" s="1"/>
  <c r="K7" i="6"/>
  <c r="J7" i="6"/>
  <c r="I7" i="6"/>
  <c r="H7" i="6"/>
  <c r="G7" i="6"/>
  <c r="F7" i="6"/>
  <c r="E7" i="6"/>
  <c r="D7" i="6"/>
  <c r="C7" i="6"/>
  <c r="B7" i="6"/>
  <c r="G11" i="6" l="1"/>
  <c r="F11" i="6"/>
  <c r="C11" i="6"/>
  <c r="D11" i="6"/>
  <c r="E11" i="6"/>
  <c r="E14" i="6" s="1"/>
  <c r="B13" i="6"/>
  <c r="B14" i="6" s="1"/>
  <c r="C13" i="6"/>
  <c r="D13" i="6"/>
  <c r="D14" i="6" s="1"/>
  <c r="F13" i="6"/>
  <c r="F14" i="6" s="1"/>
  <c r="G13" i="6"/>
  <c r="G14" i="6" s="1"/>
  <c r="H12" i="6"/>
  <c r="H11" i="6"/>
  <c r="H13" i="6"/>
  <c r="J11" i="6"/>
  <c r="J13" i="6"/>
  <c r="J12" i="6"/>
  <c r="I12" i="6"/>
  <c r="I13" i="6"/>
  <c r="I11" i="6"/>
  <c r="K12" i="6"/>
  <c r="K13" i="6"/>
  <c r="K11" i="6"/>
  <c r="B12" i="6"/>
  <c r="E12" i="6"/>
  <c r="C12" i="6"/>
  <c r="K9" i="5"/>
  <c r="K10" i="5" s="1"/>
  <c r="J9" i="5"/>
  <c r="J10" i="5" s="1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C9" i="5"/>
  <c r="C10" i="5" s="1"/>
  <c r="B9" i="5"/>
  <c r="B10" i="5" s="1"/>
  <c r="K7" i="5"/>
  <c r="D7" i="5"/>
  <c r="E7" i="5"/>
  <c r="F7" i="5"/>
  <c r="G7" i="5"/>
  <c r="H7" i="5"/>
  <c r="I7" i="5"/>
  <c r="J7" i="5"/>
  <c r="C7" i="5"/>
  <c r="B7" i="5"/>
  <c r="A28" i="3"/>
  <c r="A29" i="3"/>
  <c r="A30" i="3"/>
  <c r="B29" i="3" s="1"/>
  <c r="A31" i="3"/>
  <c r="A32" i="3"/>
  <c r="B31" i="3" s="1"/>
  <c r="A33" i="3"/>
  <c r="A34" i="3"/>
  <c r="A35" i="3"/>
  <c r="A27" i="3"/>
  <c r="J13" i="5" l="1"/>
  <c r="B11" i="5"/>
  <c r="K13" i="5"/>
  <c r="C13" i="5"/>
  <c r="L10" i="5"/>
  <c r="B33" i="3"/>
  <c r="B27" i="3"/>
  <c r="B28" i="3"/>
  <c r="B32" i="3"/>
  <c r="B35" i="3"/>
  <c r="B34" i="3"/>
  <c r="B30" i="3"/>
  <c r="C14" i="6"/>
  <c r="J14" i="6"/>
  <c r="I14" i="6"/>
  <c r="H14" i="6"/>
  <c r="K14" i="6"/>
  <c r="D12" i="5"/>
  <c r="D13" i="5"/>
  <c r="D14" i="5" s="1"/>
  <c r="D15" i="5" s="1"/>
  <c r="D11" i="5"/>
  <c r="K11" i="5"/>
  <c r="J11" i="5"/>
  <c r="I11" i="5"/>
  <c r="I13" i="5"/>
  <c r="I14" i="5" s="1"/>
  <c r="H13" i="5"/>
  <c r="H11" i="5"/>
  <c r="G12" i="5"/>
  <c r="G13" i="5"/>
  <c r="G14" i="5" s="1"/>
  <c r="G11" i="5"/>
  <c r="F12" i="5"/>
  <c r="F13" i="5"/>
  <c r="F14" i="5" s="1"/>
  <c r="F11" i="5"/>
  <c r="E12" i="5"/>
  <c r="E13" i="5"/>
  <c r="E11" i="5"/>
  <c r="H12" i="5"/>
  <c r="I12" i="5"/>
  <c r="J12" i="5"/>
  <c r="K12" i="5"/>
  <c r="C11" i="5"/>
  <c r="C12" i="5"/>
  <c r="B13" i="5"/>
  <c r="B14" i="5" s="1"/>
  <c r="B12" i="5"/>
  <c r="B15" i="5" s="1"/>
  <c r="K14" i="5" l="1"/>
  <c r="K15" i="5" s="1"/>
  <c r="H14" i="5"/>
  <c r="H15" i="5" s="1"/>
  <c r="I15" i="5"/>
  <c r="G15" i="5"/>
  <c r="E14" i="5"/>
  <c r="E15" i="5" s="1"/>
  <c r="L13" i="5"/>
  <c r="C14" i="5"/>
  <c r="L14" i="5" s="1"/>
  <c r="F15" i="5"/>
  <c r="J14" i="5"/>
  <c r="J15" i="5" s="1"/>
  <c r="L12" i="5"/>
  <c r="L11" i="5"/>
  <c r="C15" i="5" l="1"/>
  <c r="L15" i="5" s="1"/>
</calcChain>
</file>

<file path=xl/sharedStrings.xml><?xml version="1.0" encoding="utf-8"?>
<sst xmlns="http://schemas.openxmlformats.org/spreadsheetml/2006/main" count="324" uniqueCount="95">
  <si>
    <t>Time_Period</t>
  </si>
  <si>
    <t>Quarter</t>
  </si>
  <si>
    <t>Year</t>
  </si>
  <si>
    <t>Autos  -- not seasonally adjusted (Thousands)</t>
  </si>
  <si>
    <t>Q1</t>
  </si>
  <si>
    <t>Q2</t>
  </si>
  <si>
    <t>Q3</t>
  </si>
  <si>
    <t>Q4</t>
  </si>
  <si>
    <t>Field Name</t>
  </si>
  <si>
    <t>Summary</t>
  </si>
  <si>
    <t>Description</t>
  </si>
  <si>
    <t>Autos</t>
  </si>
  <si>
    <t>Source</t>
  </si>
  <si>
    <t>Bureau of Economic Analysis</t>
  </si>
  <si>
    <t>Motor vehicle unit retail sales - domestic autos - not seasonally adjusted (Thousands)</t>
  </si>
  <si>
    <t>Var01</t>
  </si>
  <si>
    <t>Var02</t>
  </si>
  <si>
    <t>Var03</t>
  </si>
  <si>
    <t>Var04</t>
  </si>
  <si>
    <t>Var05</t>
  </si>
  <si>
    <t>US Real GDP Growth</t>
  </si>
  <si>
    <t>Percent change in real gross domestic product at an annualized rate, Bureau of Economic Analysis.</t>
  </si>
  <si>
    <t>Federal Reserve 2017 Stress Test Scenarios</t>
  </si>
  <si>
    <t>US Nominal GDP Growth</t>
  </si>
  <si>
    <t>Percent change in nominal gross domestic product at an annualized rate, Bureau of Economic Analysis.</t>
  </si>
  <si>
    <t>US Real Disposable Income Growth</t>
  </si>
  <si>
    <t>Percent change in nominal disposable personal income divided by the price index for personal consumption expenditures at an annualized rate, Bureau of Economic Analysis.</t>
  </si>
  <si>
    <t>US Nominal Disposable Income Growth</t>
  </si>
  <si>
    <t>Percent change in nominal disposable personal income at an annualized rate, Bureau of Economic Analysis.</t>
  </si>
  <si>
    <t>US Unemployment Rate</t>
  </si>
  <si>
    <t>Quarterly average of monthly data, Bureau of Labor Statistics.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</si>
  <si>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</si>
  <si>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</si>
  <si>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</si>
  <si>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</si>
  <si>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</si>
  <si>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</si>
  <si>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</si>
  <si>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</si>
  <si>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</si>
  <si>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</si>
  <si>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</si>
  <si>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</si>
  <si>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</si>
  <si>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</si>
  <si>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</si>
  <si>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</si>
  <si>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</si>
  <si>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</si>
  <si>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</si>
  <si>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</si>
  <si>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</si>
  <si>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</si>
  <si>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</si>
  <si>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</si>
  <si>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Auto Sales (thousands)</t>
  </si>
  <si>
    <t>Average term (years)</t>
  </si>
  <si>
    <t>Average loan ($)</t>
  </si>
  <si>
    <t>NFCU auto financing (%)</t>
  </si>
  <si>
    <t>Q3 2018</t>
  </si>
  <si>
    <t>Annual interest rate</t>
  </si>
  <si>
    <t>Quarterly interest rate</t>
  </si>
  <si>
    <t>Quarterly payoff rate</t>
  </si>
  <si>
    <t>NFCU auto sales</t>
  </si>
  <si>
    <t>Gross Profit</t>
  </si>
  <si>
    <t>Quarterly portfolio loss (%)</t>
  </si>
  <si>
    <t>Interest accrued from financing</t>
  </si>
  <si>
    <t>Portfolio loss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</si>
  <si>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</si>
  <si>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</si>
  <si>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</si>
  <si>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</si>
  <si>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</si>
  <si>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</si>
  <si>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</si>
  <si>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</si>
  <si>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</si>
  <si>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Payoff amount</t>
  </si>
  <si>
    <t>CURRENT 5%</t>
  </si>
  <si>
    <t>PROPOSED 6%</t>
  </si>
  <si>
    <t>Payoff Net</t>
  </si>
  <si>
    <t>Net Income</t>
  </si>
  <si>
    <t xml:space="preserve"> 5% Interest Rate</t>
  </si>
  <si>
    <t xml:space="preserve"> 6% Interest Rate</t>
  </si>
  <si>
    <t>% Change</t>
  </si>
  <si>
    <t>Averages Comparison</t>
  </si>
  <si>
    <t>Interest Income</t>
  </si>
  <si>
    <t>AVERAGES</t>
  </si>
  <si>
    <t>Revenue</t>
  </si>
  <si>
    <t>Net Profit Margin</t>
  </si>
  <si>
    <t xml:space="preserve"> Forecasting Comparison</t>
  </si>
  <si>
    <t>Payoff Revenue</t>
  </si>
  <si>
    <t>Portfolio Loss (Neg)</t>
  </si>
  <si>
    <t>%+</t>
  </si>
  <si>
    <t>%-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</si>
</sst>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_(* #,##0.000000_);_(* \(#,##0.00000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0"/>
      <name val="Arial"/>
    </font>
    <font>
      <i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 applyBorder="0"/>
    <xf numFmtId="0" fontId="2" fillId="0" borderId="0" applyBorder="0"/>
    <xf numFmtId="0" fontId="2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 applyBorder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7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Fill="1" applyAlignment="1">
      <alignment horizontal="right"/>
    </xf>
    <xf numFmtId="164" fontId="6" fillId="0" borderId="0" xfId="15" applyNumberFormat="1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  <xf numFmtId="3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0" xfId="0" applyNumberFormat="1" applyAlignment="1">
      <alignment horizontal="right"/>
    </xf>
    <xf numFmtId="165" fontId="7" fillId="0" borderId="0" xfId="16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3" xfId="0" applyFill="1" applyBorder="1" applyAlignment="1"/>
    <xf numFmtId="165" fontId="7" fillId="0" borderId="0" xfId="16" applyNumberFormat="1" applyFill="1"/>
    <xf numFmtId="0" fontId="0" fillId="0" borderId="0" xfId="0" applyFill="1"/>
    <xf numFmtId="0" fontId="0" fillId="2" borderId="0" xfId="0" applyFill="1"/>
    <xf numFmtId="10" fontId="0" fillId="0" borderId="0" xfId="18" applyNumberFormat="1" applyFont="1"/>
    <xf numFmtId="44" fontId="0" fillId="0" borderId="0" xfId="17" applyFont="1"/>
    <xf numFmtId="0" fontId="0" fillId="0" borderId="5" xfId="0" applyBorder="1"/>
    <xf numFmtId="44" fontId="0" fillId="0" borderId="2" xfId="17" applyFont="1" applyBorder="1"/>
    <xf numFmtId="0" fontId="0" fillId="0" borderId="7" xfId="0" applyBorder="1"/>
    <xf numFmtId="10" fontId="0" fillId="0" borderId="0" xfId="18" applyNumberFormat="1" applyFont="1" applyBorder="1"/>
    <xf numFmtId="0" fontId="0" fillId="0" borderId="8" xfId="0" applyBorder="1"/>
    <xf numFmtId="43" fontId="0" fillId="0" borderId="3" xfId="15" applyFont="1" applyBorder="1"/>
    <xf numFmtId="44" fontId="0" fillId="0" borderId="0" xfId="0" applyNumberFormat="1"/>
    <xf numFmtId="44" fontId="0" fillId="0" borderId="6" xfId="17" applyFont="1" applyBorder="1"/>
    <xf numFmtId="10" fontId="0" fillId="0" borderId="8" xfId="18" applyNumberFormat="1" applyFont="1" applyBorder="1"/>
    <xf numFmtId="43" fontId="0" fillId="0" borderId="10" xfId="15" applyFont="1" applyBorder="1"/>
    <xf numFmtId="0" fontId="9" fillId="2" borderId="0" xfId="0" applyFont="1" applyFill="1" applyAlignment="1">
      <alignment horizontal="center"/>
    </xf>
    <xf numFmtId="166" fontId="0" fillId="0" borderId="0" xfId="0" applyNumberFormat="1"/>
    <xf numFmtId="0" fontId="0" fillId="0" borderId="0" xfId="17" applyNumberFormat="1" applyFont="1"/>
    <xf numFmtId="9" fontId="0" fillId="0" borderId="0" xfId="18" applyFont="1"/>
    <xf numFmtId="44" fontId="0" fillId="0" borderId="0" xfId="17" applyFont="1" applyBorder="1"/>
    <xf numFmtId="44" fontId="0" fillId="0" borderId="5" xfId="0" applyNumberFormat="1" applyBorder="1"/>
    <xf numFmtId="44" fontId="0" fillId="0" borderId="7" xfId="0" applyNumberFormat="1" applyBorder="1"/>
    <xf numFmtId="0" fontId="10" fillId="0" borderId="5" xfId="0" applyFont="1" applyBorder="1"/>
    <xf numFmtId="0" fontId="10" fillId="0" borderId="7" xfId="0" applyFont="1" applyBorder="1"/>
    <xf numFmtId="0" fontId="10" fillId="0" borderId="9" xfId="0" applyFont="1" applyBorder="1"/>
    <xf numFmtId="0" fontId="11" fillId="2" borderId="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0" fontId="10" fillId="0" borderId="10" xfId="18" applyNumberFormat="1" applyFont="1" applyBorder="1"/>
    <xf numFmtId="44" fontId="0" fillId="0" borderId="6" xfId="0" applyNumberFormat="1" applyBorder="1"/>
    <xf numFmtId="44" fontId="0" fillId="0" borderId="8" xfId="0" applyNumberFormat="1" applyBorder="1"/>
    <xf numFmtId="0" fontId="10" fillId="2" borderId="12" xfId="0" applyFont="1" applyFill="1" applyBorder="1"/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44" fontId="0" fillId="0" borderId="5" xfId="17" applyFont="1" applyBorder="1"/>
    <xf numFmtId="44" fontId="0" fillId="0" borderId="7" xfId="17" applyFont="1" applyBorder="1"/>
    <xf numFmtId="44" fontId="0" fillId="0" borderId="8" xfId="17" applyFont="1" applyBorder="1"/>
    <xf numFmtId="44" fontId="0" fillId="0" borderId="2" xfId="0" applyNumberFormat="1" applyBorder="1"/>
    <xf numFmtId="44" fontId="0" fillId="0" borderId="0" xfId="0" applyNumberFormat="1" applyBorder="1"/>
    <xf numFmtId="0" fontId="10" fillId="2" borderId="11" xfId="0" applyFont="1" applyFill="1" applyBorder="1"/>
    <xf numFmtId="0" fontId="11" fillId="2" borderId="5" xfId="0" applyFont="1" applyFill="1" applyBorder="1" applyAlignment="1">
      <alignment horizontal="center"/>
    </xf>
    <xf numFmtId="10" fontId="10" fillId="0" borderId="9" xfId="18" applyNumberFormat="1" applyFont="1" applyBorder="1"/>
    <xf numFmtId="10" fontId="10" fillId="0" borderId="3" xfId="18" applyNumberFormat="1" applyFont="1" applyBorder="1"/>
    <xf numFmtId="10" fontId="10" fillId="0" borderId="15" xfId="18" applyNumberFormat="1" applyFont="1" applyBorder="1"/>
    <xf numFmtId="10" fontId="10" fillId="0" borderId="16" xfId="18" applyNumberFormat="1" applyFont="1" applyBorder="1"/>
    <xf numFmtId="0" fontId="10" fillId="0" borderId="11" xfId="0" applyFont="1" applyBorder="1"/>
    <xf numFmtId="10" fontId="10" fillId="0" borderId="12" xfId="18" applyNumberFormat="1" applyFont="1" applyBorder="1"/>
    <xf numFmtId="10" fontId="10" fillId="0" borderId="13" xfId="18" applyNumberFormat="1" applyFont="1" applyBorder="1"/>
    <xf numFmtId="10" fontId="10" fillId="0" borderId="14" xfId="18" applyNumberFormat="1" applyFont="1" applyBorder="1"/>
    <xf numFmtId="0" fontId="9" fillId="2" borderId="5" xfId="0" applyFont="1" applyFill="1" applyBorder="1" applyAlignment="1">
      <alignment horizontal="center"/>
    </xf>
    <xf numFmtId="0" fontId="0" fillId="0" borderId="6" xfId="0" applyBorder="1"/>
    <xf numFmtId="10" fontId="0" fillId="0" borderId="6" xfId="18" applyNumberFormat="1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9" xfId="0" applyFont="1" applyBorder="1"/>
    <xf numFmtId="0" fontId="10" fillId="0" borderId="12" xfId="0" applyFont="1" applyBorder="1"/>
    <xf numFmtId="10" fontId="10" fillId="0" borderId="11" xfId="18" applyNumberFormat="1" applyFont="1" applyBorder="1"/>
  </cellXfs>
  <cellStyles count="19">
    <cellStyle name="Comma" xfId="15" builtinId="3"/>
    <cellStyle name="Currency" xfId="17" builtinId="4"/>
    <cellStyle name="Normal" xfId="0" builtinId="0"/>
    <cellStyle name="Normal 2" xfId="1" xr:uid="{00000000-0005-0000-0000-000002000000}"/>
    <cellStyle name="Normal 2 2" xfId="2" xr:uid="{00000000-0005-0000-0000-000003000000}"/>
    <cellStyle name="Normal 2 3" xfId="3" xr:uid="{00000000-0005-0000-0000-000004000000}"/>
    <cellStyle name="Normal 2 3 2" xfId="4" xr:uid="{00000000-0005-0000-0000-000005000000}"/>
    <cellStyle name="Normal 3" xfId="5" xr:uid="{00000000-0005-0000-0000-000006000000}"/>
    <cellStyle name="Normal 3 2" xfId="6" xr:uid="{00000000-0005-0000-0000-000007000000}"/>
    <cellStyle name="Normal 3 2 2" xfId="7" xr:uid="{00000000-0005-0000-0000-000008000000}"/>
    <cellStyle name="Normal 3 3" xfId="8" xr:uid="{00000000-0005-0000-0000-000009000000}"/>
    <cellStyle name="Normal 3 4" xfId="9" xr:uid="{00000000-0005-0000-0000-00000A000000}"/>
    <cellStyle name="Normal 3 4 2" xfId="10" xr:uid="{00000000-0005-0000-0000-00000B000000}"/>
    <cellStyle name="Normal 3 5" xfId="11" xr:uid="{00000000-0005-0000-0000-00000C000000}"/>
    <cellStyle name="Normal 4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6" xr:uid="{00000000-0005-0000-0000-000010000000}"/>
    <cellStyle name="Percent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NFCU Automobile Loans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40100524127548E-2"/>
          <c:y val="0.10196094598122876"/>
          <c:w val="0.89113010664499981"/>
          <c:h val="0.79157046158703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 5% Interest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Comparison!$B$2:$J$2</c:f>
              <c:strCache>
                <c:ptCount val="9"/>
                <c:pt idx="0">
                  <c:v>Q4 2018</c:v>
                </c:pt>
                <c:pt idx="1">
                  <c:v>Q1 2019</c:v>
                </c:pt>
                <c:pt idx="2">
                  <c:v>Q2 2019</c:v>
                </c:pt>
                <c:pt idx="3">
                  <c:v>Q3 2019</c:v>
                </c:pt>
                <c:pt idx="4">
                  <c:v>Q4 2019</c:v>
                </c:pt>
                <c:pt idx="5">
                  <c:v>Q1 2020</c:v>
                </c:pt>
                <c:pt idx="6">
                  <c:v>Q2 2020</c:v>
                </c:pt>
                <c:pt idx="7">
                  <c:v>Q3 2020</c:v>
                </c:pt>
                <c:pt idx="8">
                  <c:v>Q4 2020</c:v>
                </c:pt>
              </c:strCache>
            </c:strRef>
          </c:cat>
          <c:val>
            <c:numRef>
              <c:f>Comparison!$B$3:$J$3</c:f>
              <c:numCache>
                <c:formatCode>_("$"* #,##0.00_);_("$"* \(#,##0.00\);_("$"* "-"??_);_(@_)</c:formatCode>
                <c:ptCount val="9"/>
                <c:pt idx="0">
                  <c:v>350466000</c:v>
                </c:pt>
                <c:pt idx="1">
                  <c:v>349853250</c:v>
                </c:pt>
                <c:pt idx="2">
                  <c:v>349287750</c:v>
                </c:pt>
                <c:pt idx="3">
                  <c:v>348468000</c:v>
                </c:pt>
                <c:pt idx="4">
                  <c:v>349372500</c:v>
                </c:pt>
                <c:pt idx="5">
                  <c:v>348257250</c:v>
                </c:pt>
                <c:pt idx="6">
                  <c:v>346956000</c:v>
                </c:pt>
                <c:pt idx="7">
                  <c:v>345625499.99999994</c:v>
                </c:pt>
                <c:pt idx="8">
                  <c:v>345625499.99999994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9-4C1B-85F2-2B29644DE839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 6% Interest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Comparison!$B$2:$J$2</c:f>
              <c:strCache>
                <c:ptCount val="9"/>
                <c:pt idx="0">
                  <c:v>Q4 2018</c:v>
                </c:pt>
                <c:pt idx="1">
                  <c:v>Q1 2019</c:v>
                </c:pt>
                <c:pt idx="2">
                  <c:v>Q2 2019</c:v>
                </c:pt>
                <c:pt idx="3">
                  <c:v>Q3 2019</c:v>
                </c:pt>
                <c:pt idx="4">
                  <c:v>Q4 2019</c:v>
                </c:pt>
                <c:pt idx="5">
                  <c:v>Q1 2020</c:v>
                </c:pt>
                <c:pt idx="6">
                  <c:v>Q2 2020</c:v>
                </c:pt>
                <c:pt idx="7">
                  <c:v>Q3 2020</c:v>
                </c:pt>
                <c:pt idx="8">
                  <c:v>Q4 2020</c:v>
                </c:pt>
              </c:strCache>
            </c:strRef>
          </c:cat>
          <c:val>
            <c:numRef>
              <c:f>Comparison!$B$4:$J$4</c:f>
              <c:numCache>
                <c:formatCode>_("$"* #,##0.00_);_("$"* \(#,##0.00\);_("$"* "-"??_);_(@_)</c:formatCode>
                <c:ptCount val="9"/>
                <c:pt idx="0">
                  <c:v>290886779.99999994</c:v>
                </c:pt>
                <c:pt idx="1">
                  <c:v>290378197.5</c:v>
                </c:pt>
                <c:pt idx="2">
                  <c:v>289908832.5</c:v>
                </c:pt>
                <c:pt idx="3">
                  <c:v>289228439.99999994</c:v>
                </c:pt>
                <c:pt idx="4">
                  <c:v>289979175</c:v>
                </c:pt>
                <c:pt idx="5">
                  <c:v>289053517.49999994</c:v>
                </c:pt>
                <c:pt idx="6">
                  <c:v>287973480</c:v>
                </c:pt>
                <c:pt idx="7">
                  <c:v>286869165</c:v>
                </c:pt>
                <c:pt idx="8">
                  <c:v>286869165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9-4C1B-85F2-2B29644D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101263"/>
        <c:axId val="1853135215"/>
      </c:barChart>
      <c:lineChart>
        <c:grouping val="standard"/>
        <c:varyColors val="0"/>
        <c:ser>
          <c:idx val="2"/>
          <c:order val="2"/>
          <c:tx>
            <c:strRef>
              <c:f>Comparison!$A$5</c:f>
              <c:strCache>
                <c:ptCount val="1"/>
                <c:pt idx="0">
                  <c:v>% Change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effectLst>
                      <a:glow rad="114300">
                        <a:schemeClr val="tx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Comparison!$B$2:$J$2</c:f>
              <c:strCache>
                <c:ptCount val="9"/>
                <c:pt idx="0">
                  <c:v>Q4 2018</c:v>
                </c:pt>
                <c:pt idx="1">
                  <c:v>Q1 2019</c:v>
                </c:pt>
                <c:pt idx="2">
                  <c:v>Q2 2019</c:v>
                </c:pt>
                <c:pt idx="3">
                  <c:v>Q3 2019</c:v>
                </c:pt>
                <c:pt idx="4">
                  <c:v>Q4 2019</c:v>
                </c:pt>
                <c:pt idx="5">
                  <c:v>Q1 2020</c:v>
                </c:pt>
                <c:pt idx="6">
                  <c:v>Q2 2020</c:v>
                </c:pt>
                <c:pt idx="7">
                  <c:v>Q3 2020</c:v>
                </c:pt>
                <c:pt idx="8">
                  <c:v>Q4 2020</c:v>
                </c:pt>
              </c:strCache>
            </c:strRef>
          </c:cat>
          <c:val>
            <c:numRef>
              <c:f>Comparison!$B$5:$J$5</c:f>
              <c:numCache>
                <c:formatCode>0.00%</c:formatCode>
                <c:ptCount val="9"/>
                <c:pt idx="0">
                  <c:v>0</c:v>
                </c:pt>
                <c:pt idx="1">
                  <c:v>-1.7483864340620773E-3</c:v>
                </c:pt>
                <c:pt idx="2">
                  <c:v>-1.6163920157951941E-3</c:v>
                </c:pt>
                <c:pt idx="3">
                  <c:v>-2.3469188369761034E-3</c:v>
                </c:pt>
                <c:pt idx="4">
                  <c:v>2.5956472330314405E-3</c:v>
                </c:pt>
                <c:pt idx="5">
                  <c:v>-3.192151643303351E-3</c:v>
                </c:pt>
                <c:pt idx="6">
                  <c:v>-3.7364620549895228E-3</c:v>
                </c:pt>
                <c:pt idx="7">
                  <c:v>-3.8347802026771683E-3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9-4C1B-85F2-2B29644D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82863"/>
        <c:axId val="1853130639"/>
      </c:lineChart>
      <c:catAx>
        <c:axId val="20731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35215"/>
        <c:crosses val="autoZero"/>
        <c:auto val="1"/>
        <c:lblAlgn val="ctr"/>
        <c:lblOffset val="100"/>
        <c:noMultiLvlLbl val="0"/>
      </c:catAx>
      <c:valAx>
        <c:axId val="1853135215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01263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8.6417468326437027E-3"/>
                <c:y val="0.446297225465113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5313063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82863"/>
        <c:crosses val="max"/>
        <c:crossBetween val="between"/>
      </c:valAx>
      <c:catAx>
        <c:axId val="2073082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130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Forecasted Averages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Comparison!$M$17</c:f>
              <c:strCache>
                <c:ptCount val="1"/>
                <c:pt idx="0">
                  <c:v> 5% Interest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Comparison!$N$16:$P$16</c:f>
              <c:strCache>
                <c:ptCount val="3"/>
                <c:pt idx="0">
                  <c:v>Interest Income</c:v>
                </c:pt>
                <c:pt idx="1">
                  <c:v>Portfolio Loss (Neg)</c:v>
                </c:pt>
                <c:pt idx="2">
                  <c:v>Payoff Revenue</c:v>
                </c:pt>
              </c:strCache>
            </c:strRef>
          </c:cat>
          <c:val>
            <c:numRef>
              <c:f>Comparison!$N$17:$P$17</c:f>
              <c:numCache>
                <c:formatCode>_("$"* #,##0.00_);_("$"* \(#,##0.00\);_("$"* "-"??_);_(@_)</c:formatCode>
                <c:ptCount val="3"/>
                <c:pt idx="0">
                  <c:v>4273344.4084356623</c:v>
                </c:pt>
                <c:pt idx="1">
                  <c:v>3482124.1666666698</c:v>
                </c:pt>
                <c:pt idx="2">
                  <c:v>5223186.25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4-47C8-9043-437920609082}"/>
            </c:ext>
          </c:extLst>
        </c:ser>
        <c:ser>
          <c:idx val="1"/>
          <c:order val="1"/>
          <c:tx>
            <c:strRef>
              <c:f>Comparison!$M$18</c:f>
              <c:strCache>
                <c:ptCount val="1"/>
                <c:pt idx="0">
                  <c:v> 6% Interest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Comparison!$N$16:$P$16</c:f>
              <c:strCache>
                <c:ptCount val="3"/>
                <c:pt idx="0">
                  <c:v>Interest Income</c:v>
                </c:pt>
                <c:pt idx="1">
                  <c:v>Portfolio Loss (Neg)</c:v>
                </c:pt>
                <c:pt idx="2">
                  <c:v>Payoff Revenue</c:v>
                </c:pt>
              </c:strCache>
            </c:strRef>
          </c:cat>
          <c:val>
            <c:numRef>
              <c:f>Comparison!$N$18:$P$18</c:f>
              <c:numCache>
                <c:formatCode>_("$"* #,##0.00_);_("$"* \(#,##0.00\);_("$"* "-"??_);_(@_)</c:formatCode>
                <c:ptCount val="3"/>
                <c:pt idx="0">
                  <c:v>4240980.8120325226</c:v>
                </c:pt>
                <c:pt idx="1">
                  <c:v>2890163.0583333299</c:v>
                </c:pt>
                <c:pt idx="2">
                  <c:v>7225407.645833333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4-47C8-9043-43792060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690399"/>
        <c:axId val="16833999"/>
      </c:barChart>
      <c:catAx>
        <c:axId val="20256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999"/>
        <c:crosses val="autoZero"/>
        <c:auto val="1"/>
        <c:lblAlgn val="ctr"/>
        <c:lblOffset val="100"/>
        <c:noMultiLvlLbl val="0"/>
      </c:catAx>
      <c:valAx>
        <c:axId val="16833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0256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6% Interest Rate vs 5% Interest Rate</a:t>
            </a:r>
          </a:p>
        </c:rich>
      </c:tx>
      <c:layout>
        <c:manualLayout>
          <c:xMode val="edge"/>
          <c:yMode val="edge"/>
          <c:x val="0.40214746541113483"/>
          <c:y val="9.791042248751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32072611686122E-2"/>
          <c:y val="0.29602150537634414"/>
          <c:w val="0.97393585477662781"/>
          <c:h val="0.58424508069692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Comparison!$M$23</c:f>
              <c:strCache>
                <c:ptCount val="1"/>
                <c:pt idx="0">
                  <c:v>%+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/>
            </c:spPr>
          </c:marker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</c:errBars>
          <c:yVal>
            <c:numRef>
              <c:f>Comparison!$N$23:$P$23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0.38333333333333325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9-47A4-A690-31042199617F}"/>
            </c:ext>
          </c:extLst>
        </c:ser>
        <c:ser>
          <c:idx val="1"/>
          <c:order val="1"/>
          <c:tx>
            <c:strRef>
              <c:f>Comparison!$M$24</c:f>
              <c:strCache>
                <c:ptCount val="1"/>
                <c:pt idx="0">
                  <c:v>%-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/>
            </c:spPr>
          </c:marker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" cap="flat" cmpd="sng" algn="ctr">
                <a:solidFill>
                  <a:srgbClr val="C00000"/>
                </a:solidFill>
                <a:round/>
              </a:ln>
              <a:effectLst/>
            </c:spPr>
          </c:errBars>
          <c:yVal>
            <c:numRef>
              <c:f>Comparison!$N$24:$P$24</c:f>
              <c:numCache>
                <c:formatCode>0.00%</c:formatCode>
                <c:ptCount val="3"/>
                <c:pt idx="0">
                  <c:v>-7.5733648659942537E-3</c:v>
                </c:pt>
                <c:pt idx="1">
                  <c:v>-0.17000000000000173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9-47A4-A690-3104219961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5208079"/>
        <c:axId val="211307343"/>
      </c:scatterChart>
      <c:valAx>
        <c:axId val="215208079"/>
        <c:scaling>
          <c:orientation val="minMax"/>
        </c:scaling>
        <c:delete val="1"/>
        <c:axPos val="b"/>
        <c:majorTickMark val="none"/>
        <c:minorTickMark val="none"/>
        <c:tickLblPos val="none"/>
        <c:crossAx val="211307343"/>
        <c:crosses val="autoZero"/>
        <c:crossBetween val="midCat"/>
      </c:valAx>
      <c:valAx>
        <c:axId val="21130734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152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190499</xdr:rowOff>
    </xdr:from>
    <xdr:to>
      <xdr:col>8</xdr:col>
      <xdr:colOff>371476</xdr:colOff>
      <xdr:row>41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42B3A6-3EAB-41CB-BC35-DCBE4FCC0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1009650</xdr:colOff>
      <xdr:row>25</xdr:row>
      <xdr:rowOff>0</xdr:rowOff>
    </xdr:from>
    <xdr:to>
      <xdr:col>16</xdr:col>
      <xdr:colOff>761999</xdr:colOff>
      <xdr:row>47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99695B-162C-47EF-A897-133DE914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47</xdr:row>
      <xdr:rowOff>85724</xdr:rowOff>
    </xdr:from>
    <xdr:to>
      <xdr:col>16</xdr:col>
      <xdr:colOff>762000</xdr:colOff>
      <xdr:row>57</xdr:row>
      <xdr:rowOff>42332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C61F1B-73F8-4C7C-A141-FD13F145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workbookViewId="0">
      <selection activeCell="D87" sqref="D87"/>
    </sheetView>
  </sheetViews>
  <sheetFormatPr defaultRowHeight="12.75" x14ac:dyDescent="0.2"/>
  <cols>
    <col min="1" max="1" width="11.28515625" style="6" bestFit="1" customWidth="1"/>
    <col min="2" max="3" width="9.140625" style="6"/>
    <col min="4" max="4" width="10.42578125" style="1" customWidth="1"/>
    <col min="5" max="20" width="9.140625" style="6"/>
  </cols>
  <sheetData>
    <row r="1" spans="1:20" x14ac:dyDescent="0.2">
      <c r="A1" s="6" t="s">
        <v>0</v>
      </c>
      <c r="B1" s="8" t="s">
        <v>1</v>
      </c>
      <c r="C1" s="8" t="s">
        <v>2</v>
      </c>
      <c r="D1" s="17" t="s">
        <v>11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</row>
    <row r="2" spans="1:20" x14ac:dyDescent="0.2">
      <c r="A2" s="6">
        <v>1</v>
      </c>
      <c r="B2" s="6" t="s">
        <v>4</v>
      </c>
      <c r="C2" s="6">
        <v>2001</v>
      </c>
      <c r="D2" s="18">
        <v>528.63333333333333</v>
      </c>
      <c r="E2" s="9">
        <v>-1.1000000000000001</v>
      </c>
      <c r="F2" s="9">
        <v>1.4000000000000234</v>
      </c>
      <c r="G2" s="9">
        <v>3.5</v>
      </c>
      <c r="H2" s="9">
        <v>6.3</v>
      </c>
      <c r="I2" s="9">
        <v>4.2</v>
      </c>
      <c r="J2" s="9"/>
      <c r="K2" s="9"/>
      <c r="L2" s="9"/>
      <c r="M2" s="9"/>
      <c r="N2" s="9"/>
      <c r="O2" s="9"/>
      <c r="P2" s="9"/>
      <c r="Q2" s="10"/>
      <c r="R2" s="9"/>
      <c r="S2" s="9"/>
      <c r="T2" s="9"/>
    </row>
    <row r="3" spans="1:20" x14ac:dyDescent="0.2">
      <c r="A3" s="6">
        <v>2</v>
      </c>
      <c r="B3" s="6" t="s">
        <v>5</v>
      </c>
      <c r="C3" s="6">
        <v>2001</v>
      </c>
      <c r="D3" s="18">
        <v>582.06666666666672</v>
      </c>
      <c r="E3" s="9">
        <v>2.1</v>
      </c>
      <c r="F3" s="9">
        <v>5.0999999999999268</v>
      </c>
      <c r="G3" s="9">
        <v>-0.3</v>
      </c>
      <c r="H3" s="9">
        <v>1.6</v>
      </c>
      <c r="I3" s="9">
        <v>4.4000000000000004</v>
      </c>
      <c r="J3" s="9"/>
      <c r="K3" s="9"/>
      <c r="L3" s="9"/>
      <c r="M3" s="9"/>
      <c r="N3" s="9"/>
      <c r="O3" s="9"/>
      <c r="P3" s="9"/>
      <c r="Q3" s="10"/>
      <c r="R3" s="9"/>
      <c r="S3" s="9"/>
      <c r="T3" s="9"/>
    </row>
    <row r="4" spans="1:20" x14ac:dyDescent="0.2">
      <c r="A4" s="6">
        <v>3</v>
      </c>
      <c r="B4" s="6" t="s">
        <v>6</v>
      </c>
      <c r="C4" s="6">
        <v>2001</v>
      </c>
      <c r="D4" s="18">
        <v>493.7</v>
      </c>
      <c r="E4" s="9">
        <v>-1.3</v>
      </c>
      <c r="F4" s="9">
        <v>0</v>
      </c>
      <c r="G4" s="9">
        <v>9.8000000000000007</v>
      </c>
      <c r="H4" s="9">
        <v>10.1</v>
      </c>
      <c r="I4" s="9">
        <v>4.8</v>
      </c>
      <c r="J4" s="9"/>
      <c r="K4" s="9"/>
      <c r="L4" s="9"/>
      <c r="M4" s="9"/>
      <c r="N4" s="9"/>
      <c r="O4" s="9"/>
      <c r="P4" s="9"/>
      <c r="Q4" s="10"/>
      <c r="R4" s="9"/>
      <c r="S4" s="9"/>
      <c r="T4" s="9"/>
    </row>
    <row r="5" spans="1:20" x14ac:dyDescent="0.2">
      <c r="A5" s="6">
        <v>4</v>
      </c>
      <c r="B5" s="6" t="s">
        <v>7</v>
      </c>
      <c r="C5" s="6">
        <v>2001</v>
      </c>
      <c r="D5" s="18">
        <v>480.4</v>
      </c>
      <c r="E5" s="9">
        <v>1.1000000000000001</v>
      </c>
      <c r="F5" s="9">
        <v>2.2999999999999687</v>
      </c>
      <c r="G5" s="9">
        <v>-4.9000000000000004</v>
      </c>
      <c r="H5" s="9">
        <v>-4.5999999999999996</v>
      </c>
      <c r="I5" s="9">
        <v>5.5</v>
      </c>
      <c r="J5" s="9"/>
      <c r="K5" s="9"/>
      <c r="L5" s="9"/>
      <c r="M5" s="9"/>
      <c r="N5" s="9"/>
      <c r="O5" s="9"/>
      <c r="P5" s="9"/>
      <c r="Q5" s="10"/>
      <c r="R5" s="9"/>
      <c r="S5" s="9"/>
      <c r="T5" s="9"/>
    </row>
    <row r="6" spans="1:20" x14ac:dyDescent="0.2">
      <c r="A6" s="6">
        <v>5</v>
      </c>
      <c r="B6" s="6" t="s">
        <v>4</v>
      </c>
      <c r="C6" s="6">
        <v>2002</v>
      </c>
      <c r="D6" s="18">
        <v>448.83333333333331</v>
      </c>
      <c r="E6" s="9">
        <v>3.7</v>
      </c>
      <c r="F6" s="9">
        <v>5.0999999999999268</v>
      </c>
      <c r="G6" s="9">
        <v>10.1</v>
      </c>
      <c r="H6" s="9">
        <v>10.9</v>
      </c>
      <c r="I6" s="9">
        <v>5.7</v>
      </c>
      <c r="J6" s="9"/>
      <c r="K6" s="9"/>
      <c r="L6" s="9"/>
      <c r="M6" s="9"/>
      <c r="N6" s="9"/>
      <c r="O6" s="9"/>
      <c r="P6" s="9"/>
      <c r="Q6" s="10"/>
      <c r="R6" s="9"/>
      <c r="S6" s="9"/>
      <c r="T6" s="9"/>
    </row>
    <row r="7" spans="1:20" x14ac:dyDescent="0.2">
      <c r="A7" s="6">
        <v>6</v>
      </c>
      <c r="B7" s="6" t="s">
        <v>5</v>
      </c>
      <c r="C7" s="6">
        <v>2002</v>
      </c>
      <c r="D7" s="18">
        <v>547</v>
      </c>
      <c r="E7" s="9">
        <v>2.2000000000000002</v>
      </c>
      <c r="F7" s="9">
        <v>3.799999999999959</v>
      </c>
      <c r="G7" s="9">
        <v>2</v>
      </c>
      <c r="H7" s="9">
        <v>5.2</v>
      </c>
      <c r="I7" s="9">
        <v>5.8</v>
      </c>
      <c r="J7" s="9"/>
      <c r="K7" s="9"/>
      <c r="L7" s="9"/>
      <c r="M7" s="9"/>
      <c r="N7" s="9"/>
      <c r="O7" s="9"/>
      <c r="P7" s="9"/>
      <c r="Q7" s="10"/>
      <c r="R7" s="9"/>
      <c r="S7" s="9"/>
      <c r="T7" s="9"/>
    </row>
    <row r="8" spans="1:20" x14ac:dyDescent="0.2">
      <c r="A8" s="6">
        <v>7</v>
      </c>
      <c r="B8" s="6" t="s">
        <v>6</v>
      </c>
      <c r="C8" s="6">
        <v>2002</v>
      </c>
      <c r="D8" s="18">
        <v>519.9666666666667</v>
      </c>
      <c r="E8" s="9">
        <v>2</v>
      </c>
      <c r="F8" s="9">
        <v>3.799999999999959</v>
      </c>
      <c r="G8" s="9">
        <v>-0.5</v>
      </c>
      <c r="H8" s="9">
        <v>1.5</v>
      </c>
      <c r="I8" s="9">
        <v>5.7</v>
      </c>
      <c r="J8" s="9"/>
      <c r="K8" s="9"/>
      <c r="L8" s="9"/>
      <c r="M8" s="9"/>
      <c r="N8" s="9"/>
      <c r="O8" s="9"/>
      <c r="P8" s="9"/>
      <c r="Q8" s="10"/>
      <c r="R8" s="9"/>
      <c r="S8" s="9"/>
      <c r="T8" s="9"/>
    </row>
    <row r="9" spans="1:20" x14ac:dyDescent="0.2">
      <c r="A9" s="6">
        <v>8</v>
      </c>
      <c r="B9" s="6" t="s">
        <v>7</v>
      </c>
      <c r="C9" s="6">
        <v>2002</v>
      </c>
      <c r="D9" s="18">
        <v>423.03333333333336</v>
      </c>
      <c r="E9" s="9">
        <v>0.3</v>
      </c>
      <c r="F9" s="9">
        <v>2.3999999999999799</v>
      </c>
      <c r="G9" s="9">
        <v>1.9</v>
      </c>
      <c r="H9" s="9">
        <v>3.8</v>
      </c>
      <c r="I9" s="9">
        <v>5.9</v>
      </c>
      <c r="J9" s="9"/>
      <c r="K9" s="9"/>
      <c r="L9" s="9"/>
      <c r="M9" s="9"/>
      <c r="N9" s="9"/>
      <c r="O9" s="9"/>
      <c r="P9" s="9"/>
      <c r="Q9" s="10"/>
      <c r="R9" s="9"/>
      <c r="S9" s="9"/>
      <c r="T9" s="9"/>
    </row>
    <row r="10" spans="1:20" x14ac:dyDescent="0.2">
      <c r="A10" s="6">
        <v>9</v>
      </c>
      <c r="B10" s="6" t="s">
        <v>4</v>
      </c>
      <c r="C10" s="6">
        <v>2003</v>
      </c>
      <c r="D10" s="18">
        <v>431.26666666666665</v>
      </c>
      <c r="E10" s="9">
        <v>2.1</v>
      </c>
      <c r="F10" s="9">
        <v>4.6000000000000041</v>
      </c>
      <c r="G10" s="9">
        <v>1.1000000000000001</v>
      </c>
      <c r="H10" s="9">
        <v>4</v>
      </c>
      <c r="I10" s="9">
        <v>5.9</v>
      </c>
      <c r="J10" s="9"/>
      <c r="K10" s="9"/>
      <c r="L10" s="9"/>
      <c r="M10" s="9"/>
      <c r="N10" s="9"/>
      <c r="O10" s="9"/>
      <c r="P10" s="9"/>
      <c r="Q10" s="10"/>
      <c r="R10" s="9"/>
      <c r="S10" s="9"/>
      <c r="T10" s="9"/>
    </row>
    <row r="11" spans="1:20" x14ac:dyDescent="0.2">
      <c r="A11" s="6">
        <v>10</v>
      </c>
      <c r="B11" s="6" t="s">
        <v>5</v>
      </c>
      <c r="C11" s="6">
        <v>2003</v>
      </c>
      <c r="D11" s="18">
        <v>503.63333333333333</v>
      </c>
      <c r="E11" s="9">
        <v>3.8</v>
      </c>
      <c r="F11" s="9">
        <v>5.0999999999999268</v>
      </c>
      <c r="G11" s="9">
        <v>5.9</v>
      </c>
      <c r="H11" s="9">
        <v>6.3</v>
      </c>
      <c r="I11" s="9">
        <v>6.1</v>
      </c>
      <c r="J11" s="9"/>
      <c r="K11" s="9"/>
      <c r="L11" s="9"/>
      <c r="M11" s="9"/>
      <c r="N11" s="9"/>
      <c r="O11" s="9"/>
      <c r="P11" s="9"/>
      <c r="Q11" s="10"/>
      <c r="R11" s="9"/>
      <c r="S11" s="9"/>
      <c r="T11" s="9"/>
    </row>
    <row r="12" spans="1:20" x14ac:dyDescent="0.2">
      <c r="A12" s="6">
        <v>11</v>
      </c>
      <c r="B12" s="6" t="s">
        <v>6</v>
      </c>
      <c r="C12" s="6">
        <v>2003</v>
      </c>
      <c r="D12" s="18">
        <v>482.66666666666669</v>
      </c>
      <c r="E12" s="9">
        <v>6.9</v>
      </c>
      <c r="F12" s="9">
        <v>9.3000000000000185</v>
      </c>
      <c r="G12" s="9">
        <v>6.7</v>
      </c>
      <c r="H12" s="9">
        <v>9.3000000000000007</v>
      </c>
      <c r="I12" s="9">
        <v>6.1</v>
      </c>
      <c r="J12" s="9"/>
      <c r="K12" s="9"/>
      <c r="L12" s="9"/>
      <c r="M12" s="9"/>
      <c r="N12" s="9"/>
      <c r="O12" s="9"/>
      <c r="P12" s="9"/>
      <c r="Q12" s="10"/>
      <c r="R12" s="9"/>
      <c r="S12" s="9"/>
      <c r="T12" s="9"/>
    </row>
    <row r="13" spans="1:20" x14ac:dyDescent="0.2">
      <c r="A13" s="6">
        <v>12</v>
      </c>
      <c r="B13" s="6" t="s">
        <v>7</v>
      </c>
      <c r="C13" s="6">
        <v>2003</v>
      </c>
      <c r="D13" s="18">
        <v>406.63333333333333</v>
      </c>
      <c r="E13" s="9">
        <v>4.8</v>
      </c>
      <c r="F13" s="9">
        <v>6.7999999999999616</v>
      </c>
      <c r="G13" s="9">
        <v>1.6</v>
      </c>
      <c r="H13" s="9">
        <v>3.3</v>
      </c>
      <c r="I13" s="9">
        <v>5.8</v>
      </c>
      <c r="J13" s="9"/>
      <c r="K13" s="9"/>
      <c r="L13" s="9"/>
      <c r="M13" s="9"/>
      <c r="N13" s="9"/>
      <c r="O13" s="9"/>
      <c r="P13" s="9"/>
      <c r="Q13" s="10"/>
      <c r="R13" s="9"/>
      <c r="S13" s="9"/>
      <c r="T13" s="9"/>
    </row>
    <row r="14" spans="1:20" x14ac:dyDescent="0.2">
      <c r="A14" s="6">
        <v>13</v>
      </c>
      <c r="B14" s="6" t="s">
        <v>4</v>
      </c>
      <c r="C14" s="6">
        <v>2004</v>
      </c>
      <c r="D14" s="18">
        <v>425.93333333333334</v>
      </c>
      <c r="E14" s="9">
        <v>2.2999999999999998</v>
      </c>
      <c r="F14" s="9">
        <v>5.8999999999999941</v>
      </c>
      <c r="G14" s="9">
        <v>2.9</v>
      </c>
      <c r="H14" s="9">
        <v>6.1</v>
      </c>
      <c r="I14" s="9">
        <v>5.7</v>
      </c>
      <c r="J14" s="9"/>
      <c r="K14" s="9"/>
      <c r="L14" s="9"/>
      <c r="M14" s="9"/>
      <c r="N14" s="9"/>
      <c r="O14" s="9"/>
      <c r="P14" s="9"/>
      <c r="Q14" s="10"/>
      <c r="R14" s="9"/>
      <c r="S14" s="9"/>
      <c r="T14" s="9"/>
    </row>
    <row r="15" spans="1:20" x14ac:dyDescent="0.2">
      <c r="A15" s="6">
        <v>14</v>
      </c>
      <c r="B15" s="6" t="s">
        <v>5</v>
      </c>
      <c r="C15" s="6">
        <v>2004</v>
      </c>
      <c r="D15" s="18">
        <v>489.46666666666664</v>
      </c>
      <c r="E15" s="9">
        <v>3</v>
      </c>
      <c r="F15" s="9">
        <v>6.5999999999999837</v>
      </c>
      <c r="G15" s="9">
        <v>4</v>
      </c>
      <c r="H15" s="9">
        <v>7</v>
      </c>
      <c r="I15" s="9">
        <v>5.6</v>
      </c>
      <c r="J15" s="9"/>
      <c r="K15" s="9"/>
      <c r="L15" s="9"/>
      <c r="M15" s="9"/>
      <c r="N15" s="9"/>
      <c r="O15" s="9"/>
      <c r="P15" s="9"/>
      <c r="Q15" s="10"/>
      <c r="R15" s="9"/>
      <c r="S15" s="9"/>
      <c r="T15" s="9"/>
    </row>
    <row r="16" spans="1:20" x14ac:dyDescent="0.2">
      <c r="A16" s="6">
        <v>15</v>
      </c>
      <c r="B16" s="6" t="s">
        <v>6</v>
      </c>
      <c r="C16" s="6">
        <v>2004</v>
      </c>
      <c r="D16" s="18">
        <v>460.3</v>
      </c>
      <c r="E16" s="9">
        <v>3.7</v>
      </c>
      <c r="F16" s="9">
        <v>6.3000000000000167</v>
      </c>
      <c r="G16" s="9">
        <v>2.1</v>
      </c>
      <c r="H16" s="9">
        <v>4.5</v>
      </c>
      <c r="I16" s="9">
        <v>5.4</v>
      </c>
      <c r="J16" s="9"/>
      <c r="K16" s="9"/>
      <c r="L16" s="9"/>
      <c r="M16" s="9"/>
      <c r="N16" s="9"/>
      <c r="O16" s="9"/>
      <c r="P16" s="9"/>
      <c r="Q16" s="10"/>
      <c r="R16" s="9"/>
      <c r="S16" s="9"/>
      <c r="T16" s="9"/>
    </row>
    <row r="17" spans="1:20" x14ac:dyDescent="0.2">
      <c r="A17" s="6">
        <v>16</v>
      </c>
      <c r="B17" s="6" t="s">
        <v>7</v>
      </c>
      <c r="C17" s="6">
        <v>2004</v>
      </c>
      <c r="D17" s="18">
        <v>402.16666666666669</v>
      </c>
      <c r="E17" s="9">
        <v>3.5</v>
      </c>
      <c r="F17" s="9">
        <v>6.4000000000000501</v>
      </c>
      <c r="G17" s="9">
        <v>5.0999999999999996</v>
      </c>
      <c r="H17" s="9">
        <v>8.5</v>
      </c>
      <c r="I17" s="9">
        <v>5.4</v>
      </c>
      <c r="J17" s="9"/>
      <c r="K17" s="9"/>
      <c r="L17" s="9"/>
      <c r="M17" s="9"/>
      <c r="N17" s="9"/>
      <c r="O17" s="9"/>
      <c r="P17" s="9"/>
      <c r="Q17" s="10"/>
      <c r="R17" s="9"/>
      <c r="S17" s="9"/>
      <c r="T17" s="9"/>
    </row>
    <row r="18" spans="1:20" x14ac:dyDescent="0.2">
      <c r="A18" s="6">
        <v>17</v>
      </c>
      <c r="B18" s="6" t="s">
        <v>4</v>
      </c>
      <c r="C18" s="6">
        <v>2005</v>
      </c>
      <c r="D18" s="18">
        <v>427.13333333333333</v>
      </c>
      <c r="E18" s="9">
        <v>4.3</v>
      </c>
      <c r="F18" s="9">
        <v>8.299999999999951</v>
      </c>
      <c r="G18" s="9">
        <v>-3.8</v>
      </c>
      <c r="H18" s="9">
        <v>-1.8</v>
      </c>
      <c r="I18" s="9">
        <v>5.3</v>
      </c>
      <c r="J18" s="9"/>
      <c r="K18" s="9"/>
      <c r="L18" s="9"/>
      <c r="M18" s="9"/>
      <c r="N18" s="9"/>
      <c r="O18" s="9"/>
      <c r="P18" s="9"/>
      <c r="Q18" s="10"/>
      <c r="R18" s="9"/>
      <c r="S18" s="9"/>
      <c r="T18" s="9"/>
    </row>
    <row r="19" spans="1:20" x14ac:dyDescent="0.2">
      <c r="A19" s="6">
        <v>18</v>
      </c>
      <c r="B19" s="6" t="s">
        <v>5</v>
      </c>
      <c r="C19" s="6">
        <v>2005</v>
      </c>
      <c r="D19" s="18">
        <v>503.03333333333336</v>
      </c>
      <c r="E19" s="9">
        <v>2.1</v>
      </c>
      <c r="F19" s="9">
        <v>5.0999999999999268</v>
      </c>
      <c r="G19" s="9">
        <v>3.2</v>
      </c>
      <c r="H19" s="9">
        <v>6</v>
      </c>
      <c r="I19" s="9">
        <v>5.0999999999999996</v>
      </c>
      <c r="J19" s="9"/>
      <c r="K19" s="9"/>
      <c r="L19" s="9"/>
      <c r="M19" s="9"/>
      <c r="N19" s="9"/>
      <c r="O19" s="9"/>
      <c r="P19" s="9"/>
      <c r="Q19" s="10"/>
      <c r="R19" s="9"/>
      <c r="S19" s="9"/>
      <c r="T19" s="9"/>
    </row>
    <row r="20" spans="1:20" x14ac:dyDescent="0.2">
      <c r="A20" s="6">
        <v>19</v>
      </c>
      <c r="B20" s="6" t="s">
        <v>6</v>
      </c>
      <c r="C20" s="6">
        <v>2005</v>
      </c>
      <c r="D20" s="18">
        <v>489.8</v>
      </c>
      <c r="E20" s="9">
        <v>3.4</v>
      </c>
      <c r="F20" s="9">
        <v>7.2999999999999732</v>
      </c>
      <c r="G20" s="9">
        <v>2.1</v>
      </c>
      <c r="H20" s="9">
        <v>6.6</v>
      </c>
      <c r="I20" s="9">
        <v>5</v>
      </c>
      <c r="J20" s="9"/>
      <c r="K20" s="9"/>
      <c r="L20" s="9"/>
      <c r="M20" s="9"/>
      <c r="N20" s="9"/>
      <c r="O20" s="9"/>
      <c r="P20" s="9"/>
      <c r="Q20" s="10"/>
      <c r="R20" s="9"/>
      <c r="S20" s="9"/>
      <c r="T20" s="9"/>
    </row>
    <row r="21" spans="1:20" x14ac:dyDescent="0.2">
      <c r="A21" s="6">
        <v>20</v>
      </c>
      <c r="B21" s="6" t="s">
        <v>7</v>
      </c>
      <c r="C21" s="6">
        <v>2005</v>
      </c>
      <c r="D21" s="18">
        <v>404.56666666666666</v>
      </c>
      <c r="E21" s="9">
        <v>2.2999999999999998</v>
      </c>
      <c r="F21" s="9">
        <v>5.3999999999999604</v>
      </c>
      <c r="G21" s="9">
        <v>3.4</v>
      </c>
      <c r="H21" s="9">
        <v>6.6</v>
      </c>
      <c r="I21" s="9">
        <v>5</v>
      </c>
      <c r="J21" s="9"/>
      <c r="K21" s="9"/>
      <c r="L21" s="9"/>
      <c r="M21" s="9"/>
      <c r="N21" s="9"/>
      <c r="O21" s="9"/>
      <c r="P21" s="9"/>
      <c r="Q21" s="10"/>
      <c r="R21" s="9"/>
      <c r="S21" s="9"/>
      <c r="T21" s="9"/>
    </row>
    <row r="22" spans="1:20" x14ac:dyDescent="0.2">
      <c r="A22" s="6">
        <v>21</v>
      </c>
      <c r="B22" s="6" t="s">
        <v>4</v>
      </c>
      <c r="C22" s="6">
        <v>2006</v>
      </c>
      <c r="D22" s="18">
        <v>445.3</v>
      </c>
      <c r="E22" s="9">
        <v>4.9000000000000004</v>
      </c>
      <c r="F22" s="9">
        <v>8.2000000000000526</v>
      </c>
      <c r="G22" s="9">
        <v>9.5</v>
      </c>
      <c r="H22" s="9">
        <v>11.5</v>
      </c>
      <c r="I22" s="9">
        <v>4.7</v>
      </c>
      <c r="J22" s="9"/>
      <c r="K22" s="9"/>
      <c r="L22" s="9"/>
      <c r="M22" s="9"/>
      <c r="N22" s="9"/>
      <c r="O22" s="9"/>
      <c r="P22" s="9"/>
      <c r="Q22" s="10"/>
      <c r="R22" s="9"/>
      <c r="S22" s="9"/>
      <c r="T22" s="9"/>
    </row>
    <row r="23" spans="1:20" x14ac:dyDescent="0.2">
      <c r="A23" s="6">
        <v>22</v>
      </c>
      <c r="B23" s="6" t="s">
        <v>5</v>
      </c>
      <c r="C23" s="6">
        <v>2006</v>
      </c>
      <c r="D23" s="18">
        <v>500.76666666666665</v>
      </c>
      <c r="E23" s="9">
        <v>1.2</v>
      </c>
      <c r="F23" s="9">
        <v>4.4999999999999929</v>
      </c>
      <c r="G23" s="9">
        <v>0.6</v>
      </c>
      <c r="H23" s="9">
        <v>3.7</v>
      </c>
      <c r="I23" s="9">
        <v>4.5999999999999996</v>
      </c>
      <c r="J23" s="9"/>
      <c r="K23" s="9"/>
      <c r="L23" s="9"/>
      <c r="M23" s="9"/>
      <c r="N23" s="9"/>
      <c r="O23" s="9"/>
      <c r="P23" s="9"/>
      <c r="Q23" s="10"/>
      <c r="R23" s="9"/>
      <c r="S23" s="9"/>
      <c r="T23" s="9"/>
    </row>
    <row r="24" spans="1:20" x14ac:dyDescent="0.2">
      <c r="A24" s="6">
        <v>23</v>
      </c>
      <c r="B24" s="6" t="s">
        <v>6</v>
      </c>
      <c r="C24" s="6">
        <v>2006</v>
      </c>
      <c r="D24" s="18">
        <v>472.16666666666669</v>
      </c>
      <c r="E24" s="9">
        <v>0.4</v>
      </c>
      <c r="F24" s="9">
        <v>3.1999999999999584</v>
      </c>
      <c r="G24" s="9">
        <v>1.2</v>
      </c>
      <c r="H24" s="9">
        <v>4.0999999999999996</v>
      </c>
      <c r="I24" s="9">
        <v>4.5999999999999996</v>
      </c>
      <c r="J24" s="9"/>
      <c r="K24" s="9"/>
      <c r="L24" s="9"/>
      <c r="M24" s="9"/>
      <c r="N24" s="9"/>
      <c r="O24" s="9"/>
      <c r="P24" s="9"/>
      <c r="Q24" s="10"/>
      <c r="R24" s="9"/>
      <c r="S24" s="9"/>
      <c r="T24" s="9"/>
    </row>
    <row r="25" spans="1:20" x14ac:dyDescent="0.2">
      <c r="A25" s="6">
        <v>24</v>
      </c>
      <c r="B25" s="6" t="s">
        <v>7</v>
      </c>
      <c r="C25" s="6">
        <v>2006</v>
      </c>
      <c r="D25" s="18">
        <v>387.33333333333331</v>
      </c>
      <c r="E25" s="9">
        <v>3.2</v>
      </c>
      <c r="F25" s="9">
        <v>4.6000000000000041</v>
      </c>
      <c r="G25" s="9">
        <v>5.3</v>
      </c>
      <c r="H25" s="9">
        <v>4.5999999999999996</v>
      </c>
      <c r="I25" s="9">
        <v>4.4000000000000004</v>
      </c>
      <c r="J25" s="9"/>
      <c r="K25" s="9"/>
      <c r="L25" s="9"/>
      <c r="M25" s="9"/>
      <c r="N25" s="9"/>
      <c r="O25" s="9"/>
      <c r="P25" s="9"/>
      <c r="Q25" s="10"/>
      <c r="R25" s="9"/>
      <c r="S25" s="9"/>
      <c r="T25" s="9"/>
    </row>
    <row r="26" spans="1:20" x14ac:dyDescent="0.2">
      <c r="A26" s="6">
        <v>25</v>
      </c>
      <c r="B26" s="6" t="s">
        <v>4</v>
      </c>
      <c r="C26" s="6">
        <v>2007</v>
      </c>
      <c r="D26" s="18">
        <v>407.6</v>
      </c>
      <c r="E26" s="9">
        <v>0.2</v>
      </c>
      <c r="F26" s="9">
        <v>4.7999999999999821</v>
      </c>
      <c r="G26" s="9">
        <v>2.6</v>
      </c>
      <c r="H26" s="9">
        <v>6.5</v>
      </c>
      <c r="I26" s="9">
        <v>4.5</v>
      </c>
      <c r="J26" s="9"/>
      <c r="K26" s="9"/>
      <c r="L26" s="9"/>
      <c r="M26" s="9"/>
      <c r="N26" s="9"/>
      <c r="O26" s="9"/>
      <c r="P26" s="9"/>
      <c r="Q26" s="10"/>
      <c r="R26" s="9"/>
      <c r="S26" s="9"/>
      <c r="T26" s="9"/>
    </row>
    <row r="27" spans="1:20" x14ac:dyDescent="0.2">
      <c r="A27" s="6">
        <v>26</v>
      </c>
      <c r="B27" s="6" t="s">
        <v>5</v>
      </c>
      <c r="C27" s="6">
        <v>2007</v>
      </c>
      <c r="D27" s="18">
        <v>485.86666666666667</v>
      </c>
      <c r="E27" s="9">
        <v>3.1</v>
      </c>
      <c r="F27" s="9">
        <v>5.3999999999999604</v>
      </c>
      <c r="G27" s="9">
        <v>0.8</v>
      </c>
      <c r="H27" s="9">
        <v>4</v>
      </c>
      <c r="I27" s="9">
        <v>4.5</v>
      </c>
      <c r="J27" s="9"/>
      <c r="K27" s="9"/>
      <c r="L27" s="9"/>
      <c r="M27" s="9"/>
      <c r="N27" s="9"/>
      <c r="O27" s="9"/>
      <c r="P27" s="9"/>
      <c r="Q27" s="10"/>
      <c r="R27" s="9"/>
      <c r="S27" s="9"/>
      <c r="T27" s="9"/>
    </row>
    <row r="28" spans="1:20" x14ac:dyDescent="0.2">
      <c r="A28" s="6">
        <v>27</v>
      </c>
      <c r="B28" s="6" t="s">
        <v>6</v>
      </c>
      <c r="C28" s="6">
        <v>2007</v>
      </c>
      <c r="D28" s="18">
        <v>437.86666666666667</v>
      </c>
      <c r="E28" s="9">
        <v>2.7</v>
      </c>
      <c r="F28" s="9">
        <v>4.1999999999999815</v>
      </c>
      <c r="G28" s="9">
        <v>1.1000000000000001</v>
      </c>
      <c r="H28" s="9">
        <v>3.4</v>
      </c>
      <c r="I28" s="9">
        <v>4.7</v>
      </c>
      <c r="J28" s="9"/>
      <c r="K28" s="9"/>
      <c r="L28" s="9"/>
      <c r="M28" s="9"/>
      <c r="N28" s="9"/>
      <c r="O28" s="9"/>
      <c r="P28" s="9"/>
      <c r="Q28" s="10"/>
      <c r="R28" s="9"/>
      <c r="S28" s="9"/>
      <c r="T28" s="9"/>
    </row>
    <row r="29" spans="1:20" x14ac:dyDescent="0.2">
      <c r="A29" s="6">
        <v>28</v>
      </c>
      <c r="B29" s="6" t="s">
        <v>7</v>
      </c>
      <c r="C29" s="6">
        <v>2007</v>
      </c>
      <c r="D29" s="18">
        <v>401.03333333333336</v>
      </c>
      <c r="E29" s="9">
        <v>1.4</v>
      </c>
      <c r="F29" s="9">
        <v>3.1999999999999584</v>
      </c>
      <c r="G29" s="9">
        <v>0.3</v>
      </c>
      <c r="H29" s="9">
        <v>4.4000000000000004</v>
      </c>
      <c r="I29" s="9">
        <v>4.8</v>
      </c>
      <c r="J29" s="9"/>
      <c r="K29" s="9"/>
      <c r="L29" s="9"/>
      <c r="M29" s="9"/>
      <c r="N29" s="9"/>
      <c r="O29" s="9"/>
      <c r="P29" s="9"/>
      <c r="Q29" s="10"/>
      <c r="R29" s="9"/>
      <c r="S29" s="9"/>
      <c r="T29" s="9"/>
    </row>
    <row r="30" spans="1:20" x14ac:dyDescent="0.2">
      <c r="A30" s="6">
        <v>29</v>
      </c>
      <c r="B30" s="6" t="s">
        <v>4</v>
      </c>
      <c r="C30" s="6">
        <v>2008</v>
      </c>
      <c r="D30" s="18">
        <v>394.03333333333336</v>
      </c>
      <c r="E30" s="9">
        <v>-2.7</v>
      </c>
      <c r="F30" s="9">
        <v>-0.50000000000003375</v>
      </c>
      <c r="G30" s="9">
        <v>2.9</v>
      </c>
      <c r="H30" s="9">
        <v>6.5</v>
      </c>
      <c r="I30" s="9">
        <v>5</v>
      </c>
      <c r="J30" s="9"/>
      <c r="K30" s="9"/>
      <c r="L30" s="9"/>
      <c r="M30" s="9"/>
      <c r="N30" s="9"/>
      <c r="O30" s="9"/>
      <c r="P30" s="9"/>
      <c r="Q30" s="10"/>
      <c r="R30" s="9"/>
      <c r="S30" s="9"/>
      <c r="T30" s="9"/>
    </row>
    <row r="31" spans="1:20" x14ac:dyDescent="0.2">
      <c r="A31" s="6">
        <v>30</v>
      </c>
      <c r="B31" s="6" t="s">
        <v>5</v>
      </c>
      <c r="C31" s="6">
        <v>2008</v>
      </c>
      <c r="D31" s="18">
        <v>455</v>
      </c>
      <c r="E31" s="9">
        <v>2</v>
      </c>
      <c r="F31" s="9">
        <v>3.9999999999999591</v>
      </c>
      <c r="G31" s="9">
        <v>8.6999999999999993</v>
      </c>
      <c r="H31" s="9">
        <v>13.3</v>
      </c>
      <c r="I31" s="9">
        <v>5.3</v>
      </c>
      <c r="J31" s="9"/>
      <c r="K31" s="9"/>
      <c r="L31" s="9"/>
      <c r="M31" s="9"/>
      <c r="N31" s="9"/>
      <c r="O31" s="9"/>
      <c r="P31" s="9"/>
      <c r="Q31" s="10"/>
      <c r="R31" s="9"/>
      <c r="S31" s="9"/>
      <c r="T31" s="9"/>
    </row>
    <row r="32" spans="1:20" x14ac:dyDescent="0.2">
      <c r="A32" s="6">
        <v>31</v>
      </c>
      <c r="B32" s="6" t="s">
        <v>6</v>
      </c>
      <c r="C32" s="6">
        <v>2008</v>
      </c>
      <c r="D32" s="18">
        <v>379.5</v>
      </c>
      <c r="E32" s="9">
        <v>-1.9</v>
      </c>
      <c r="F32" s="9">
        <v>0.79999999999997851</v>
      </c>
      <c r="G32" s="9">
        <v>-8.9</v>
      </c>
      <c r="H32" s="9">
        <v>-5.0999999999999996</v>
      </c>
      <c r="I32" s="9">
        <v>6</v>
      </c>
      <c r="J32" s="9"/>
      <c r="K32" s="9"/>
      <c r="L32" s="9"/>
      <c r="M32" s="9"/>
      <c r="N32" s="9"/>
      <c r="O32" s="9"/>
      <c r="P32" s="9"/>
      <c r="Q32" s="10"/>
      <c r="R32" s="9"/>
      <c r="S32" s="9"/>
      <c r="T32" s="9"/>
    </row>
    <row r="33" spans="1:20" x14ac:dyDescent="0.2">
      <c r="A33" s="6">
        <v>32</v>
      </c>
      <c r="B33" s="6" t="s">
        <v>7</v>
      </c>
      <c r="C33" s="6">
        <v>2008</v>
      </c>
      <c r="D33" s="18">
        <v>268.46666666666664</v>
      </c>
      <c r="E33" s="9">
        <v>-8.1999999999999993</v>
      </c>
      <c r="F33" s="9">
        <v>-7.7000000000000508</v>
      </c>
      <c r="G33" s="9">
        <v>2.6</v>
      </c>
      <c r="H33" s="9">
        <v>-3.2</v>
      </c>
      <c r="I33" s="9">
        <v>6.9</v>
      </c>
      <c r="J33" s="9"/>
      <c r="K33" s="9"/>
      <c r="L33" s="9"/>
      <c r="M33" s="9"/>
      <c r="N33" s="9"/>
      <c r="O33" s="9"/>
      <c r="P33" s="9"/>
      <c r="Q33" s="10"/>
      <c r="R33" s="9"/>
      <c r="S33" s="9"/>
      <c r="T33" s="9"/>
    </row>
    <row r="34" spans="1:20" x14ac:dyDescent="0.2">
      <c r="A34" s="6">
        <v>33</v>
      </c>
      <c r="B34" s="6" t="s">
        <v>4</v>
      </c>
      <c r="C34" s="6">
        <v>2009</v>
      </c>
      <c r="D34" s="18">
        <v>233.53333333333333</v>
      </c>
      <c r="E34" s="9">
        <v>-5.4</v>
      </c>
      <c r="F34" s="9">
        <v>-4.5000000000000373</v>
      </c>
      <c r="G34" s="9">
        <v>-0.8</v>
      </c>
      <c r="H34" s="9">
        <v>-3</v>
      </c>
      <c r="I34" s="9">
        <v>8.3000000000000007</v>
      </c>
      <c r="J34" s="9"/>
      <c r="K34" s="9"/>
      <c r="L34" s="9"/>
      <c r="M34" s="9"/>
      <c r="N34" s="9"/>
      <c r="O34" s="9"/>
      <c r="P34" s="9"/>
      <c r="Q34" s="10"/>
      <c r="R34" s="9"/>
      <c r="S34" s="9"/>
      <c r="T34" s="9"/>
    </row>
    <row r="35" spans="1:20" x14ac:dyDescent="0.2">
      <c r="A35" s="6">
        <v>34</v>
      </c>
      <c r="B35" s="6" t="s">
        <v>5</v>
      </c>
      <c r="C35" s="6">
        <v>2009</v>
      </c>
      <c r="D35" s="18">
        <v>297.03333333333336</v>
      </c>
      <c r="E35" s="9">
        <v>-0.5</v>
      </c>
      <c r="F35" s="9">
        <v>-1.2000000000000011</v>
      </c>
      <c r="G35" s="9">
        <v>2.9</v>
      </c>
      <c r="H35" s="9">
        <v>4.7</v>
      </c>
      <c r="I35" s="9">
        <v>9.3000000000000007</v>
      </c>
      <c r="J35" s="9"/>
      <c r="K35" s="9"/>
      <c r="L35" s="9"/>
      <c r="M35" s="9"/>
      <c r="N35" s="9"/>
      <c r="O35" s="9"/>
      <c r="P35" s="9"/>
      <c r="Q35" s="10"/>
      <c r="R35" s="9"/>
      <c r="S35" s="9"/>
      <c r="T35" s="9"/>
    </row>
    <row r="36" spans="1:20" x14ac:dyDescent="0.2">
      <c r="A36" s="6">
        <v>35</v>
      </c>
      <c r="B36" s="6" t="s">
        <v>6</v>
      </c>
      <c r="C36" s="6">
        <v>2009</v>
      </c>
      <c r="D36" s="18">
        <v>362.3</v>
      </c>
      <c r="E36" s="9">
        <v>1.3</v>
      </c>
      <c r="F36" s="9">
        <v>1.2000000000000233</v>
      </c>
      <c r="G36" s="9">
        <v>-4.3</v>
      </c>
      <c r="H36" s="9">
        <v>-1.9</v>
      </c>
      <c r="I36" s="9">
        <v>9.6</v>
      </c>
      <c r="J36" s="9"/>
      <c r="K36" s="9"/>
      <c r="L36" s="9"/>
      <c r="M36" s="9"/>
      <c r="N36" s="9"/>
      <c r="O36" s="9"/>
      <c r="P36" s="9"/>
      <c r="Q36" s="10"/>
      <c r="R36" s="9"/>
      <c r="S36" s="9"/>
      <c r="T36" s="9"/>
    </row>
    <row r="37" spans="1:20" x14ac:dyDescent="0.2">
      <c r="A37" s="6">
        <v>36</v>
      </c>
      <c r="B37" s="6" t="s">
        <v>7</v>
      </c>
      <c r="C37" s="6">
        <v>2009</v>
      </c>
      <c r="D37" s="18">
        <v>293.26666666666665</v>
      </c>
      <c r="E37" s="9">
        <v>3.9</v>
      </c>
      <c r="F37" s="9">
        <v>5.2000000000000268</v>
      </c>
      <c r="G37" s="9">
        <v>-0.5</v>
      </c>
      <c r="H37" s="9">
        <v>2.2000000000000002</v>
      </c>
      <c r="I37" s="9">
        <v>9.9</v>
      </c>
      <c r="J37" s="9"/>
      <c r="K37" s="9"/>
      <c r="L37" s="9"/>
      <c r="M37" s="9"/>
      <c r="N37" s="9"/>
      <c r="O37" s="9"/>
      <c r="P37" s="9"/>
      <c r="Q37" s="10"/>
      <c r="R37" s="9"/>
      <c r="S37" s="9"/>
      <c r="T37" s="9"/>
    </row>
    <row r="38" spans="1:20" x14ac:dyDescent="0.2">
      <c r="A38" s="6">
        <v>37</v>
      </c>
      <c r="B38" s="6" t="s">
        <v>4</v>
      </c>
      <c r="C38" s="6">
        <v>2010</v>
      </c>
      <c r="D38" s="18">
        <v>295.95866666666666</v>
      </c>
      <c r="E38" s="9">
        <v>1.7</v>
      </c>
      <c r="F38" s="11">
        <v>3.1999999999999584</v>
      </c>
      <c r="G38" s="9">
        <v>0.4</v>
      </c>
      <c r="H38" s="11">
        <v>1.8</v>
      </c>
      <c r="I38" s="9">
        <v>9.8000000000000007</v>
      </c>
      <c r="J38" s="11"/>
      <c r="K38" s="11"/>
      <c r="L38" s="11"/>
      <c r="M38" s="11"/>
      <c r="N38" s="11"/>
      <c r="O38" s="9"/>
      <c r="P38" s="9"/>
      <c r="Q38" s="10"/>
      <c r="R38" s="9"/>
      <c r="S38" s="12"/>
      <c r="T38" s="11"/>
    </row>
    <row r="39" spans="1:20" x14ac:dyDescent="0.2">
      <c r="A39" s="6">
        <v>38</v>
      </c>
      <c r="B39" s="6" t="s">
        <v>5</v>
      </c>
      <c r="C39" s="6">
        <v>2010</v>
      </c>
      <c r="D39" s="18">
        <v>356.19066666666669</v>
      </c>
      <c r="E39" s="9">
        <v>3.9</v>
      </c>
      <c r="F39" s="11">
        <v>5.7999999999999607</v>
      </c>
      <c r="G39" s="9">
        <v>5.3</v>
      </c>
      <c r="H39" s="11">
        <v>5.8</v>
      </c>
      <c r="I39" s="9">
        <v>9.6</v>
      </c>
      <c r="J39" s="11"/>
      <c r="K39" s="11"/>
      <c r="L39" s="11"/>
      <c r="M39" s="11"/>
      <c r="N39" s="11"/>
      <c r="O39" s="9"/>
      <c r="P39" s="9"/>
      <c r="Q39" s="10"/>
      <c r="R39" s="9"/>
      <c r="S39" s="12"/>
      <c r="T39" s="11"/>
    </row>
    <row r="40" spans="1:20" x14ac:dyDescent="0.2">
      <c r="A40" s="6">
        <v>39</v>
      </c>
      <c r="B40" s="6" t="s">
        <v>6</v>
      </c>
      <c r="C40" s="6">
        <v>2010</v>
      </c>
      <c r="D40" s="18">
        <v>320.48966666666666</v>
      </c>
      <c r="E40" s="9">
        <v>2.7</v>
      </c>
      <c r="F40" s="11">
        <v>4.6000000000000041</v>
      </c>
      <c r="G40" s="9">
        <v>2</v>
      </c>
      <c r="H40" s="11">
        <v>3.2</v>
      </c>
      <c r="I40" s="9">
        <v>9.5</v>
      </c>
      <c r="J40" s="11"/>
      <c r="K40" s="11"/>
      <c r="L40" s="11"/>
      <c r="M40" s="11"/>
      <c r="N40" s="11"/>
      <c r="O40" s="9"/>
      <c r="P40" s="9"/>
      <c r="Q40" s="10"/>
      <c r="R40" s="9"/>
      <c r="S40" s="12"/>
      <c r="T40" s="11"/>
    </row>
    <row r="41" spans="1:20" x14ac:dyDescent="0.2">
      <c r="A41" s="6">
        <v>40</v>
      </c>
      <c r="B41" s="6" t="s">
        <v>7</v>
      </c>
      <c r="C41" s="6">
        <v>2010</v>
      </c>
      <c r="D41" s="18">
        <v>291.19400000000002</v>
      </c>
      <c r="E41" s="9">
        <v>2.5</v>
      </c>
      <c r="F41" s="11">
        <v>4.6999999999999709</v>
      </c>
      <c r="G41" s="9">
        <v>2.8</v>
      </c>
      <c r="H41" s="11">
        <v>5</v>
      </c>
      <c r="I41" s="9">
        <v>9.5</v>
      </c>
      <c r="J41" s="11"/>
      <c r="K41" s="11"/>
      <c r="L41" s="11"/>
      <c r="M41" s="11"/>
      <c r="N41" s="11"/>
      <c r="O41" s="9"/>
      <c r="P41" s="9"/>
      <c r="Q41" s="10"/>
      <c r="R41" s="9"/>
      <c r="S41" s="12"/>
      <c r="T41" s="11"/>
    </row>
    <row r="42" spans="1:20" x14ac:dyDescent="0.2">
      <c r="A42" s="6">
        <v>41</v>
      </c>
      <c r="B42" s="6" t="s">
        <v>4</v>
      </c>
      <c r="C42" s="6">
        <v>2011</v>
      </c>
      <c r="D42" s="18">
        <v>347.50200000000001</v>
      </c>
      <c r="E42" s="9">
        <v>-1.5</v>
      </c>
      <c r="F42" s="11">
        <v>0.20000000000000018</v>
      </c>
      <c r="G42" s="9">
        <v>5</v>
      </c>
      <c r="H42" s="11">
        <v>8.1999999999999993</v>
      </c>
      <c r="I42" s="9">
        <v>9</v>
      </c>
      <c r="J42" s="11"/>
      <c r="K42" s="11"/>
      <c r="L42" s="11"/>
      <c r="M42" s="11"/>
      <c r="N42" s="11"/>
      <c r="O42" s="9"/>
      <c r="P42" s="9"/>
      <c r="Q42" s="10"/>
      <c r="R42" s="9"/>
      <c r="S42" s="12"/>
      <c r="T42" s="11"/>
    </row>
    <row r="43" spans="1:20" x14ac:dyDescent="0.2">
      <c r="A43" s="6">
        <v>42</v>
      </c>
      <c r="B43" s="6" t="s">
        <v>5</v>
      </c>
      <c r="C43" s="6">
        <v>2011</v>
      </c>
      <c r="D43" s="18">
        <v>372.19400000000002</v>
      </c>
      <c r="E43" s="9">
        <v>2.9</v>
      </c>
      <c r="F43" s="11">
        <v>5.9999999999999831</v>
      </c>
      <c r="G43" s="9">
        <v>-0.6</v>
      </c>
      <c r="H43" s="11">
        <v>3.5</v>
      </c>
      <c r="I43" s="9">
        <v>9.1</v>
      </c>
      <c r="J43" s="11"/>
      <c r="K43" s="11"/>
      <c r="L43" s="11"/>
      <c r="M43" s="11"/>
      <c r="N43" s="11"/>
      <c r="O43" s="9"/>
      <c r="P43" s="9"/>
      <c r="Q43" s="10"/>
      <c r="R43" s="9"/>
      <c r="S43" s="12"/>
      <c r="T43" s="11"/>
    </row>
    <row r="44" spans="1:20" x14ac:dyDescent="0.2">
      <c r="A44" s="6">
        <v>43</v>
      </c>
      <c r="B44" s="6" t="s">
        <v>6</v>
      </c>
      <c r="C44" s="6">
        <v>2011</v>
      </c>
      <c r="D44" s="18">
        <v>332.48066666666665</v>
      </c>
      <c r="E44" s="9">
        <v>0.8</v>
      </c>
      <c r="F44" s="11">
        <v>3.3000000000000584</v>
      </c>
      <c r="G44" s="9">
        <v>2.1</v>
      </c>
      <c r="H44" s="11">
        <v>4.3</v>
      </c>
      <c r="I44" s="9">
        <v>9</v>
      </c>
      <c r="J44" s="11"/>
      <c r="K44" s="11"/>
      <c r="L44" s="11"/>
      <c r="M44" s="11"/>
      <c r="N44" s="11"/>
      <c r="O44" s="9"/>
      <c r="P44" s="9"/>
      <c r="Q44" s="10"/>
      <c r="R44" s="9"/>
      <c r="S44" s="12"/>
      <c r="T44" s="11"/>
    </row>
    <row r="45" spans="1:20" x14ac:dyDescent="0.2">
      <c r="A45" s="6">
        <v>44</v>
      </c>
      <c r="B45" s="6" t="s">
        <v>7</v>
      </c>
      <c r="C45" s="6">
        <v>2011</v>
      </c>
      <c r="D45" s="18">
        <v>329.81133333333332</v>
      </c>
      <c r="E45" s="9">
        <v>4.5999999999999996</v>
      </c>
      <c r="F45" s="11">
        <v>5.2000000000000268</v>
      </c>
      <c r="G45" s="9">
        <v>0.2</v>
      </c>
      <c r="H45" s="11">
        <v>1.6</v>
      </c>
      <c r="I45" s="9">
        <v>8.6</v>
      </c>
      <c r="J45" s="11"/>
      <c r="K45" s="11"/>
      <c r="L45" s="11"/>
      <c r="M45" s="11"/>
      <c r="N45" s="11"/>
      <c r="O45" s="9"/>
      <c r="P45" s="9"/>
      <c r="Q45" s="10"/>
      <c r="R45" s="9"/>
      <c r="S45" s="12"/>
      <c r="T45" s="11"/>
    </row>
    <row r="46" spans="1:20" x14ac:dyDescent="0.2">
      <c r="A46" s="6">
        <v>45</v>
      </c>
      <c r="B46" s="6" t="s">
        <v>4</v>
      </c>
      <c r="C46" s="6">
        <v>2012</v>
      </c>
      <c r="D46" s="18">
        <v>427.22899999999998</v>
      </c>
      <c r="E46" s="9">
        <v>2.7</v>
      </c>
      <c r="F46" s="11">
        <v>4.8999999999999932</v>
      </c>
      <c r="G46" s="9">
        <v>6.7</v>
      </c>
      <c r="H46" s="11">
        <v>9.1999999999999993</v>
      </c>
      <c r="I46" s="9">
        <v>8.3000000000000007</v>
      </c>
      <c r="J46" s="11"/>
      <c r="K46" s="11"/>
      <c r="L46" s="11"/>
      <c r="M46" s="11"/>
      <c r="N46" s="11"/>
      <c r="O46" s="9"/>
      <c r="P46" s="9"/>
      <c r="Q46" s="10"/>
      <c r="R46" s="9"/>
      <c r="S46" s="12"/>
      <c r="T46" s="11"/>
    </row>
    <row r="47" spans="1:20" x14ac:dyDescent="0.2">
      <c r="A47" s="6">
        <v>46</v>
      </c>
      <c r="B47" s="6" t="s">
        <v>5</v>
      </c>
      <c r="C47" s="6">
        <v>2012</v>
      </c>
      <c r="D47" s="18">
        <v>460.91266666666667</v>
      </c>
      <c r="E47" s="9">
        <v>1.9</v>
      </c>
      <c r="F47" s="11">
        <v>3.799999999999959</v>
      </c>
      <c r="G47" s="9">
        <v>3.1</v>
      </c>
      <c r="H47" s="11">
        <v>4.4000000000000004</v>
      </c>
      <c r="I47" s="9">
        <v>8.1999999999999993</v>
      </c>
      <c r="J47" s="11"/>
      <c r="K47" s="11"/>
      <c r="L47" s="11"/>
      <c r="M47" s="11"/>
      <c r="N47" s="11"/>
      <c r="O47" s="9"/>
      <c r="P47" s="9"/>
      <c r="Q47" s="10"/>
      <c r="R47" s="9"/>
      <c r="S47" s="12"/>
      <c r="T47" s="11"/>
    </row>
    <row r="48" spans="1:20" x14ac:dyDescent="0.2">
      <c r="A48" s="6">
        <v>47</v>
      </c>
      <c r="B48" s="6" t="s">
        <v>6</v>
      </c>
      <c r="C48" s="6">
        <v>2012</v>
      </c>
      <c r="D48" s="18">
        <v>419.35366666666664</v>
      </c>
      <c r="E48" s="9">
        <v>0.5</v>
      </c>
      <c r="F48" s="11">
        <v>2.6999999999999469</v>
      </c>
      <c r="G48" s="9">
        <v>-0.2</v>
      </c>
      <c r="H48" s="11">
        <v>1.1000000000000001</v>
      </c>
      <c r="I48" s="9">
        <v>8</v>
      </c>
      <c r="J48" s="11"/>
      <c r="K48" s="11"/>
      <c r="L48" s="11"/>
      <c r="M48" s="11"/>
      <c r="N48" s="11"/>
      <c r="O48" s="9"/>
      <c r="P48" s="9"/>
      <c r="Q48" s="10"/>
      <c r="R48" s="9"/>
      <c r="S48" s="12"/>
      <c r="T48" s="11"/>
    </row>
    <row r="49" spans="1:20" x14ac:dyDescent="0.2">
      <c r="A49" s="6">
        <v>48</v>
      </c>
      <c r="B49" s="6" t="s">
        <v>7</v>
      </c>
      <c r="C49" s="6">
        <v>2012</v>
      </c>
      <c r="D49" s="18">
        <v>399.11933333333332</v>
      </c>
      <c r="E49" s="9">
        <v>0.1</v>
      </c>
      <c r="F49" s="11">
        <v>1.7000000000000348</v>
      </c>
      <c r="G49" s="9">
        <v>10.9</v>
      </c>
      <c r="H49" s="11">
        <v>13.3</v>
      </c>
      <c r="I49" s="9">
        <v>7.8</v>
      </c>
      <c r="J49" s="11"/>
      <c r="K49" s="11"/>
      <c r="L49" s="11"/>
      <c r="M49" s="11"/>
      <c r="N49" s="11"/>
      <c r="O49" s="9"/>
      <c r="P49" s="9"/>
      <c r="Q49" s="10"/>
      <c r="R49" s="9"/>
      <c r="S49" s="12"/>
      <c r="T49" s="11"/>
    </row>
    <row r="50" spans="1:20" x14ac:dyDescent="0.2">
      <c r="A50" s="6">
        <v>49</v>
      </c>
      <c r="B50" s="6" t="s">
        <v>4</v>
      </c>
      <c r="C50" s="6">
        <v>2013</v>
      </c>
      <c r="D50" s="18">
        <v>458.25233333333335</v>
      </c>
      <c r="E50" s="9">
        <v>2.8</v>
      </c>
      <c r="F50" s="11">
        <v>4.4000000000000039</v>
      </c>
      <c r="G50" s="9">
        <v>-15.7</v>
      </c>
      <c r="H50" s="11">
        <v>-14.5</v>
      </c>
      <c r="I50" s="9">
        <v>7.7</v>
      </c>
      <c r="J50" s="11"/>
      <c r="K50" s="11"/>
      <c r="L50" s="11"/>
      <c r="M50" s="11"/>
      <c r="N50" s="11"/>
      <c r="O50" s="9"/>
      <c r="P50" s="9"/>
      <c r="Q50" s="10"/>
      <c r="R50" s="9"/>
      <c r="S50" s="12"/>
      <c r="T50" s="11"/>
    </row>
    <row r="51" spans="1:20" x14ac:dyDescent="0.2">
      <c r="A51" s="6">
        <v>50</v>
      </c>
      <c r="B51" s="6" t="s">
        <v>5</v>
      </c>
      <c r="C51" s="6">
        <v>2013</v>
      </c>
      <c r="D51" s="18">
        <v>495.25433333333331</v>
      </c>
      <c r="E51" s="9">
        <v>0.8</v>
      </c>
      <c r="F51" s="11">
        <v>1.6000000000000236</v>
      </c>
      <c r="G51" s="9">
        <v>2.4</v>
      </c>
      <c r="H51" s="11">
        <v>2.5</v>
      </c>
      <c r="I51" s="9">
        <v>7.5</v>
      </c>
      <c r="J51" s="11"/>
      <c r="K51" s="11"/>
      <c r="L51" s="11"/>
      <c r="M51" s="11"/>
      <c r="N51" s="11"/>
      <c r="O51" s="9"/>
      <c r="P51" s="9"/>
      <c r="Q51" s="10"/>
      <c r="R51" s="9"/>
      <c r="S51" s="12"/>
      <c r="T51" s="11"/>
    </row>
    <row r="52" spans="1:20" x14ac:dyDescent="0.2">
      <c r="A52" s="6">
        <v>51</v>
      </c>
      <c r="B52" s="6" t="s">
        <v>6</v>
      </c>
      <c r="C52" s="6">
        <v>2013</v>
      </c>
      <c r="D52" s="18">
        <v>448.93833333333333</v>
      </c>
      <c r="E52" s="9">
        <v>3.1</v>
      </c>
      <c r="F52" s="11">
        <v>5.0999999999999268</v>
      </c>
      <c r="G52" s="9">
        <v>2.4</v>
      </c>
      <c r="H52" s="11">
        <v>3.9</v>
      </c>
      <c r="I52" s="9">
        <v>7.2</v>
      </c>
      <c r="J52" s="11"/>
      <c r="K52" s="11"/>
      <c r="L52" s="11"/>
      <c r="M52" s="11"/>
      <c r="N52" s="11"/>
      <c r="O52" s="9"/>
      <c r="P52" s="9"/>
      <c r="Q52" s="10"/>
      <c r="R52" s="9"/>
      <c r="S52" s="12"/>
      <c r="T52" s="11"/>
    </row>
    <row r="53" spans="1:20" x14ac:dyDescent="0.2">
      <c r="A53" s="6">
        <v>52</v>
      </c>
      <c r="B53" s="6" t="s">
        <v>7</v>
      </c>
      <c r="C53" s="6">
        <v>2013</v>
      </c>
      <c r="D53" s="18">
        <v>408.60766666666666</v>
      </c>
      <c r="E53" s="9">
        <v>4</v>
      </c>
      <c r="F53" s="11">
        <v>6.0999999999999721</v>
      </c>
      <c r="G53" s="9">
        <v>0.9</v>
      </c>
      <c r="H53" s="11">
        <v>2.6</v>
      </c>
      <c r="I53" s="9">
        <v>6.9</v>
      </c>
      <c r="J53" s="11"/>
      <c r="K53" s="11"/>
      <c r="L53" s="11"/>
      <c r="M53" s="11"/>
      <c r="N53" s="11"/>
      <c r="O53" s="9"/>
      <c r="P53" s="9"/>
      <c r="Q53" s="10"/>
      <c r="R53" s="9"/>
      <c r="S53" s="12"/>
      <c r="T53" s="11"/>
    </row>
    <row r="54" spans="1:20" x14ac:dyDescent="0.2">
      <c r="A54" s="6">
        <v>53</v>
      </c>
      <c r="B54" s="6" t="s">
        <v>4</v>
      </c>
      <c r="C54" s="6">
        <v>2014</v>
      </c>
      <c r="D54" s="18">
        <v>429.48399999999998</v>
      </c>
      <c r="E54" s="9">
        <v>-0.9</v>
      </c>
      <c r="F54" s="11">
        <v>0.69999999999996732</v>
      </c>
      <c r="G54" s="9">
        <v>4.3</v>
      </c>
      <c r="H54" s="11">
        <v>6.5</v>
      </c>
      <c r="I54" s="9">
        <v>6.7</v>
      </c>
      <c r="J54" s="11"/>
      <c r="K54" s="11"/>
      <c r="L54" s="11"/>
      <c r="M54" s="11"/>
      <c r="N54" s="11"/>
      <c r="O54" s="9"/>
      <c r="P54" s="9"/>
      <c r="Q54" s="10"/>
      <c r="R54" s="9"/>
      <c r="S54" s="12"/>
      <c r="T54" s="11"/>
    </row>
    <row r="55" spans="1:20" x14ac:dyDescent="0.2">
      <c r="A55" s="6">
        <v>54</v>
      </c>
      <c r="B55" s="6" t="s">
        <v>5</v>
      </c>
      <c r="C55" s="6">
        <v>2014</v>
      </c>
      <c r="D55" s="18">
        <v>511.53333333333336</v>
      </c>
      <c r="E55" s="9">
        <v>4.5999999999999996</v>
      </c>
      <c r="F55" s="11">
        <v>7.0000000000000506</v>
      </c>
      <c r="G55" s="9">
        <v>5.3</v>
      </c>
      <c r="H55" s="11">
        <v>7.1</v>
      </c>
      <c r="I55" s="9">
        <v>6.2</v>
      </c>
      <c r="J55" s="11"/>
      <c r="K55" s="11"/>
      <c r="L55" s="11"/>
      <c r="M55" s="11"/>
      <c r="N55" s="11"/>
      <c r="O55" s="9"/>
      <c r="P55" s="9"/>
      <c r="Q55" s="10"/>
      <c r="R55" s="9"/>
      <c r="S55" s="12"/>
      <c r="T55" s="11"/>
    </row>
    <row r="56" spans="1:20" x14ac:dyDescent="0.2">
      <c r="A56" s="6">
        <v>55</v>
      </c>
      <c r="B56" s="6" t="s">
        <v>6</v>
      </c>
      <c r="C56" s="6">
        <v>2014</v>
      </c>
      <c r="D56" s="18">
        <v>483.77966666666669</v>
      </c>
      <c r="E56" s="9">
        <v>5.2</v>
      </c>
      <c r="F56" s="11">
        <v>7.0999999999999952</v>
      </c>
      <c r="G56" s="9">
        <v>4.2</v>
      </c>
      <c r="H56" s="11">
        <v>5.5</v>
      </c>
      <c r="I56" s="9">
        <v>6.1</v>
      </c>
      <c r="J56" s="11"/>
      <c r="K56" s="11"/>
      <c r="L56" s="11"/>
      <c r="M56" s="11"/>
      <c r="N56" s="11"/>
      <c r="O56" s="9"/>
      <c r="P56" s="9"/>
      <c r="Q56" s="10"/>
      <c r="R56" s="9"/>
      <c r="S56" s="12"/>
      <c r="T56" s="11"/>
    </row>
    <row r="57" spans="1:20" x14ac:dyDescent="0.2">
      <c r="A57" s="6">
        <v>56</v>
      </c>
      <c r="B57" s="6" t="s">
        <v>7</v>
      </c>
      <c r="C57" s="6">
        <v>2014</v>
      </c>
      <c r="D57" s="18">
        <v>445.16233333333332</v>
      </c>
      <c r="E57" s="9">
        <v>2</v>
      </c>
      <c r="F57" s="11">
        <v>2.5999999999999801</v>
      </c>
      <c r="G57" s="9">
        <v>5.9</v>
      </c>
      <c r="H57" s="11">
        <v>5.7</v>
      </c>
      <c r="I57" s="9">
        <v>5.7</v>
      </c>
      <c r="J57" s="11"/>
      <c r="K57" s="11"/>
      <c r="L57" s="11"/>
      <c r="M57" s="11"/>
      <c r="N57" s="11"/>
      <c r="O57" s="9"/>
      <c r="P57" s="9"/>
      <c r="Q57" s="10"/>
      <c r="R57" s="9"/>
      <c r="S57" s="12"/>
      <c r="T57" s="11"/>
    </row>
    <row r="58" spans="1:20" x14ac:dyDescent="0.2">
      <c r="A58" s="6">
        <v>57</v>
      </c>
      <c r="B58" s="6" t="s">
        <v>4</v>
      </c>
      <c r="C58" s="6">
        <v>2015</v>
      </c>
      <c r="D58" s="18">
        <v>443.51066666666668</v>
      </c>
      <c r="E58" s="9">
        <v>3.2</v>
      </c>
      <c r="F58" s="11">
        <v>3.1999999999999584</v>
      </c>
      <c r="G58" s="9">
        <v>4.3</v>
      </c>
      <c r="H58" s="11">
        <v>2.6</v>
      </c>
      <c r="I58" s="9">
        <v>5.6</v>
      </c>
      <c r="J58" s="11"/>
      <c r="K58" s="11"/>
      <c r="L58" s="11"/>
      <c r="M58" s="11"/>
      <c r="N58" s="11"/>
      <c r="O58" s="9"/>
      <c r="P58" s="9"/>
      <c r="Q58" s="10"/>
      <c r="R58" s="9"/>
      <c r="S58" s="12"/>
      <c r="T58" s="11"/>
    </row>
    <row r="59" spans="1:20" x14ac:dyDescent="0.2">
      <c r="A59" s="6">
        <v>58</v>
      </c>
      <c r="B59" s="6" t="s">
        <v>5</v>
      </c>
      <c r="C59" s="6">
        <v>2015</v>
      </c>
      <c r="D59" s="18">
        <v>510.62900000000002</v>
      </c>
      <c r="E59" s="9">
        <v>2.7</v>
      </c>
      <c r="F59" s="11">
        <v>5.0000000000000266</v>
      </c>
      <c r="G59" s="9">
        <v>3.8</v>
      </c>
      <c r="H59" s="11">
        <v>5.6</v>
      </c>
      <c r="I59" s="9">
        <v>5.4</v>
      </c>
      <c r="J59" s="11"/>
      <c r="K59" s="11"/>
      <c r="L59" s="11"/>
      <c r="M59" s="11"/>
      <c r="N59" s="11"/>
      <c r="O59" s="9"/>
      <c r="P59" s="9"/>
      <c r="Q59" s="10"/>
      <c r="R59" s="9"/>
      <c r="S59" s="12"/>
      <c r="T59" s="11"/>
    </row>
    <row r="60" spans="1:20" x14ac:dyDescent="0.2">
      <c r="A60" s="6">
        <v>59</v>
      </c>
      <c r="B60" s="6" t="s">
        <v>6</v>
      </c>
      <c r="C60" s="6">
        <v>2015</v>
      </c>
      <c r="D60" s="18">
        <v>475.01633333333331</v>
      </c>
      <c r="E60" s="9">
        <v>1.6</v>
      </c>
      <c r="F60" s="11">
        <v>2.9999999999999583</v>
      </c>
      <c r="G60" s="9">
        <v>1.8</v>
      </c>
      <c r="H60" s="11">
        <v>3.2</v>
      </c>
      <c r="I60" s="9">
        <v>5.0999999999999996</v>
      </c>
      <c r="J60" s="11"/>
      <c r="K60" s="11"/>
      <c r="L60" s="11"/>
      <c r="M60" s="11"/>
      <c r="N60" s="11"/>
      <c r="O60" s="9"/>
      <c r="P60" s="9"/>
      <c r="Q60" s="10"/>
      <c r="R60" s="9"/>
      <c r="S60" s="12"/>
      <c r="T60" s="11"/>
    </row>
    <row r="61" spans="1:20" x14ac:dyDescent="0.2">
      <c r="A61" s="6">
        <v>60</v>
      </c>
      <c r="B61" s="6" t="s">
        <v>7</v>
      </c>
      <c r="C61" s="6">
        <v>2015</v>
      </c>
      <c r="D61" s="18">
        <v>435.88499999999999</v>
      </c>
      <c r="E61" s="9">
        <v>0.5</v>
      </c>
      <c r="F61" s="11">
        <v>1.3000000000000345</v>
      </c>
      <c r="G61" s="9">
        <v>2.9</v>
      </c>
      <c r="H61" s="11">
        <v>3.1</v>
      </c>
      <c r="I61" s="9">
        <v>5</v>
      </c>
      <c r="J61" s="11"/>
      <c r="K61" s="11"/>
      <c r="L61" s="11"/>
      <c r="M61" s="11"/>
      <c r="N61" s="11"/>
      <c r="O61" s="9"/>
      <c r="P61" s="9"/>
      <c r="Q61" s="10"/>
      <c r="R61" s="9"/>
      <c r="S61" s="12"/>
      <c r="T61" s="11"/>
    </row>
    <row r="62" spans="1:20" x14ac:dyDescent="0.2">
      <c r="A62" s="6">
        <v>61</v>
      </c>
      <c r="B62" s="6" t="s">
        <v>4</v>
      </c>
      <c r="C62" s="6">
        <v>2016</v>
      </c>
      <c r="D62" s="18">
        <v>430.59399999999999</v>
      </c>
      <c r="E62" s="9">
        <v>0.6</v>
      </c>
      <c r="F62" s="11">
        <v>0.79999999999997851</v>
      </c>
      <c r="G62" s="9">
        <v>0.2</v>
      </c>
      <c r="H62" s="11">
        <v>0.9</v>
      </c>
      <c r="I62" s="9">
        <v>4.9000000000000004</v>
      </c>
      <c r="J62" s="11"/>
      <c r="K62" s="11"/>
      <c r="L62" s="11"/>
      <c r="M62" s="11"/>
      <c r="N62" s="11"/>
      <c r="O62" s="9"/>
      <c r="P62" s="9"/>
      <c r="Q62" s="10"/>
      <c r="R62" s="9"/>
      <c r="S62" s="12"/>
      <c r="T62" s="11"/>
    </row>
    <row r="63" spans="1:20" x14ac:dyDescent="0.2">
      <c r="A63" s="6">
        <v>62</v>
      </c>
      <c r="B63" s="6" t="s">
        <v>5</v>
      </c>
      <c r="C63" s="6">
        <v>2016</v>
      </c>
      <c r="D63" s="18">
        <v>456.59233333333333</v>
      </c>
      <c r="E63" s="9">
        <v>2.2000000000000002</v>
      </c>
      <c r="F63" s="11">
        <v>4.6999999999999709</v>
      </c>
      <c r="G63" s="9">
        <v>1.9</v>
      </c>
      <c r="H63" s="11">
        <v>4</v>
      </c>
      <c r="I63" s="9">
        <v>4.9000000000000004</v>
      </c>
      <c r="J63" s="11"/>
      <c r="K63" s="11"/>
      <c r="L63" s="11"/>
      <c r="M63" s="11"/>
      <c r="N63" s="11"/>
      <c r="O63" s="9"/>
      <c r="P63" s="9"/>
      <c r="Q63" s="10"/>
      <c r="R63" s="9"/>
      <c r="S63" s="12"/>
      <c r="T63" s="11"/>
    </row>
    <row r="64" spans="1:20" x14ac:dyDescent="0.2">
      <c r="A64" s="6">
        <v>63</v>
      </c>
      <c r="B64" s="6" t="s">
        <v>6</v>
      </c>
      <c r="C64" s="6">
        <v>2016</v>
      </c>
      <c r="D64" s="18">
        <v>430.20966666666669</v>
      </c>
      <c r="E64" s="9">
        <v>2.8</v>
      </c>
      <c r="F64" s="11">
        <v>4.1999999999999815</v>
      </c>
      <c r="G64" s="9">
        <v>0.7</v>
      </c>
      <c r="H64" s="11">
        <v>2.5</v>
      </c>
      <c r="I64" s="9">
        <v>4.9000000000000004</v>
      </c>
      <c r="J64" s="11"/>
      <c r="K64" s="11"/>
      <c r="L64" s="11"/>
      <c r="M64" s="11"/>
      <c r="N64" s="11"/>
      <c r="O64" s="9"/>
      <c r="P64" s="9"/>
      <c r="Q64" s="10"/>
      <c r="R64" s="9"/>
      <c r="S64" s="12"/>
      <c r="T64" s="11"/>
    </row>
    <row r="65" spans="1:20" x14ac:dyDescent="0.2">
      <c r="A65" s="6">
        <v>64</v>
      </c>
      <c r="B65" s="6" t="s">
        <v>7</v>
      </c>
      <c r="C65" s="6">
        <v>2016</v>
      </c>
      <c r="D65" s="18">
        <v>398.96233333333333</v>
      </c>
      <c r="E65" s="9">
        <v>1.8</v>
      </c>
      <c r="F65" s="11">
        <v>3.799999999999959</v>
      </c>
      <c r="G65" s="9">
        <v>-1.8</v>
      </c>
      <c r="H65" s="11">
        <v>0.1</v>
      </c>
      <c r="I65" s="9">
        <v>4.7</v>
      </c>
      <c r="J65" s="11"/>
      <c r="K65" s="11"/>
      <c r="L65" s="11"/>
      <c r="M65" s="11"/>
      <c r="N65" s="11"/>
      <c r="O65" s="9"/>
      <c r="P65" s="9"/>
      <c r="Q65" s="10"/>
      <c r="R65" s="9"/>
      <c r="S65" s="12"/>
      <c r="T65" s="11"/>
    </row>
    <row r="66" spans="1:20" x14ac:dyDescent="0.2">
      <c r="A66" s="6">
        <v>65</v>
      </c>
      <c r="B66" s="6" t="s">
        <v>4</v>
      </c>
      <c r="C66" s="6">
        <v>2017</v>
      </c>
      <c r="D66" s="18">
        <v>375.161</v>
      </c>
      <c r="E66" s="11">
        <v>1.2</v>
      </c>
      <c r="F66" s="11">
        <v>3.3000000000000584</v>
      </c>
      <c r="G66" s="9">
        <v>2.9</v>
      </c>
      <c r="H66" s="11">
        <v>5.2</v>
      </c>
      <c r="I66" s="9">
        <v>4.7</v>
      </c>
      <c r="J66" s="11"/>
      <c r="K66" s="11"/>
      <c r="L66" s="11"/>
      <c r="M66" s="11"/>
      <c r="N66" s="11"/>
      <c r="O66" s="11"/>
      <c r="P66" s="11"/>
      <c r="Q66" s="10"/>
      <c r="R66" s="9"/>
      <c r="S66" s="12"/>
      <c r="T66" s="11"/>
    </row>
    <row r="67" spans="1:20" x14ac:dyDescent="0.2">
      <c r="A67" s="6">
        <v>66</v>
      </c>
      <c r="B67" s="6" t="s">
        <v>5</v>
      </c>
      <c r="C67" s="6">
        <v>2017</v>
      </c>
      <c r="D67" s="18">
        <v>415.53800000000001</v>
      </c>
      <c r="E67" s="11">
        <v>3.1</v>
      </c>
      <c r="F67" s="11">
        <v>4.0999999999999925</v>
      </c>
      <c r="G67" s="9">
        <v>2.7</v>
      </c>
      <c r="H67" s="11">
        <v>3</v>
      </c>
      <c r="I67" s="9">
        <v>4.3</v>
      </c>
      <c r="J67" s="11"/>
      <c r="K67" s="11"/>
      <c r="L67" s="11"/>
      <c r="M67" s="11"/>
      <c r="N67" s="11"/>
      <c r="O67" s="11"/>
      <c r="P67" s="11"/>
      <c r="Q67" s="10"/>
      <c r="R67" s="9"/>
      <c r="S67" s="12"/>
      <c r="T67" s="11"/>
    </row>
    <row r="68" spans="1:20" x14ac:dyDescent="0.2">
      <c r="A68" s="6">
        <v>67</v>
      </c>
      <c r="B68" s="6" t="s">
        <v>6</v>
      </c>
      <c r="C68" s="6">
        <v>2017</v>
      </c>
      <c r="D68" s="18">
        <v>393.17533333333336</v>
      </c>
      <c r="E68" s="11">
        <v>3.2</v>
      </c>
      <c r="F68" s="11">
        <v>5.2999999999999936</v>
      </c>
      <c r="G68" s="9">
        <v>0.5</v>
      </c>
      <c r="H68" s="11">
        <v>2.1</v>
      </c>
      <c r="I68" s="9">
        <v>4.3</v>
      </c>
      <c r="J68" s="11"/>
      <c r="K68" s="11"/>
      <c r="L68" s="11"/>
      <c r="M68" s="11"/>
      <c r="N68" s="11"/>
      <c r="O68" s="11"/>
      <c r="P68" s="11"/>
      <c r="Q68" s="10"/>
      <c r="R68" s="9"/>
      <c r="S68" s="12"/>
      <c r="T68" s="11"/>
    </row>
    <row r="69" spans="1:20" x14ac:dyDescent="0.2">
      <c r="A69" s="6">
        <v>68</v>
      </c>
      <c r="B69" s="6" t="s">
        <v>7</v>
      </c>
      <c r="C69" s="6">
        <v>2017</v>
      </c>
      <c r="D69" s="18">
        <v>350.21866666666665</v>
      </c>
      <c r="E69" s="11">
        <v>2.7</v>
      </c>
      <c r="F69" s="11">
        <v>5.0000000000000266</v>
      </c>
      <c r="G69" s="9">
        <v>1.9</v>
      </c>
      <c r="H69" s="11">
        <v>5.6</v>
      </c>
      <c r="I69" s="11">
        <v>4.0999999999999996</v>
      </c>
      <c r="J69" s="9"/>
      <c r="K69" s="11"/>
      <c r="L69" s="11"/>
      <c r="M69" s="9"/>
      <c r="N69" s="11"/>
      <c r="O69" s="11"/>
      <c r="P69" s="9"/>
      <c r="Q69" s="11"/>
      <c r="R69" s="11"/>
      <c r="S69" s="9"/>
      <c r="T69" s="11"/>
    </row>
    <row r="70" spans="1:20" x14ac:dyDescent="0.2">
      <c r="A70" s="6">
        <v>69</v>
      </c>
      <c r="B70" s="6" t="s">
        <v>4</v>
      </c>
      <c r="C70" s="6">
        <v>2018</v>
      </c>
      <c r="D70" s="18">
        <v>340.55233333333331</v>
      </c>
      <c r="E70" s="7">
        <v>2.5</v>
      </c>
      <c r="F70" s="11">
        <v>4.6000000000000041</v>
      </c>
      <c r="G70" s="7">
        <v>4</v>
      </c>
      <c r="H70" s="7">
        <v>6.1</v>
      </c>
      <c r="I70" s="7">
        <v>4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">
      <c r="A71" s="6">
        <v>70</v>
      </c>
      <c r="B71" s="6" t="s">
        <v>5</v>
      </c>
      <c r="C71" s="6">
        <v>2018</v>
      </c>
      <c r="D71" s="18">
        <v>363.44933333333336</v>
      </c>
      <c r="E71" s="7">
        <v>2.8</v>
      </c>
      <c r="F71" s="11">
        <v>4.7999999999999821</v>
      </c>
      <c r="G71" s="7">
        <v>2.9</v>
      </c>
      <c r="H71" s="7">
        <v>4.8</v>
      </c>
      <c r="I71" s="7">
        <v>4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">
      <c r="A72" s="6">
        <v>71</v>
      </c>
      <c r="B72" s="6" t="s">
        <v>6</v>
      </c>
      <c r="C72" s="6">
        <v>2018</v>
      </c>
      <c r="D72" s="18">
        <v>328.28066666666666</v>
      </c>
      <c r="E72" s="7">
        <v>2.6</v>
      </c>
      <c r="F72" s="11">
        <v>4.6999999999999709</v>
      </c>
      <c r="G72" s="7">
        <v>2.9</v>
      </c>
      <c r="H72" s="7">
        <v>4.9000000000000004</v>
      </c>
      <c r="I72" s="7">
        <v>3.9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s="26" customFormat="1" x14ac:dyDescent="0.2">
      <c r="A73" s="6">
        <v>72</v>
      </c>
      <c r="B73" s="6" t="s">
        <v>7</v>
      </c>
      <c r="C73" s="6">
        <v>2018</v>
      </c>
      <c r="D73" s="25"/>
      <c r="E73" s="7">
        <v>2.5</v>
      </c>
      <c r="F73" s="11">
        <v>4.6000000000000041</v>
      </c>
      <c r="G73" s="7">
        <v>2.8</v>
      </c>
      <c r="H73" s="7">
        <v>4.8</v>
      </c>
      <c r="I73" s="7">
        <v>3.8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s="26" customFormat="1" x14ac:dyDescent="0.2">
      <c r="A74" s="6">
        <v>73</v>
      </c>
      <c r="B74" s="6" t="s">
        <v>4</v>
      </c>
      <c r="C74" s="6">
        <v>2019</v>
      </c>
      <c r="D74" s="25"/>
      <c r="E74" s="7">
        <v>2.2999999999999998</v>
      </c>
      <c r="F74" s="11">
        <v>4.4999999999999929</v>
      </c>
      <c r="G74" s="7">
        <v>2.9</v>
      </c>
      <c r="H74" s="7">
        <v>5</v>
      </c>
      <c r="I74" s="7">
        <v>3.8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s="26" customFormat="1" x14ac:dyDescent="0.2">
      <c r="A75" s="6">
        <v>74</v>
      </c>
      <c r="B75" s="6" t="s">
        <v>5</v>
      </c>
      <c r="C75" s="6">
        <v>2019</v>
      </c>
      <c r="D75" s="25"/>
      <c r="E75" s="7">
        <v>2.2999999999999998</v>
      </c>
      <c r="F75" s="11">
        <v>4.4000000000000039</v>
      </c>
      <c r="G75" s="7">
        <v>2.5</v>
      </c>
      <c r="H75" s="7">
        <v>4.5</v>
      </c>
      <c r="I75" s="7">
        <v>3.8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s="26" customFormat="1" x14ac:dyDescent="0.2">
      <c r="A76" s="6">
        <v>75</v>
      </c>
      <c r="B76" s="6" t="s">
        <v>6</v>
      </c>
      <c r="C76" s="6">
        <v>2019</v>
      </c>
      <c r="D76" s="25"/>
      <c r="E76" s="7">
        <v>2.1</v>
      </c>
      <c r="F76" s="11">
        <v>4.2999999999999927</v>
      </c>
      <c r="G76" s="7">
        <v>2.4</v>
      </c>
      <c r="H76" s="7">
        <v>4.4000000000000004</v>
      </c>
      <c r="I76" s="7">
        <v>3.8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s="26" customFormat="1" x14ac:dyDescent="0.2">
      <c r="A77" s="6">
        <v>76</v>
      </c>
      <c r="B77" s="6" t="s">
        <v>7</v>
      </c>
      <c r="C77" s="6">
        <v>2019</v>
      </c>
      <c r="D77" s="25"/>
      <c r="E77" s="7">
        <v>2</v>
      </c>
      <c r="F77" s="11">
        <v>4.1999999999999815</v>
      </c>
      <c r="G77" s="7">
        <v>2.2999999999999998</v>
      </c>
      <c r="H77" s="7">
        <v>4.4000000000000004</v>
      </c>
      <c r="I77" s="7">
        <v>3.7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s="26" customFormat="1" x14ac:dyDescent="0.2">
      <c r="A78" s="6">
        <v>77</v>
      </c>
      <c r="B78" s="6" t="s">
        <v>4</v>
      </c>
      <c r="C78" s="6">
        <v>2020</v>
      </c>
      <c r="D78" s="25"/>
      <c r="E78" s="7">
        <v>2.1</v>
      </c>
      <c r="F78" s="11">
        <v>4.1999999999999815</v>
      </c>
      <c r="G78" s="7">
        <v>2.2000000000000002</v>
      </c>
      <c r="H78" s="7">
        <v>4.3</v>
      </c>
      <c r="I78" s="7">
        <v>3.8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s="26" customFormat="1" x14ac:dyDescent="0.2">
      <c r="A79" s="6">
        <v>78</v>
      </c>
      <c r="B79" s="6" t="s">
        <v>5</v>
      </c>
      <c r="C79" s="6">
        <v>2020</v>
      </c>
      <c r="D79" s="25"/>
      <c r="E79" s="7">
        <v>2.1</v>
      </c>
      <c r="F79" s="11">
        <v>4.1999999999999815</v>
      </c>
      <c r="G79" s="7">
        <v>2.2999999999999998</v>
      </c>
      <c r="H79" s="7">
        <v>4.4000000000000004</v>
      </c>
      <c r="I79" s="7">
        <v>3.9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s="26" customFormat="1" x14ac:dyDescent="0.2">
      <c r="A80" s="6">
        <v>79</v>
      </c>
      <c r="B80" s="6" t="s">
        <v>6</v>
      </c>
      <c r="C80" s="6">
        <v>2020</v>
      </c>
      <c r="D80" s="25"/>
      <c r="E80" s="7">
        <v>2.1</v>
      </c>
      <c r="F80" s="11">
        <v>4.1999999999999815</v>
      </c>
      <c r="G80" s="7">
        <v>2.2999999999999998</v>
      </c>
      <c r="H80" s="7">
        <v>4.4000000000000004</v>
      </c>
      <c r="I80" s="7">
        <v>4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s="26" customFormat="1" x14ac:dyDescent="0.2">
      <c r="A81" s="6">
        <v>80</v>
      </c>
      <c r="B81" s="6" t="s">
        <v>7</v>
      </c>
      <c r="C81" s="6">
        <v>2020</v>
      </c>
      <c r="D81" s="25"/>
      <c r="E81" s="7">
        <v>2.1</v>
      </c>
      <c r="F81" s="11">
        <v>4.1999999999999815</v>
      </c>
      <c r="G81" s="7">
        <v>2.2999999999999998</v>
      </c>
      <c r="H81" s="7">
        <v>4.4000000000000004</v>
      </c>
      <c r="I81" s="7">
        <v>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">
      <c r="E82" s="7"/>
      <c r="F82" s="11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">
      <c r="G83" s="7"/>
      <c r="H8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19"/>
  <sheetViews>
    <sheetView workbookViewId="0">
      <selection activeCell="C27" sqref="C27"/>
    </sheetView>
  </sheetViews>
  <sheetFormatPr defaultRowHeight="12.75" x14ac:dyDescent="0.2"/>
  <cols>
    <col min="1" max="1" width="12.5703125" customWidth="1"/>
    <col min="2" max="2" width="21.85546875" style="2" customWidth="1"/>
    <col min="3" max="3" width="45.85546875" style="2" customWidth="1"/>
    <col min="4" max="4" width="23.140625" style="2" customWidth="1"/>
  </cols>
  <sheetData>
    <row r="1" spans="1:4" s="2" customFormat="1" ht="16.149999999999999" customHeight="1" x14ac:dyDescent="0.25">
      <c r="A1" s="3" t="s">
        <v>8</v>
      </c>
      <c r="B1" s="3" t="s">
        <v>9</v>
      </c>
      <c r="C1" s="3" t="s">
        <v>10</v>
      </c>
      <c r="D1" s="3" t="s">
        <v>12</v>
      </c>
    </row>
    <row r="2" spans="1:4" ht="36" customHeight="1" x14ac:dyDescent="0.25">
      <c r="A2" s="4" t="s">
        <v>11</v>
      </c>
      <c r="B2" s="5" t="s">
        <v>3</v>
      </c>
      <c r="C2" s="5" t="s">
        <v>14</v>
      </c>
      <c r="D2" s="5" t="s">
        <v>13</v>
      </c>
    </row>
    <row r="3" spans="1:4" ht="31.5" x14ac:dyDescent="0.25">
      <c r="A3" s="4" t="s">
        <v>15</v>
      </c>
      <c r="B3" s="5" t="s">
        <v>20</v>
      </c>
      <c r="C3" s="5" t="s">
        <v>21</v>
      </c>
      <c r="D3" s="5" t="s">
        <v>22</v>
      </c>
    </row>
    <row r="4" spans="1:4" ht="47.25" x14ac:dyDescent="0.25">
      <c r="A4" s="4" t="s">
        <v>16</v>
      </c>
      <c r="B4" s="5" t="s">
        <v>23</v>
      </c>
      <c r="C4" s="5" t="s">
        <v>24</v>
      </c>
      <c r="D4" s="5" t="s">
        <v>22</v>
      </c>
    </row>
    <row r="5" spans="1:4" ht="63" x14ac:dyDescent="0.25">
      <c r="A5" s="4" t="s">
        <v>17</v>
      </c>
      <c r="B5" s="5" t="s">
        <v>25</v>
      </c>
      <c r="C5" s="5" t="s">
        <v>26</v>
      </c>
      <c r="D5" s="5" t="s">
        <v>22</v>
      </c>
    </row>
    <row r="6" spans="1:4" ht="47.25" x14ac:dyDescent="0.25">
      <c r="A6" s="4" t="s">
        <v>18</v>
      </c>
      <c r="B6" s="5" t="s">
        <v>27</v>
      </c>
      <c r="C6" s="5" t="s">
        <v>28</v>
      </c>
      <c r="D6" s="5" t="s">
        <v>22</v>
      </c>
    </row>
    <row r="7" spans="1:4" ht="31.5" x14ac:dyDescent="0.25">
      <c r="A7" s="4" t="s">
        <v>19</v>
      </c>
      <c r="B7" s="5" t="s">
        <v>29</v>
      </c>
      <c r="C7" s="5" t="s">
        <v>30</v>
      </c>
      <c r="D7" s="5" t="s">
        <v>22</v>
      </c>
    </row>
    <row r="8" spans="1:4" ht="15.75" x14ac:dyDescent="0.25">
      <c r="A8" s="13"/>
      <c r="B8" s="14"/>
      <c r="C8" s="14"/>
      <c r="D8" s="14"/>
    </row>
    <row r="9" spans="1:4" ht="15.75" x14ac:dyDescent="0.25">
      <c r="A9" s="13"/>
      <c r="B9" s="14"/>
      <c r="C9" s="14"/>
      <c r="D9" s="14"/>
    </row>
    <row r="10" spans="1:4" ht="15.75" x14ac:dyDescent="0.25">
      <c r="A10" s="13"/>
      <c r="B10" s="14"/>
      <c r="C10" s="14"/>
      <c r="D10" s="14"/>
    </row>
    <row r="11" spans="1:4" ht="15.75" x14ac:dyDescent="0.25">
      <c r="A11" s="13"/>
      <c r="B11" s="14"/>
      <c r="C11" s="14"/>
      <c r="D11" s="14"/>
    </row>
    <row r="12" spans="1:4" ht="15.75" x14ac:dyDescent="0.25">
      <c r="A12" s="13"/>
      <c r="B12" s="14"/>
      <c r="C12" s="14"/>
      <c r="D12" s="14"/>
    </row>
    <row r="13" spans="1:4" ht="15.75" x14ac:dyDescent="0.25">
      <c r="A13" s="13"/>
      <c r="B13" s="14"/>
      <c r="C13" s="14"/>
      <c r="D13" s="14"/>
    </row>
    <row r="14" spans="1:4" ht="15.75" x14ac:dyDescent="0.25">
      <c r="A14" s="13"/>
      <c r="B14" s="14"/>
      <c r="C14" s="14"/>
      <c r="D14" s="14"/>
    </row>
    <row r="15" spans="1:4" ht="15.75" x14ac:dyDescent="0.25">
      <c r="A15" s="13"/>
      <c r="B15" s="14"/>
      <c r="C15" s="14"/>
      <c r="D15" s="14"/>
    </row>
    <row r="16" spans="1:4" ht="15.75" x14ac:dyDescent="0.25">
      <c r="A16" s="13"/>
      <c r="B16" s="14"/>
      <c r="C16" s="14"/>
      <c r="D16" s="14"/>
    </row>
    <row r="17" spans="1:4" ht="15.75" x14ac:dyDescent="0.25">
      <c r="A17" s="13"/>
      <c r="B17" s="14"/>
      <c r="C17" s="14"/>
      <c r="D17" s="14"/>
    </row>
    <row r="18" spans="1:4" ht="15.75" x14ac:dyDescent="0.25">
      <c r="A18" s="13"/>
      <c r="B18" s="14"/>
      <c r="C18" s="14"/>
      <c r="D18" s="14"/>
    </row>
    <row r="19" spans="1:4" x14ac:dyDescent="0.2">
      <c r="A19" s="15"/>
      <c r="B19" s="16"/>
      <c r="C19" s="16"/>
      <c r="D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6B0A-6E59-4959-9803-5BEBDE5AFD7B}">
  <sheetPr>
    <tabColor rgb="FFFFFF00"/>
  </sheetPr>
  <dimension ref="A1:I81"/>
  <sheetViews>
    <sheetView topLeftCell="A28" workbookViewId="0">
      <selection activeCell="E73" sqref="E73"/>
    </sheetView>
  </sheetViews>
  <sheetFormatPr defaultRowHeight="12.75" x14ac:dyDescent="0.2"/>
  <cols>
    <col min="1" max="1" width="11.28515625" bestFit="1" customWidth="1"/>
    <col min="2" max="2" width="7.140625" bestFit="1" customWidth="1"/>
    <col min="3" max="3" width="5" bestFit="1" customWidth="1"/>
    <col min="4" max="4" width="20.7109375" bestFit="1" customWidth="1"/>
    <col min="5" max="5" width="19.140625" bestFit="1" customWidth="1"/>
    <col min="6" max="6" width="22.28515625" bestFit="1" customWidth="1"/>
    <col min="7" max="7" width="31.28515625" bestFit="1" customWidth="1"/>
    <col min="8" max="8" width="34.42578125" bestFit="1" customWidth="1"/>
    <col min="9" max="9" width="21.42578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55</v>
      </c>
      <c r="E1" t="s">
        <v>20</v>
      </c>
      <c r="F1" t="s">
        <v>23</v>
      </c>
      <c r="G1" t="s">
        <v>25</v>
      </c>
      <c r="H1" t="s">
        <v>27</v>
      </c>
      <c r="I1" t="s">
        <v>29</v>
      </c>
    </row>
    <row r="2" spans="1:9" x14ac:dyDescent="0.2">
      <c r="A2">
        <v>1</v>
      </c>
      <c r="B2" t="s">
        <v>4</v>
      </c>
      <c r="C2">
        <v>2001</v>
      </c>
      <c r="D2">
        <v>528.63300000000004</v>
      </c>
      <c r="E2">
        <v>-1.1000000000000001</v>
      </c>
      <c r="F2">
        <v>1.4</v>
      </c>
      <c r="G2">
        <v>3.5</v>
      </c>
      <c r="H2">
        <v>6.3</v>
      </c>
      <c r="I2">
        <v>4.2</v>
      </c>
    </row>
    <row r="3" spans="1:9" x14ac:dyDescent="0.2">
      <c r="A3">
        <v>2</v>
      </c>
      <c r="B3" t="s">
        <v>5</v>
      </c>
      <c r="C3">
        <v>2001</v>
      </c>
      <c r="D3">
        <v>582.06700000000001</v>
      </c>
      <c r="E3">
        <v>2.1</v>
      </c>
      <c r="F3">
        <v>5.0999999999999996</v>
      </c>
      <c r="G3">
        <v>-0.3</v>
      </c>
      <c r="H3">
        <v>1.6</v>
      </c>
      <c r="I3">
        <v>4.4000000000000004</v>
      </c>
    </row>
    <row r="4" spans="1:9" x14ac:dyDescent="0.2">
      <c r="A4">
        <v>3</v>
      </c>
      <c r="B4" t="s">
        <v>6</v>
      </c>
      <c r="C4">
        <v>2001</v>
      </c>
      <c r="D4">
        <v>493.7</v>
      </c>
      <c r="E4">
        <v>-1.3</v>
      </c>
      <c r="F4">
        <v>0</v>
      </c>
      <c r="G4">
        <v>9.8000000000000007</v>
      </c>
      <c r="H4">
        <v>10.1</v>
      </c>
      <c r="I4">
        <v>4.8</v>
      </c>
    </row>
    <row r="5" spans="1:9" x14ac:dyDescent="0.2">
      <c r="A5">
        <v>4</v>
      </c>
      <c r="B5" t="s">
        <v>7</v>
      </c>
      <c r="C5">
        <v>2001</v>
      </c>
      <c r="D5">
        <v>480.4</v>
      </c>
      <c r="E5">
        <v>1.1000000000000001</v>
      </c>
      <c r="F5">
        <v>2.2999999999999998</v>
      </c>
      <c r="G5">
        <v>-4.9000000000000004</v>
      </c>
      <c r="H5">
        <v>-4.5999999999999996</v>
      </c>
      <c r="I5">
        <v>5.5</v>
      </c>
    </row>
    <row r="6" spans="1:9" x14ac:dyDescent="0.2">
      <c r="A6">
        <v>5</v>
      </c>
      <c r="B6" t="s">
        <v>4</v>
      </c>
      <c r="C6">
        <v>2002</v>
      </c>
      <c r="D6">
        <v>448.83300000000003</v>
      </c>
      <c r="E6">
        <v>3.7</v>
      </c>
      <c r="F6">
        <v>5.0999999999999996</v>
      </c>
      <c r="G6">
        <v>10.1</v>
      </c>
      <c r="H6">
        <v>10.9</v>
      </c>
      <c r="I6">
        <v>5.7</v>
      </c>
    </row>
    <row r="7" spans="1:9" x14ac:dyDescent="0.2">
      <c r="A7">
        <v>6</v>
      </c>
      <c r="B7" t="s">
        <v>5</v>
      </c>
      <c r="C7">
        <v>2002</v>
      </c>
      <c r="D7">
        <v>547</v>
      </c>
      <c r="E7">
        <v>2.2000000000000002</v>
      </c>
      <c r="F7">
        <v>3.8</v>
      </c>
      <c r="G7">
        <v>2</v>
      </c>
      <c r="H7">
        <v>5.2</v>
      </c>
      <c r="I7">
        <v>5.8</v>
      </c>
    </row>
    <row r="8" spans="1:9" x14ac:dyDescent="0.2">
      <c r="A8">
        <v>7</v>
      </c>
      <c r="B8" t="s">
        <v>6</v>
      </c>
      <c r="C8">
        <v>2002</v>
      </c>
      <c r="D8">
        <v>519.96699999999998</v>
      </c>
      <c r="E8">
        <v>2</v>
      </c>
      <c r="F8">
        <v>3.8</v>
      </c>
      <c r="G8">
        <v>-0.5</v>
      </c>
      <c r="H8">
        <v>1.5</v>
      </c>
      <c r="I8">
        <v>5.7</v>
      </c>
    </row>
    <row r="9" spans="1:9" x14ac:dyDescent="0.2">
      <c r="A9">
        <v>8</v>
      </c>
      <c r="B9" t="s">
        <v>7</v>
      </c>
      <c r="C9">
        <v>2002</v>
      </c>
      <c r="D9">
        <v>423.03300000000002</v>
      </c>
      <c r="E9">
        <v>0.3</v>
      </c>
      <c r="F9">
        <v>2.4</v>
      </c>
      <c r="G9">
        <v>1.9</v>
      </c>
      <c r="H9">
        <v>3.8</v>
      </c>
      <c r="I9">
        <v>5.9</v>
      </c>
    </row>
    <row r="10" spans="1:9" x14ac:dyDescent="0.2">
      <c r="A10">
        <v>9</v>
      </c>
      <c r="B10" t="s">
        <v>4</v>
      </c>
      <c r="C10">
        <v>2003</v>
      </c>
      <c r="D10">
        <v>431.267</v>
      </c>
      <c r="E10">
        <v>2.1</v>
      </c>
      <c r="F10">
        <v>4.5999999999999996</v>
      </c>
      <c r="G10">
        <v>1.1000000000000001</v>
      </c>
      <c r="H10">
        <v>4</v>
      </c>
      <c r="I10">
        <v>5.9</v>
      </c>
    </row>
    <row r="11" spans="1:9" x14ac:dyDescent="0.2">
      <c r="A11">
        <v>10</v>
      </c>
      <c r="B11" t="s">
        <v>5</v>
      </c>
      <c r="C11">
        <v>2003</v>
      </c>
      <c r="D11">
        <v>503.63299999999998</v>
      </c>
      <c r="E11">
        <v>3.8</v>
      </c>
      <c r="F11">
        <v>5.0999999999999996</v>
      </c>
      <c r="G11">
        <v>5.9</v>
      </c>
      <c r="H11">
        <v>6.3</v>
      </c>
      <c r="I11">
        <v>6.1</v>
      </c>
    </row>
    <row r="12" spans="1:9" x14ac:dyDescent="0.2">
      <c r="A12">
        <v>11</v>
      </c>
      <c r="B12" t="s">
        <v>6</v>
      </c>
      <c r="C12">
        <v>2003</v>
      </c>
      <c r="D12">
        <v>482.66699999999997</v>
      </c>
      <c r="E12">
        <v>6.9</v>
      </c>
      <c r="F12">
        <v>9.3000000000000007</v>
      </c>
      <c r="G12">
        <v>6.7</v>
      </c>
      <c r="H12">
        <v>9.3000000000000007</v>
      </c>
      <c r="I12">
        <v>6.1</v>
      </c>
    </row>
    <row r="13" spans="1:9" x14ac:dyDescent="0.2">
      <c r="A13">
        <v>12</v>
      </c>
      <c r="B13" t="s">
        <v>7</v>
      </c>
      <c r="C13">
        <v>2003</v>
      </c>
      <c r="D13">
        <v>406.63299999999998</v>
      </c>
      <c r="E13">
        <v>4.8</v>
      </c>
      <c r="F13">
        <v>6.8</v>
      </c>
      <c r="G13">
        <v>1.6</v>
      </c>
      <c r="H13">
        <v>3.3</v>
      </c>
      <c r="I13">
        <v>5.8</v>
      </c>
    </row>
    <row r="14" spans="1:9" x14ac:dyDescent="0.2">
      <c r="A14">
        <v>13</v>
      </c>
      <c r="B14" t="s">
        <v>4</v>
      </c>
      <c r="C14">
        <v>2004</v>
      </c>
      <c r="D14">
        <v>425.93299999999999</v>
      </c>
      <c r="E14">
        <v>2.2999999999999998</v>
      </c>
      <c r="F14">
        <v>5.9</v>
      </c>
      <c r="G14">
        <v>2.9</v>
      </c>
      <c r="H14">
        <v>6.1</v>
      </c>
      <c r="I14">
        <v>5.7</v>
      </c>
    </row>
    <row r="15" spans="1:9" x14ac:dyDescent="0.2">
      <c r="A15">
        <v>14</v>
      </c>
      <c r="B15" t="s">
        <v>5</v>
      </c>
      <c r="C15">
        <v>2004</v>
      </c>
      <c r="D15">
        <v>489.46699999999998</v>
      </c>
      <c r="E15">
        <v>3</v>
      </c>
      <c r="F15">
        <v>6.6</v>
      </c>
      <c r="G15">
        <v>4</v>
      </c>
      <c r="H15">
        <v>7</v>
      </c>
      <c r="I15">
        <v>5.6</v>
      </c>
    </row>
    <row r="16" spans="1:9" x14ac:dyDescent="0.2">
      <c r="A16">
        <v>15</v>
      </c>
      <c r="B16" t="s">
        <v>6</v>
      </c>
      <c r="C16">
        <v>2004</v>
      </c>
      <c r="D16">
        <v>460.3</v>
      </c>
      <c r="E16">
        <v>3.7</v>
      </c>
      <c r="F16">
        <v>6.3</v>
      </c>
      <c r="G16">
        <v>2.1</v>
      </c>
      <c r="H16">
        <v>4.5</v>
      </c>
      <c r="I16">
        <v>5.4</v>
      </c>
    </row>
    <row r="17" spans="1:9" x14ac:dyDescent="0.2">
      <c r="A17">
        <v>16</v>
      </c>
      <c r="B17" t="s">
        <v>7</v>
      </c>
      <c r="C17">
        <v>2004</v>
      </c>
      <c r="D17">
        <v>402.16699999999997</v>
      </c>
      <c r="E17">
        <v>3.5</v>
      </c>
      <c r="F17">
        <v>6.4</v>
      </c>
      <c r="G17">
        <v>5.0999999999999996</v>
      </c>
      <c r="H17">
        <v>8.5</v>
      </c>
      <c r="I17">
        <v>5.4</v>
      </c>
    </row>
    <row r="18" spans="1:9" x14ac:dyDescent="0.2">
      <c r="A18">
        <v>17</v>
      </c>
      <c r="B18" t="s">
        <v>4</v>
      </c>
      <c r="C18">
        <v>2005</v>
      </c>
      <c r="D18">
        <v>427.13299999999998</v>
      </c>
      <c r="E18">
        <v>4.3</v>
      </c>
      <c r="F18">
        <v>8.3000000000000007</v>
      </c>
      <c r="G18">
        <v>-3.8</v>
      </c>
      <c r="H18">
        <v>-1.8</v>
      </c>
      <c r="I18">
        <v>5.3</v>
      </c>
    </row>
    <row r="19" spans="1:9" x14ac:dyDescent="0.2">
      <c r="A19">
        <v>18</v>
      </c>
      <c r="B19" t="s">
        <v>5</v>
      </c>
      <c r="C19">
        <v>2005</v>
      </c>
      <c r="D19">
        <v>503.03300000000002</v>
      </c>
      <c r="E19">
        <v>2.1</v>
      </c>
      <c r="F19">
        <v>5.0999999999999996</v>
      </c>
      <c r="G19">
        <v>3.2</v>
      </c>
      <c r="H19">
        <v>6</v>
      </c>
      <c r="I19">
        <v>5.0999999999999996</v>
      </c>
    </row>
    <row r="20" spans="1:9" x14ac:dyDescent="0.2">
      <c r="A20">
        <v>19</v>
      </c>
      <c r="B20" t="s">
        <v>6</v>
      </c>
      <c r="C20">
        <v>2005</v>
      </c>
      <c r="D20">
        <v>489.8</v>
      </c>
      <c r="E20">
        <v>3.4</v>
      </c>
      <c r="F20">
        <v>7.3</v>
      </c>
      <c r="G20">
        <v>2.1</v>
      </c>
      <c r="H20">
        <v>6.6</v>
      </c>
      <c r="I20">
        <v>5</v>
      </c>
    </row>
    <row r="21" spans="1:9" x14ac:dyDescent="0.2">
      <c r="A21">
        <v>20</v>
      </c>
      <c r="B21" t="s">
        <v>7</v>
      </c>
      <c r="C21">
        <v>2005</v>
      </c>
      <c r="D21">
        <v>404.56700000000001</v>
      </c>
      <c r="E21">
        <v>2.2999999999999998</v>
      </c>
      <c r="F21">
        <v>5.4</v>
      </c>
      <c r="G21">
        <v>3.4</v>
      </c>
      <c r="H21">
        <v>6.6</v>
      </c>
      <c r="I21">
        <v>5</v>
      </c>
    </row>
    <row r="22" spans="1:9" x14ac:dyDescent="0.2">
      <c r="A22">
        <v>21</v>
      </c>
      <c r="B22" t="s">
        <v>4</v>
      </c>
      <c r="C22">
        <v>2006</v>
      </c>
      <c r="D22">
        <v>445.3</v>
      </c>
      <c r="E22">
        <v>4.9000000000000004</v>
      </c>
      <c r="F22">
        <v>8.1999999999999993</v>
      </c>
      <c r="G22">
        <v>9.5</v>
      </c>
      <c r="H22">
        <v>11.5</v>
      </c>
      <c r="I22">
        <v>4.7</v>
      </c>
    </row>
    <row r="23" spans="1:9" x14ac:dyDescent="0.2">
      <c r="A23">
        <v>22</v>
      </c>
      <c r="B23" t="s">
        <v>5</v>
      </c>
      <c r="C23">
        <v>2006</v>
      </c>
      <c r="D23">
        <v>500.767</v>
      </c>
      <c r="E23">
        <v>1.2</v>
      </c>
      <c r="F23">
        <v>4.5</v>
      </c>
      <c r="G23">
        <v>0.6</v>
      </c>
      <c r="H23">
        <v>3.7</v>
      </c>
      <c r="I23">
        <v>4.5999999999999996</v>
      </c>
    </row>
    <row r="24" spans="1:9" x14ac:dyDescent="0.2">
      <c r="A24">
        <v>23</v>
      </c>
      <c r="B24" t="s">
        <v>6</v>
      </c>
      <c r="C24">
        <v>2006</v>
      </c>
      <c r="D24">
        <v>472.16699999999997</v>
      </c>
      <c r="E24">
        <v>0.4</v>
      </c>
      <c r="F24">
        <v>3.2</v>
      </c>
      <c r="G24">
        <v>1.2</v>
      </c>
      <c r="H24">
        <v>4.0999999999999996</v>
      </c>
      <c r="I24">
        <v>4.5999999999999996</v>
      </c>
    </row>
    <row r="25" spans="1:9" x14ac:dyDescent="0.2">
      <c r="A25">
        <v>24</v>
      </c>
      <c r="B25" t="s">
        <v>7</v>
      </c>
      <c r="C25">
        <v>2006</v>
      </c>
      <c r="D25">
        <v>387.33300000000003</v>
      </c>
      <c r="E25">
        <v>3.2</v>
      </c>
      <c r="F25">
        <v>4.5999999999999996</v>
      </c>
      <c r="G25">
        <v>5.3</v>
      </c>
      <c r="H25">
        <v>4.5999999999999996</v>
      </c>
      <c r="I25">
        <v>4.4000000000000004</v>
      </c>
    </row>
    <row r="26" spans="1:9" x14ac:dyDescent="0.2">
      <c r="A26">
        <v>25</v>
      </c>
      <c r="B26" t="s">
        <v>4</v>
      </c>
      <c r="C26">
        <v>2007</v>
      </c>
      <c r="D26">
        <v>407.6</v>
      </c>
      <c r="E26">
        <v>0.2</v>
      </c>
      <c r="F26">
        <v>4.8</v>
      </c>
      <c r="G26">
        <v>2.6</v>
      </c>
      <c r="H26">
        <v>6.5</v>
      </c>
      <c r="I26">
        <v>4.5</v>
      </c>
    </row>
    <row r="27" spans="1:9" x14ac:dyDescent="0.2">
      <c r="A27">
        <v>26</v>
      </c>
      <c r="B27" t="s">
        <v>5</v>
      </c>
      <c r="C27">
        <v>2007</v>
      </c>
      <c r="D27">
        <v>485.86700000000002</v>
      </c>
      <c r="E27">
        <v>3.1</v>
      </c>
      <c r="F27">
        <v>5.4</v>
      </c>
      <c r="G27">
        <v>0.8</v>
      </c>
      <c r="H27">
        <v>4</v>
      </c>
      <c r="I27">
        <v>4.5</v>
      </c>
    </row>
    <row r="28" spans="1:9" x14ac:dyDescent="0.2">
      <c r="A28">
        <v>27</v>
      </c>
      <c r="B28" t="s">
        <v>6</v>
      </c>
      <c r="C28">
        <v>2007</v>
      </c>
      <c r="D28">
        <v>437.86700000000002</v>
      </c>
      <c r="E28">
        <v>2.7</v>
      </c>
      <c r="F28">
        <v>4.2</v>
      </c>
      <c r="G28">
        <v>1.1000000000000001</v>
      </c>
      <c r="H28">
        <v>3.4</v>
      </c>
      <c r="I28">
        <v>4.7</v>
      </c>
    </row>
    <row r="29" spans="1:9" x14ac:dyDescent="0.2">
      <c r="A29">
        <v>28</v>
      </c>
      <c r="B29" t="s">
        <v>7</v>
      </c>
      <c r="C29">
        <v>2007</v>
      </c>
      <c r="D29">
        <v>401.03300000000002</v>
      </c>
      <c r="E29">
        <v>1.4</v>
      </c>
      <c r="F29">
        <v>3.2</v>
      </c>
      <c r="G29">
        <v>0.3</v>
      </c>
      <c r="H29">
        <v>4.4000000000000004</v>
      </c>
      <c r="I29">
        <v>4.8</v>
      </c>
    </row>
    <row r="30" spans="1:9" x14ac:dyDescent="0.2">
      <c r="A30">
        <v>29</v>
      </c>
      <c r="B30" t="s">
        <v>4</v>
      </c>
      <c r="C30">
        <v>2008</v>
      </c>
      <c r="D30">
        <v>394.03300000000002</v>
      </c>
      <c r="E30">
        <v>-2.7</v>
      </c>
      <c r="F30">
        <v>-0.5</v>
      </c>
      <c r="G30">
        <v>2.9</v>
      </c>
      <c r="H30">
        <v>6.5</v>
      </c>
      <c r="I30">
        <v>5</v>
      </c>
    </row>
    <row r="31" spans="1:9" x14ac:dyDescent="0.2">
      <c r="A31">
        <v>30</v>
      </c>
      <c r="B31" t="s">
        <v>5</v>
      </c>
      <c r="C31">
        <v>2008</v>
      </c>
      <c r="D31">
        <v>455</v>
      </c>
      <c r="E31">
        <v>2</v>
      </c>
      <c r="F31">
        <v>4</v>
      </c>
      <c r="G31">
        <v>8.6999999999999993</v>
      </c>
      <c r="H31">
        <v>13.3</v>
      </c>
      <c r="I31">
        <v>5.3</v>
      </c>
    </row>
    <row r="32" spans="1:9" x14ac:dyDescent="0.2">
      <c r="A32">
        <v>31</v>
      </c>
      <c r="B32" t="s">
        <v>6</v>
      </c>
      <c r="C32">
        <v>2008</v>
      </c>
      <c r="D32">
        <v>379.5</v>
      </c>
      <c r="E32">
        <v>-1.9</v>
      </c>
      <c r="F32">
        <v>0.8</v>
      </c>
      <c r="G32">
        <v>-8.9</v>
      </c>
      <c r="H32">
        <v>-5.0999999999999996</v>
      </c>
      <c r="I32">
        <v>6</v>
      </c>
    </row>
    <row r="33" spans="1:9" x14ac:dyDescent="0.2">
      <c r="A33">
        <v>32</v>
      </c>
      <c r="B33" t="s">
        <v>7</v>
      </c>
      <c r="C33">
        <v>2008</v>
      </c>
      <c r="D33">
        <v>268.46699999999998</v>
      </c>
      <c r="E33">
        <v>-8.1999999999999993</v>
      </c>
      <c r="F33">
        <v>-7.7</v>
      </c>
      <c r="G33">
        <v>2.6</v>
      </c>
      <c r="H33">
        <v>-3.2</v>
      </c>
      <c r="I33">
        <v>6.9</v>
      </c>
    </row>
    <row r="34" spans="1:9" x14ac:dyDescent="0.2">
      <c r="A34">
        <v>33</v>
      </c>
      <c r="B34" t="s">
        <v>4</v>
      </c>
      <c r="C34">
        <v>2009</v>
      </c>
      <c r="D34">
        <v>233.53299999999999</v>
      </c>
      <c r="E34">
        <v>-5.4</v>
      </c>
      <c r="F34">
        <v>-4.5</v>
      </c>
      <c r="G34">
        <v>-0.8</v>
      </c>
      <c r="H34">
        <v>-3</v>
      </c>
      <c r="I34">
        <v>8.3000000000000007</v>
      </c>
    </row>
    <row r="35" spans="1:9" x14ac:dyDescent="0.2">
      <c r="A35">
        <v>34</v>
      </c>
      <c r="B35" t="s">
        <v>5</v>
      </c>
      <c r="C35">
        <v>2009</v>
      </c>
      <c r="D35">
        <v>297.03300000000002</v>
      </c>
      <c r="E35">
        <v>-0.5</v>
      </c>
      <c r="F35">
        <v>-1.2</v>
      </c>
      <c r="G35">
        <v>2.9</v>
      </c>
      <c r="H35">
        <v>4.7</v>
      </c>
      <c r="I35">
        <v>9.3000000000000007</v>
      </c>
    </row>
    <row r="36" spans="1:9" x14ac:dyDescent="0.2">
      <c r="A36">
        <v>35</v>
      </c>
      <c r="B36" t="s">
        <v>6</v>
      </c>
      <c r="C36">
        <v>2009</v>
      </c>
      <c r="D36">
        <v>362.3</v>
      </c>
      <c r="E36">
        <v>1.3</v>
      </c>
      <c r="F36">
        <v>1.2</v>
      </c>
      <c r="G36">
        <v>-4.3</v>
      </c>
      <c r="H36">
        <v>-1.9</v>
      </c>
      <c r="I36">
        <v>9.6</v>
      </c>
    </row>
    <row r="37" spans="1:9" x14ac:dyDescent="0.2">
      <c r="A37">
        <v>36</v>
      </c>
      <c r="B37" t="s">
        <v>7</v>
      </c>
      <c r="C37">
        <v>2009</v>
      </c>
      <c r="D37">
        <v>293.267</v>
      </c>
      <c r="E37">
        <v>3.9</v>
      </c>
      <c r="F37">
        <v>5.2</v>
      </c>
      <c r="G37">
        <v>-0.5</v>
      </c>
      <c r="H37">
        <v>2.2000000000000002</v>
      </c>
      <c r="I37">
        <v>9.9</v>
      </c>
    </row>
    <row r="38" spans="1:9" x14ac:dyDescent="0.2">
      <c r="A38">
        <v>37</v>
      </c>
      <c r="B38" t="s">
        <v>4</v>
      </c>
      <c r="C38">
        <v>2010</v>
      </c>
      <c r="D38">
        <v>295.959</v>
      </c>
      <c r="E38">
        <v>1.7</v>
      </c>
      <c r="F38">
        <v>3.2</v>
      </c>
      <c r="G38">
        <v>0.4</v>
      </c>
      <c r="H38">
        <v>1.8</v>
      </c>
      <c r="I38">
        <v>9.8000000000000007</v>
      </c>
    </row>
    <row r="39" spans="1:9" x14ac:dyDescent="0.2">
      <c r="A39">
        <v>38</v>
      </c>
      <c r="B39" t="s">
        <v>5</v>
      </c>
      <c r="C39">
        <v>2010</v>
      </c>
      <c r="D39">
        <v>356.19099999999997</v>
      </c>
      <c r="E39">
        <v>3.9</v>
      </c>
      <c r="F39">
        <v>5.8</v>
      </c>
      <c r="G39">
        <v>5.3</v>
      </c>
      <c r="H39">
        <v>5.8</v>
      </c>
      <c r="I39">
        <v>9.6</v>
      </c>
    </row>
    <row r="40" spans="1:9" x14ac:dyDescent="0.2">
      <c r="A40">
        <v>39</v>
      </c>
      <c r="B40" t="s">
        <v>6</v>
      </c>
      <c r="C40">
        <v>2010</v>
      </c>
      <c r="D40">
        <v>320.49</v>
      </c>
      <c r="E40">
        <v>2.7</v>
      </c>
      <c r="F40">
        <v>4.5999999999999996</v>
      </c>
      <c r="G40">
        <v>2</v>
      </c>
      <c r="H40">
        <v>3.2</v>
      </c>
      <c r="I40">
        <v>9.5</v>
      </c>
    </row>
    <row r="41" spans="1:9" x14ac:dyDescent="0.2">
      <c r="A41">
        <v>40</v>
      </c>
      <c r="B41" t="s">
        <v>7</v>
      </c>
      <c r="C41">
        <v>2010</v>
      </c>
      <c r="D41">
        <v>291.19400000000002</v>
      </c>
      <c r="E41">
        <v>2.5</v>
      </c>
      <c r="F41">
        <v>4.7</v>
      </c>
      <c r="G41">
        <v>2.8</v>
      </c>
      <c r="H41">
        <v>5</v>
      </c>
      <c r="I41">
        <v>9.5</v>
      </c>
    </row>
    <row r="42" spans="1:9" x14ac:dyDescent="0.2">
      <c r="A42">
        <v>41</v>
      </c>
      <c r="B42" t="s">
        <v>4</v>
      </c>
      <c r="C42">
        <v>2011</v>
      </c>
      <c r="D42">
        <v>347.50200000000001</v>
      </c>
      <c r="E42">
        <v>-1.5</v>
      </c>
      <c r="F42">
        <v>0.2</v>
      </c>
      <c r="G42">
        <v>5</v>
      </c>
      <c r="H42">
        <v>8.1999999999999993</v>
      </c>
      <c r="I42">
        <v>9</v>
      </c>
    </row>
    <row r="43" spans="1:9" x14ac:dyDescent="0.2">
      <c r="A43">
        <v>42</v>
      </c>
      <c r="B43" t="s">
        <v>5</v>
      </c>
      <c r="C43">
        <v>2011</v>
      </c>
      <c r="D43">
        <v>372.19400000000002</v>
      </c>
      <c r="E43">
        <v>2.9</v>
      </c>
      <c r="F43">
        <v>6</v>
      </c>
      <c r="G43">
        <v>-0.6</v>
      </c>
      <c r="H43">
        <v>3.5</v>
      </c>
      <c r="I43">
        <v>9.1</v>
      </c>
    </row>
    <row r="44" spans="1:9" x14ac:dyDescent="0.2">
      <c r="A44">
        <v>43</v>
      </c>
      <c r="B44" t="s">
        <v>6</v>
      </c>
      <c r="C44">
        <v>2011</v>
      </c>
      <c r="D44">
        <v>332.48099999999999</v>
      </c>
      <c r="E44">
        <v>0.8</v>
      </c>
      <c r="F44">
        <v>3.3</v>
      </c>
      <c r="G44">
        <v>2.1</v>
      </c>
      <c r="H44">
        <v>4.3</v>
      </c>
      <c r="I44">
        <v>9</v>
      </c>
    </row>
    <row r="45" spans="1:9" x14ac:dyDescent="0.2">
      <c r="A45">
        <v>44</v>
      </c>
      <c r="B45" t="s">
        <v>7</v>
      </c>
      <c r="C45">
        <v>2011</v>
      </c>
      <c r="D45">
        <v>329.81099999999998</v>
      </c>
      <c r="E45">
        <v>4.5999999999999996</v>
      </c>
      <c r="F45">
        <v>5.2</v>
      </c>
      <c r="G45">
        <v>0.2</v>
      </c>
      <c r="H45">
        <v>1.6</v>
      </c>
      <c r="I45">
        <v>8.6</v>
      </c>
    </row>
    <row r="46" spans="1:9" x14ac:dyDescent="0.2">
      <c r="A46">
        <v>45</v>
      </c>
      <c r="B46" t="s">
        <v>4</v>
      </c>
      <c r="C46">
        <v>2012</v>
      </c>
      <c r="D46">
        <v>427.22899999999998</v>
      </c>
      <c r="E46">
        <v>2.7</v>
      </c>
      <c r="F46">
        <v>4.9000000000000004</v>
      </c>
      <c r="G46">
        <v>6.7</v>
      </c>
      <c r="H46">
        <v>9.1999999999999993</v>
      </c>
      <c r="I46">
        <v>8.3000000000000007</v>
      </c>
    </row>
    <row r="47" spans="1:9" x14ac:dyDescent="0.2">
      <c r="A47">
        <v>46</v>
      </c>
      <c r="B47" t="s">
        <v>5</v>
      </c>
      <c r="C47">
        <v>2012</v>
      </c>
      <c r="D47">
        <v>460.91300000000001</v>
      </c>
      <c r="E47">
        <v>1.9</v>
      </c>
      <c r="F47">
        <v>3.8</v>
      </c>
      <c r="G47">
        <v>3.1</v>
      </c>
      <c r="H47">
        <v>4.4000000000000004</v>
      </c>
      <c r="I47">
        <v>8.1999999999999993</v>
      </c>
    </row>
    <row r="48" spans="1:9" x14ac:dyDescent="0.2">
      <c r="A48">
        <v>47</v>
      </c>
      <c r="B48" t="s">
        <v>6</v>
      </c>
      <c r="C48">
        <v>2012</v>
      </c>
      <c r="D48">
        <v>419.35399999999998</v>
      </c>
      <c r="E48">
        <v>0.5</v>
      </c>
      <c r="F48">
        <v>2.7</v>
      </c>
      <c r="G48">
        <v>-0.2</v>
      </c>
      <c r="H48">
        <v>1.1000000000000001</v>
      </c>
      <c r="I48">
        <v>8</v>
      </c>
    </row>
    <row r="49" spans="1:9" x14ac:dyDescent="0.2">
      <c r="A49">
        <v>48</v>
      </c>
      <c r="B49" t="s">
        <v>7</v>
      </c>
      <c r="C49">
        <v>2012</v>
      </c>
      <c r="D49">
        <v>399.11900000000003</v>
      </c>
      <c r="E49">
        <v>0.1</v>
      </c>
      <c r="F49">
        <v>1.7</v>
      </c>
      <c r="G49">
        <v>10.9</v>
      </c>
      <c r="H49">
        <v>13.3</v>
      </c>
      <c r="I49">
        <v>7.8</v>
      </c>
    </row>
    <row r="50" spans="1:9" x14ac:dyDescent="0.2">
      <c r="A50">
        <v>49</v>
      </c>
      <c r="B50" t="s">
        <v>4</v>
      </c>
      <c r="C50">
        <v>2013</v>
      </c>
      <c r="D50">
        <v>458.25200000000001</v>
      </c>
      <c r="E50">
        <v>2.8</v>
      </c>
      <c r="F50">
        <v>4.4000000000000004</v>
      </c>
      <c r="G50">
        <v>-15.7</v>
      </c>
      <c r="H50">
        <v>-14.5</v>
      </c>
      <c r="I50">
        <v>7.7</v>
      </c>
    </row>
    <row r="51" spans="1:9" x14ac:dyDescent="0.2">
      <c r="A51">
        <v>50</v>
      </c>
      <c r="B51" t="s">
        <v>5</v>
      </c>
      <c r="C51">
        <v>2013</v>
      </c>
      <c r="D51">
        <v>495.25400000000002</v>
      </c>
      <c r="E51">
        <v>0.8</v>
      </c>
      <c r="F51">
        <v>1.6</v>
      </c>
      <c r="G51">
        <v>2.4</v>
      </c>
      <c r="H51">
        <v>2.5</v>
      </c>
      <c r="I51">
        <v>7.5</v>
      </c>
    </row>
    <row r="52" spans="1:9" x14ac:dyDescent="0.2">
      <c r="A52">
        <v>51</v>
      </c>
      <c r="B52" t="s">
        <v>6</v>
      </c>
      <c r="C52">
        <v>2013</v>
      </c>
      <c r="D52">
        <v>448.93799999999999</v>
      </c>
      <c r="E52">
        <v>3.1</v>
      </c>
      <c r="F52">
        <v>5.0999999999999996</v>
      </c>
      <c r="G52">
        <v>2.4</v>
      </c>
      <c r="H52">
        <v>3.9</v>
      </c>
      <c r="I52">
        <v>7.2</v>
      </c>
    </row>
    <row r="53" spans="1:9" x14ac:dyDescent="0.2">
      <c r="A53">
        <v>52</v>
      </c>
      <c r="B53" t="s">
        <v>7</v>
      </c>
      <c r="C53">
        <v>2013</v>
      </c>
      <c r="D53">
        <v>408.608</v>
      </c>
      <c r="E53">
        <v>4</v>
      </c>
      <c r="F53">
        <v>6.1</v>
      </c>
      <c r="G53">
        <v>0.9</v>
      </c>
      <c r="H53">
        <v>2.6</v>
      </c>
      <c r="I53">
        <v>6.9</v>
      </c>
    </row>
    <row r="54" spans="1:9" x14ac:dyDescent="0.2">
      <c r="A54">
        <v>53</v>
      </c>
      <c r="B54" t="s">
        <v>4</v>
      </c>
      <c r="C54">
        <v>2014</v>
      </c>
      <c r="D54">
        <v>429.48399999999998</v>
      </c>
      <c r="E54">
        <v>-0.9</v>
      </c>
      <c r="F54">
        <v>0.7</v>
      </c>
      <c r="G54">
        <v>4.3</v>
      </c>
      <c r="H54">
        <v>6.5</v>
      </c>
      <c r="I54">
        <v>6.7</v>
      </c>
    </row>
    <row r="55" spans="1:9" x14ac:dyDescent="0.2">
      <c r="A55">
        <v>54</v>
      </c>
      <c r="B55" t="s">
        <v>5</v>
      </c>
      <c r="C55">
        <v>2014</v>
      </c>
      <c r="D55">
        <v>511.53300000000002</v>
      </c>
      <c r="E55">
        <v>4.5999999999999996</v>
      </c>
      <c r="F55">
        <v>7</v>
      </c>
      <c r="G55">
        <v>5.3</v>
      </c>
      <c r="H55">
        <v>7.1</v>
      </c>
      <c r="I55">
        <v>6.2</v>
      </c>
    </row>
    <row r="56" spans="1:9" x14ac:dyDescent="0.2">
      <c r="A56">
        <v>55</v>
      </c>
      <c r="B56" t="s">
        <v>6</v>
      </c>
      <c r="C56">
        <v>2014</v>
      </c>
      <c r="D56">
        <v>483.78</v>
      </c>
      <c r="E56">
        <v>5.2</v>
      </c>
      <c r="F56">
        <v>7.1</v>
      </c>
      <c r="G56">
        <v>4.2</v>
      </c>
      <c r="H56">
        <v>5.5</v>
      </c>
      <c r="I56">
        <v>6.1</v>
      </c>
    </row>
    <row r="57" spans="1:9" x14ac:dyDescent="0.2">
      <c r="A57">
        <v>56</v>
      </c>
      <c r="B57" t="s">
        <v>7</v>
      </c>
      <c r="C57">
        <v>2014</v>
      </c>
      <c r="D57">
        <v>445.16199999999998</v>
      </c>
      <c r="E57">
        <v>2</v>
      </c>
      <c r="F57">
        <v>2.6</v>
      </c>
      <c r="G57">
        <v>5.9</v>
      </c>
      <c r="H57">
        <v>5.7</v>
      </c>
      <c r="I57">
        <v>5.7</v>
      </c>
    </row>
    <row r="58" spans="1:9" x14ac:dyDescent="0.2">
      <c r="A58">
        <v>57</v>
      </c>
      <c r="B58" t="s">
        <v>4</v>
      </c>
      <c r="C58">
        <v>2015</v>
      </c>
      <c r="D58">
        <v>443.51100000000002</v>
      </c>
      <c r="E58">
        <v>3.2</v>
      </c>
      <c r="F58">
        <v>3.2</v>
      </c>
      <c r="G58">
        <v>4.3</v>
      </c>
      <c r="H58">
        <v>2.6</v>
      </c>
      <c r="I58">
        <v>5.6</v>
      </c>
    </row>
    <row r="59" spans="1:9" x14ac:dyDescent="0.2">
      <c r="A59">
        <v>58</v>
      </c>
      <c r="B59" t="s">
        <v>5</v>
      </c>
      <c r="C59">
        <v>2015</v>
      </c>
      <c r="D59">
        <v>510.62900000000002</v>
      </c>
      <c r="E59">
        <v>2.7</v>
      </c>
      <c r="F59">
        <v>5</v>
      </c>
      <c r="G59">
        <v>3.8</v>
      </c>
      <c r="H59">
        <v>5.6</v>
      </c>
      <c r="I59">
        <v>5.4</v>
      </c>
    </row>
    <row r="60" spans="1:9" x14ac:dyDescent="0.2">
      <c r="A60">
        <v>59</v>
      </c>
      <c r="B60" t="s">
        <v>6</v>
      </c>
      <c r="C60">
        <v>2015</v>
      </c>
      <c r="D60">
        <v>475.01600000000002</v>
      </c>
      <c r="E60">
        <v>1.6</v>
      </c>
      <c r="F60">
        <v>3</v>
      </c>
      <c r="G60">
        <v>1.8</v>
      </c>
      <c r="H60">
        <v>3.2</v>
      </c>
      <c r="I60">
        <v>5.0999999999999996</v>
      </c>
    </row>
    <row r="61" spans="1:9" x14ac:dyDescent="0.2">
      <c r="A61">
        <v>60</v>
      </c>
      <c r="B61" t="s">
        <v>7</v>
      </c>
      <c r="C61">
        <v>2015</v>
      </c>
      <c r="D61">
        <v>435.88499999999999</v>
      </c>
      <c r="E61">
        <v>0.5</v>
      </c>
      <c r="F61">
        <v>1.3</v>
      </c>
      <c r="G61">
        <v>2.9</v>
      </c>
      <c r="H61">
        <v>3.1</v>
      </c>
      <c r="I61">
        <v>5</v>
      </c>
    </row>
    <row r="62" spans="1:9" x14ac:dyDescent="0.2">
      <c r="A62">
        <v>61</v>
      </c>
      <c r="B62" t="s">
        <v>4</v>
      </c>
      <c r="C62">
        <v>2016</v>
      </c>
      <c r="D62">
        <v>430.59399999999999</v>
      </c>
      <c r="E62">
        <v>0.6</v>
      </c>
      <c r="F62">
        <v>0.8</v>
      </c>
      <c r="G62">
        <v>0.2</v>
      </c>
      <c r="H62">
        <v>0.9</v>
      </c>
      <c r="I62">
        <v>4.9000000000000004</v>
      </c>
    </row>
    <row r="63" spans="1:9" x14ac:dyDescent="0.2">
      <c r="A63">
        <v>62</v>
      </c>
      <c r="B63" t="s">
        <v>5</v>
      </c>
      <c r="C63">
        <v>2016</v>
      </c>
      <c r="D63">
        <v>456.59199999999998</v>
      </c>
      <c r="E63">
        <v>2.2000000000000002</v>
      </c>
      <c r="F63">
        <v>4.7</v>
      </c>
      <c r="G63">
        <v>1.9</v>
      </c>
      <c r="H63">
        <v>4</v>
      </c>
      <c r="I63">
        <v>4.9000000000000004</v>
      </c>
    </row>
    <row r="64" spans="1:9" x14ac:dyDescent="0.2">
      <c r="A64">
        <v>63</v>
      </c>
      <c r="B64" t="s">
        <v>6</v>
      </c>
      <c r="C64">
        <v>2016</v>
      </c>
      <c r="D64">
        <v>430.21</v>
      </c>
      <c r="E64">
        <v>2.8</v>
      </c>
      <c r="F64">
        <v>4.2</v>
      </c>
      <c r="G64">
        <v>0.7</v>
      </c>
      <c r="H64">
        <v>2.5</v>
      </c>
      <c r="I64">
        <v>4.9000000000000004</v>
      </c>
    </row>
    <row r="65" spans="1:9" x14ac:dyDescent="0.2">
      <c r="A65">
        <v>64</v>
      </c>
      <c r="B65" t="s">
        <v>7</v>
      </c>
      <c r="C65">
        <v>2016</v>
      </c>
      <c r="D65">
        <v>398.96199999999999</v>
      </c>
      <c r="E65">
        <v>1.8</v>
      </c>
      <c r="F65">
        <v>3.8</v>
      </c>
      <c r="G65">
        <v>-1.8</v>
      </c>
      <c r="H65">
        <v>0.1</v>
      </c>
      <c r="I65">
        <v>4.7</v>
      </c>
    </row>
    <row r="66" spans="1:9" x14ac:dyDescent="0.2">
      <c r="A66">
        <v>65</v>
      </c>
      <c r="B66" t="s">
        <v>4</v>
      </c>
      <c r="C66">
        <v>2017</v>
      </c>
      <c r="D66">
        <v>375.161</v>
      </c>
      <c r="E66">
        <v>1.2</v>
      </c>
      <c r="F66">
        <v>3.3</v>
      </c>
      <c r="G66">
        <v>2.9</v>
      </c>
      <c r="H66">
        <v>5.2</v>
      </c>
      <c r="I66">
        <v>4.7</v>
      </c>
    </row>
    <row r="67" spans="1:9" x14ac:dyDescent="0.2">
      <c r="A67">
        <v>66</v>
      </c>
      <c r="B67" t="s">
        <v>5</v>
      </c>
      <c r="C67">
        <v>2017</v>
      </c>
      <c r="D67">
        <v>415.53800000000001</v>
      </c>
      <c r="E67">
        <v>3.1</v>
      </c>
      <c r="F67">
        <v>4.0999999999999996</v>
      </c>
      <c r="G67">
        <v>2.7</v>
      </c>
      <c r="H67">
        <v>3</v>
      </c>
      <c r="I67">
        <v>4.3</v>
      </c>
    </row>
    <row r="68" spans="1:9" x14ac:dyDescent="0.2">
      <c r="A68">
        <v>67</v>
      </c>
      <c r="B68" t="s">
        <v>6</v>
      </c>
      <c r="C68">
        <v>2017</v>
      </c>
      <c r="D68">
        <v>393.17500000000001</v>
      </c>
      <c r="E68">
        <v>3.2</v>
      </c>
      <c r="F68">
        <v>5.3</v>
      </c>
      <c r="G68">
        <v>0.5</v>
      </c>
      <c r="H68">
        <v>2.1</v>
      </c>
      <c r="I68">
        <v>4.3</v>
      </c>
    </row>
    <row r="69" spans="1:9" x14ac:dyDescent="0.2">
      <c r="A69">
        <v>68</v>
      </c>
      <c r="B69" t="s">
        <v>7</v>
      </c>
      <c r="C69">
        <v>2017</v>
      </c>
      <c r="D69">
        <v>350.21899999999999</v>
      </c>
      <c r="E69">
        <v>2.7</v>
      </c>
      <c r="F69">
        <v>5</v>
      </c>
      <c r="G69">
        <v>1.9</v>
      </c>
      <c r="H69">
        <v>5.6</v>
      </c>
      <c r="I69">
        <v>4.0999999999999996</v>
      </c>
    </row>
    <row r="70" spans="1:9" x14ac:dyDescent="0.2">
      <c r="A70">
        <v>69</v>
      </c>
      <c r="B70" t="s">
        <v>4</v>
      </c>
      <c r="C70">
        <v>2018</v>
      </c>
      <c r="D70">
        <v>340.55200000000002</v>
      </c>
      <c r="E70">
        <v>2.5</v>
      </c>
      <c r="F70">
        <v>4.5999999999999996</v>
      </c>
      <c r="G70">
        <v>4</v>
      </c>
      <c r="H70">
        <v>6.1</v>
      </c>
      <c r="I70">
        <v>4</v>
      </c>
    </row>
    <row r="71" spans="1:9" x14ac:dyDescent="0.2">
      <c r="A71">
        <v>70</v>
      </c>
      <c r="B71" t="s">
        <v>5</v>
      </c>
      <c r="C71">
        <v>2018</v>
      </c>
      <c r="D71">
        <v>363.44900000000001</v>
      </c>
      <c r="E71">
        <v>2.8</v>
      </c>
      <c r="F71">
        <v>4.8</v>
      </c>
      <c r="G71">
        <v>2.9</v>
      </c>
      <c r="H71">
        <v>4.8</v>
      </c>
      <c r="I71">
        <v>4</v>
      </c>
    </row>
    <row r="72" spans="1:9" x14ac:dyDescent="0.2">
      <c r="A72">
        <v>71</v>
      </c>
      <c r="B72" t="s">
        <v>6</v>
      </c>
      <c r="C72">
        <v>2018</v>
      </c>
      <c r="D72">
        <v>328.28100000000001</v>
      </c>
      <c r="E72">
        <v>2.6</v>
      </c>
      <c r="F72">
        <v>4.7</v>
      </c>
      <c r="G72">
        <v>2.9</v>
      </c>
      <c r="H72">
        <v>4.9000000000000004</v>
      </c>
      <c r="I72">
        <v>3.9</v>
      </c>
    </row>
    <row r="73" spans="1:9" s="26" customFormat="1" x14ac:dyDescent="0.2">
      <c r="A73" s="27">
        <v>72</v>
      </c>
      <c r="B73" s="27" t="s">
        <v>7</v>
      </c>
      <c r="C73" s="27">
        <v>2018</v>
      </c>
      <c r="D73" s="27">
        <v>467.28800000000001</v>
      </c>
      <c r="E73" s="27">
        <v>2.5</v>
      </c>
      <c r="F73" s="27">
        <v>4.5999999999999996</v>
      </c>
      <c r="G73" s="27">
        <v>2.8</v>
      </c>
      <c r="H73" s="27">
        <v>4.8</v>
      </c>
      <c r="I73" s="27">
        <v>3.8</v>
      </c>
    </row>
    <row r="74" spans="1:9" s="26" customFormat="1" x14ac:dyDescent="0.2">
      <c r="A74" s="27">
        <v>73</v>
      </c>
      <c r="B74" s="27" t="s">
        <v>4</v>
      </c>
      <c r="C74" s="27">
        <v>2019</v>
      </c>
      <c r="D74" s="27">
        <v>466.471</v>
      </c>
      <c r="E74" s="27">
        <v>2.2999999999999998</v>
      </c>
      <c r="F74" s="27">
        <v>4.5</v>
      </c>
      <c r="G74" s="27">
        <v>2.9</v>
      </c>
      <c r="H74" s="27">
        <v>5</v>
      </c>
      <c r="I74" s="27">
        <v>3.8</v>
      </c>
    </row>
    <row r="75" spans="1:9" s="26" customFormat="1" x14ac:dyDescent="0.2">
      <c r="A75" s="27">
        <v>74</v>
      </c>
      <c r="B75" s="27" t="s">
        <v>5</v>
      </c>
      <c r="C75" s="27">
        <v>2019</v>
      </c>
      <c r="D75" s="27">
        <v>465.71699999999998</v>
      </c>
      <c r="E75" s="27">
        <v>2.2999999999999998</v>
      </c>
      <c r="F75" s="27">
        <v>4.4000000000000004</v>
      </c>
      <c r="G75" s="27">
        <v>2.5</v>
      </c>
      <c r="H75" s="27">
        <v>4.5</v>
      </c>
      <c r="I75" s="27">
        <v>3.8</v>
      </c>
    </row>
    <row r="76" spans="1:9" s="26" customFormat="1" x14ac:dyDescent="0.2">
      <c r="A76" s="27">
        <v>75</v>
      </c>
      <c r="B76" s="27" t="s">
        <v>6</v>
      </c>
      <c r="C76" s="27">
        <v>2019</v>
      </c>
      <c r="D76" s="27">
        <v>464.62400000000002</v>
      </c>
      <c r="E76" s="27">
        <v>2.1</v>
      </c>
      <c r="F76" s="27">
        <v>4.3</v>
      </c>
      <c r="G76" s="27">
        <v>2.4</v>
      </c>
      <c r="H76" s="27">
        <v>4.4000000000000004</v>
      </c>
      <c r="I76" s="27">
        <v>3.8</v>
      </c>
    </row>
    <row r="77" spans="1:9" s="26" customFormat="1" x14ac:dyDescent="0.2">
      <c r="A77" s="27">
        <v>76</v>
      </c>
      <c r="B77" s="27" t="s">
        <v>7</v>
      </c>
      <c r="C77" s="27">
        <v>2019</v>
      </c>
      <c r="D77" s="27">
        <v>465.83</v>
      </c>
      <c r="E77" s="27">
        <v>2</v>
      </c>
      <c r="F77" s="27">
        <v>4.2</v>
      </c>
      <c r="G77" s="27">
        <v>2.2999999999999998</v>
      </c>
      <c r="H77" s="27">
        <v>4.4000000000000004</v>
      </c>
      <c r="I77" s="27">
        <v>3.7</v>
      </c>
    </row>
    <row r="78" spans="1:9" s="26" customFormat="1" x14ac:dyDescent="0.2">
      <c r="A78" s="27">
        <v>77</v>
      </c>
      <c r="B78" s="27" t="s">
        <v>4</v>
      </c>
      <c r="C78" s="27">
        <v>2020</v>
      </c>
      <c r="D78" s="27">
        <v>464.34300000000002</v>
      </c>
      <c r="E78" s="27">
        <v>2.1</v>
      </c>
      <c r="F78" s="27">
        <v>4.2</v>
      </c>
      <c r="G78" s="27">
        <v>2.2000000000000002</v>
      </c>
      <c r="H78" s="27">
        <v>4.3</v>
      </c>
      <c r="I78" s="27">
        <v>3.8</v>
      </c>
    </row>
    <row r="79" spans="1:9" s="26" customFormat="1" x14ac:dyDescent="0.2">
      <c r="A79" s="27">
        <v>78</v>
      </c>
      <c r="B79" s="27" t="s">
        <v>5</v>
      </c>
      <c r="C79" s="27">
        <v>2020</v>
      </c>
      <c r="D79" s="27">
        <v>462.608</v>
      </c>
      <c r="E79" s="27">
        <v>2.1</v>
      </c>
      <c r="F79" s="27">
        <v>4.2</v>
      </c>
      <c r="G79" s="27">
        <v>2.2999999999999998</v>
      </c>
      <c r="H79" s="27">
        <v>4.4000000000000004</v>
      </c>
      <c r="I79" s="27">
        <v>3.9</v>
      </c>
    </row>
    <row r="80" spans="1:9" s="26" customFormat="1" x14ac:dyDescent="0.2">
      <c r="A80" s="27">
        <v>79</v>
      </c>
      <c r="B80" s="27" t="s">
        <v>6</v>
      </c>
      <c r="C80" s="27">
        <v>2020</v>
      </c>
      <c r="D80" s="27">
        <v>460.834</v>
      </c>
      <c r="E80" s="27">
        <v>2.1</v>
      </c>
      <c r="F80" s="27">
        <v>4.2</v>
      </c>
      <c r="G80" s="27">
        <v>2.2999999999999998</v>
      </c>
      <c r="H80" s="27">
        <v>4.4000000000000004</v>
      </c>
      <c r="I80" s="27">
        <v>4</v>
      </c>
    </row>
    <row r="81" spans="1:9" s="26" customFormat="1" x14ac:dyDescent="0.2">
      <c r="A81" s="27">
        <v>80</v>
      </c>
      <c r="B81" s="27" t="s">
        <v>7</v>
      </c>
      <c r="C81" s="27">
        <v>2020</v>
      </c>
      <c r="D81" s="27">
        <v>460.834</v>
      </c>
      <c r="E81" s="27">
        <v>2.1</v>
      </c>
      <c r="F81" s="27">
        <v>4.2</v>
      </c>
      <c r="G81" s="27">
        <v>2.2999999999999998</v>
      </c>
      <c r="H81" s="27">
        <v>4.4000000000000004</v>
      </c>
      <c r="I81" s="2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1CA7-8C90-4620-B7D5-EA6558006EAE}">
  <dimension ref="A1:L52"/>
  <sheetViews>
    <sheetView workbookViewId="0">
      <selection activeCell="D31" sqref="D31"/>
    </sheetView>
  </sheetViews>
  <sheetFormatPr defaultRowHeight="12.75" x14ac:dyDescent="0.2"/>
  <cols>
    <col min="1" max="1" width="26.85546875" bestFit="1" customWidth="1"/>
    <col min="2" max="12" width="16" bestFit="1" customWidth="1"/>
  </cols>
  <sheetData>
    <row r="1" spans="1:12" ht="15" thickBot="1" x14ac:dyDescent="0.25">
      <c r="A1" s="76" t="s">
        <v>78</v>
      </c>
      <c r="B1" s="77" t="s">
        <v>59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2" x14ac:dyDescent="0.2">
      <c r="A2" s="30" t="s">
        <v>57</v>
      </c>
      <c r="B2" s="37">
        <v>25000</v>
      </c>
      <c r="C2" s="31">
        <v>25000</v>
      </c>
      <c r="D2" s="31">
        <v>25000</v>
      </c>
      <c r="E2" s="31">
        <v>25000</v>
      </c>
      <c r="F2" s="31">
        <v>25000</v>
      </c>
      <c r="G2" s="31">
        <v>25000</v>
      </c>
      <c r="H2" s="31">
        <v>25000</v>
      </c>
      <c r="I2" s="31">
        <v>25000</v>
      </c>
      <c r="J2" s="31">
        <v>25000</v>
      </c>
      <c r="K2" s="37">
        <v>25000</v>
      </c>
    </row>
    <row r="3" spans="1:12" x14ac:dyDescent="0.2">
      <c r="A3" s="32" t="s">
        <v>65</v>
      </c>
      <c r="B3" s="38">
        <v>0.01</v>
      </c>
      <c r="C3" s="33">
        <v>0.01</v>
      </c>
      <c r="D3" s="33">
        <v>0.01</v>
      </c>
      <c r="E3" s="33">
        <v>0.01</v>
      </c>
      <c r="F3" s="33">
        <v>0.01</v>
      </c>
      <c r="G3" s="33">
        <v>0.01</v>
      </c>
      <c r="H3" s="33">
        <v>0.01</v>
      </c>
      <c r="I3" s="33">
        <v>0.01</v>
      </c>
      <c r="J3" s="33">
        <v>0.01</v>
      </c>
      <c r="K3" s="38">
        <v>0.01</v>
      </c>
    </row>
    <row r="4" spans="1:12" x14ac:dyDescent="0.2">
      <c r="A4" s="32" t="s">
        <v>56</v>
      </c>
      <c r="B4" s="34">
        <v>3</v>
      </c>
      <c r="C4" s="15">
        <v>3</v>
      </c>
      <c r="D4" s="15">
        <v>3</v>
      </c>
      <c r="E4" s="15">
        <v>3</v>
      </c>
      <c r="F4" s="15">
        <v>3</v>
      </c>
      <c r="G4" s="15">
        <v>3</v>
      </c>
      <c r="H4" s="15">
        <v>3</v>
      </c>
      <c r="I4" s="15">
        <v>3</v>
      </c>
      <c r="J4" s="15">
        <v>3</v>
      </c>
      <c r="K4" s="34">
        <v>3</v>
      </c>
    </row>
    <row r="5" spans="1:12" ht="13.5" thickBot="1" x14ac:dyDescent="0.25">
      <c r="A5" s="32" t="s">
        <v>58</v>
      </c>
      <c r="B5" s="38">
        <v>0.03</v>
      </c>
      <c r="C5" s="33">
        <v>0.03</v>
      </c>
      <c r="D5" s="33">
        <v>0.03</v>
      </c>
      <c r="E5" s="33">
        <v>0.03</v>
      </c>
      <c r="F5" s="33">
        <v>0.03</v>
      </c>
      <c r="G5" s="33">
        <v>0.03</v>
      </c>
      <c r="H5" s="33">
        <v>0.03</v>
      </c>
      <c r="I5" s="33">
        <v>0.03</v>
      </c>
      <c r="J5" s="33">
        <v>0.03</v>
      </c>
      <c r="K5" s="38">
        <v>0.03</v>
      </c>
    </row>
    <row r="6" spans="1:12" x14ac:dyDescent="0.2">
      <c r="A6" s="79" t="s">
        <v>60</v>
      </c>
      <c r="B6" s="78">
        <v>0.05</v>
      </c>
      <c r="C6" s="33">
        <v>0.05</v>
      </c>
      <c r="D6" s="33">
        <v>0.05</v>
      </c>
      <c r="E6" s="33">
        <v>0.05</v>
      </c>
      <c r="F6" s="33">
        <v>0.05</v>
      </c>
      <c r="G6" s="33">
        <v>0.05</v>
      </c>
      <c r="H6" s="33">
        <v>0.05</v>
      </c>
      <c r="I6" s="33">
        <v>0.05</v>
      </c>
      <c r="J6" s="33">
        <v>0.05</v>
      </c>
      <c r="K6" s="38">
        <v>0.05</v>
      </c>
    </row>
    <row r="7" spans="1:12" x14ac:dyDescent="0.2">
      <c r="A7" s="80" t="s">
        <v>61</v>
      </c>
      <c r="B7" s="38">
        <f t="shared" ref="B7:K7" si="0">((B6)+1)^0.25-1</f>
        <v>1.2272234429039353E-2</v>
      </c>
      <c r="C7" s="33">
        <f t="shared" si="0"/>
        <v>1.2272234429039353E-2</v>
      </c>
      <c r="D7" s="33">
        <f t="shared" si="0"/>
        <v>1.2272234429039353E-2</v>
      </c>
      <c r="E7" s="33">
        <f t="shared" si="0"/>
        <v>1.2272234429039353E-2</v>
      </c>
      <c r="F7" s="33">
        <f t="shared" si="0"/>
        <v>1.2272234429039353E-2</v>
      </c>
      <c r="G7" s="33">
        <f t="shared" si="0"/>
        <v>1.2272234429039353E-2</v>
      </c>
      <c r="H7" s="33">
        <f t="shared" si="0"/>
        <v>1.2272234429039353E-2</v>
      </c>
      <c r="I7" s="33">
        <f t="shared" si="0"/>
        <v>1.2272234429039353E-2</v>
      </c>
      <c r="J7" s="33">
        <f t="shared" si="0"/>
        <v>1.2272234429039353E-2</v>
      </c>
      <c r="K7" s="38">
        <f t="shared" si="0"/>
        <v>1.2272234429039353E-2</v>
      </c>
    </row>
    <row r="8" spans="1:12" x14ac:dyDescent="0.2">
      <c r="A8" s="80" t="s">
        <v>62</v>
      </c>
      <c r="B8" s="38">
        <v>1.4999999999999999E-2</v>
      </c>
      <c r="C8" s="33">
        <v>1.4999999999999999E-2</v>
      </c>
      <c r="D8" s="33">
        <v>1.4999999999999999E-2</v>
      </c>
      <c r="E8" s="33">
        <v>1.4999999999999999E-2</v>
      </c>
      <c r="F8" s="33">
        <v>1.4999999999999999E-2</v>
      </c>
      <c r="G8" s="33">
        <v>1.4999999999999999E-2</v>
      </c>
      <c r="H8" s="33">
        <v>1.4999999999999999E-2</v>
      </c>
      <c r="I8" s="33">
        <v>1.4999999999999999E-2</v>
      </c>
      <c r="J8" s="33">
        <v>1.4999999999999999E-2</v>
      </c>
      <c r="K8" s="38">
        <v>1.4999999999999999E-2</v>
      </c>
    </row>
    <row r="9" spans="1:12" ht="15" thickBot="1" x14ac:dyDescent="0.25">
      <c r="A9" s="81" t="s">
        <v>63</v>
      </c>
      <c r="B9" s="39">
        <f>('Forecasted Data'!$D$72*1000)*B5</f>
        <v>9848.43</v>
      </c>
      <c r="C9" s="35">
        <f>('Forecasted Data'!$D$73*1000)*C5</f>
        <v>14018.64</v>
      </c>
      <c r="D9" s="35">
        <f>('Forecasted Data'!$D$74*1000)*D5</f>
        <v>13994.13</v>
      </c>
      <c r="E9" s="35">
        <f>('Forecasted Data'!$D$75*1000)*E5</f>
        <v>13971.51</v>
      </c>
      <c r="F9" s="35">
        <f>('Forecasted Data'!$D$76*1000)*F5</f>
        <v>13938.72</v>
      </c>
      <c r="G9" s="35">
        <f>('Forecasted Data'!$D$77*1000)*G5</f>
        <v>13974.9</v>
      </c>
      <c r="H9" s="35">
        <f>('Forecasted Data'!$D$78*1000)*H5</f>
        <v>13930.289999999999</v>
      </c>
      <c r="I9" s="35">
        <f>('Forecasted Data'!$D$79*1000)*I5</f>
        <v>13878.24</v>
      </c>
      <c r="J9" s="35">
        <f>('Forecasted Data'!$D$80*1000)*J5</f>
        <v>13825.019999999999</v>
      </c>
      <c r="K9" s="39">
        <f>('Forecasted Data'!$D$81*1000)*K5</f>
        <v>13825.019999999999</v>
      </c>
      <c r="L9" s="40" t="s">
        <v>87</v>
      </c>
    </row>
    <row r="10" spans="1:12" x14ac:dyDescent="0.2">
      <c r="A10" t="s">
        <v>64</v>
      </c>
      <c r="B10" s="29">
        <f t="shared" ref="B10:K10" si="1">B9*B2</f>
        <v>246210750</v>
      </c>
      <c r="C10" s="29">
        <f t="shared" si="1"/>
        <v>350466000</v>
      </c>
      <c r="D10" s="29">
        <f t="shared" si="1"/>
        <v>349853250</v>
      </c>
      <c r="E10" s="29">
        <f t="shared" si="1"/>
        <v>349287750</v>
      </c>
      <c r="F10" s="29">
        <f t="shared" si="1"/>
        <v>348468000</v>
      </c>
      <c r="G10" s="29">
        <f t="shared" si="1"/>
        <v>349372500</v>
      </c>
      <c r="H10" s="29">
        <f t="shared" si="1"/>
        <v>348257250</v>
      </c>
      <c r="I10" s="29">
        <f t="shared" si="1"/>
        <v>346956000</v>
      </c>
      <c r="J10" s="29">
        <f t="shared" si="1"/>
        <v>345625499.99999994</v>
      </c>
      <c r="K10" s="29">
        <f t="shared" si="1"/>
        <v>345625499.99999994</v>
      </c>
      <c r="L10" s="36">
        <f>AVERAGE(C10:K10)</f>
        <v>348212416.66666669</v>
      </c>
    </row>
    <row r="11" spans="1:12" x14ac:dyDescent="0.2">
      <c r="A11" t="s">
        <v>66</v>
      </c>
      <c r="B11" s="36">
        <f t="shared" ref="B11:K11" si="2">B10*B7</f>
        <v>3021556.0429496006</v>
      </c>
      <c r="C11" s="36">
        <f t="shared" si="2"/>
        <v>4301000.9114077054</v>
      </c>
      <c r="D11" s="36">
        <f t="shared" si="2"/>
        <v>4293481.0997613119</v>
      </c>
      <c r="E11" s="36">
        <f t="shared" si="2"/>
        <v>4286541.15119169</v>
      </c>
      <c r="F11" s="36">
        <f t="shared" si="2"/>
        <v>4276480.9870184856</v>
      </c>
      <c r="G11" s="36">
        <f t="shared" si="2"/>
        <v>4287581.2230595509</v>
      </c>
      <c r="H11" s="36">
        <f t="shared" si="2"/>
        <v>4273894.6136125652</v>
      </c>
      <c r="I11" s="36">
        <f t="shared" si="2"/>
        <v>4257925.3685617773</v>
      </c>
      <c r="J11" s="36">
        <f t="shared" si="2"/>
        <v>4241597.1606539404</v>
      </c>
      <c r="K11" s="36">
        <f t="shared" si="2"/>
        <v>4241597.1606539404</v>
      </c>
      <c r="L11" s="36">
        <f t="shared" ref="L11:L15" si="3">AVERAGE(C11:K11)</f>
        <v>4273344.4084356623</v>
      </c>
    </row>
    <row r="12" spans="1:12" x14ac:dyDescent="0.2">
      <c r="A12" t="s">
        <v>67</v>
      </c>
      <c r="B12" s="36">
        <f t="shared" ref="B12:K12" si="4">-B10*B3</f>
        <v>-2462107.5</v>
      </c>
      <c r="C12" s="36">
        <f t="shared" si="4"/>
        <v>-3504660</v>
      </c>
      <c r="D12" s="36">
        <f t="shared" si="4"/>
        <v>-3498532.5</v>
      </c>
      <c r="E12" s="36">
        <f t="shared" si="4"/>
        <v>-3492877.5</v>
      </c>
      <c r="F12" s="36">
        <f t="shared" si="4"/>
        <v>-3484680</v>
      </c>
      <c r="G12" s="36">
        <f t="shared" si="4"/>
        <v>-3493725</v>
      </c>
      <c r="H12" s="36">
        <f t="shared" si="4"/>
        <v>-3482572.5</v>
      </c>
      <c r="I12" s="36">
        <f t="shared" si="4"/>
        <v>-3469560</v>
      </c>
      <c r="J12" s="36">
        <f t="shared" si="4"/>
        <v>-3456254.9999999995</v>
      </c>
      <c r="K12" s="36">
        <f t="shared" si="4"/>
        <v>-3456254.9999999995</v>
      </c>
      <c r="L12" s="36">
        <f t="shared" si="3"/>
        <v>-3482124.1666666665</v>
      </c>
    </row>
    <row r="13" spans="1:12" x14ac:dyDescent="0.2">
      <c r="A13" t="s">
        <v>77</v>
      </c>
      <c r="B13" s="36">
        <f t="shared" ref="B13:K13" si="5">B10*B8</f>
        <v>3693161.25</v>
      </c>
      <c r="C13" s="36">
        <f t="shared" si="5"/>
        <v>5256990</v>
      </c>
      <c r="D13" s="36">
        <f t="shared" si="5"/>
        <v>5247798.75</v>
      </c>
      <c r="E13" s="36">
        <f t="shared" si="5"/>
        <v>5239316.25</v>
      </c>
      <c r="F13" s="36">
        <f t="shared" si="5"/>
        <v>5227020</v>
      </c>
      <c r="G13" s="36">
        <f t="shared" si="5"/>
        <v>5240587.5</v>
      </c>
      <c r="H13" s="36">
        <f t="shared" si="5"/>
        <v>5223858.75</v>
      </c>
      <c r="I13" s="36">
        <f t="shared" si="5"/>
        <v>5204340</v>
      </c>
      <c r="J13" s="36">
        <f t="shared" si="5"/>
        <v>5184382.4999999991</v>
      </c>
      <c r="K13" s="36">
        <f t="shared" si="5"/>
        <v>5184382.4999999991</v>
      </c>
      <c r="L13" s="36">
        <f t="shared" si="3"/>
        <v>5223186.25</v>
      </c>
    </row>
    <row r="14" spans="1:12" x14ac:dyDescent="0.2">
      <c r="A14" t="s">
        <v>80</v>
      </c>
      <c r="B14" s="36">
        <f t="shared" ref="B14:K14" si="6">B13-B11</f>
        <v>671605.20705039939</v>
      </c>
      <c r="C14" s="36">
        <f t="shared" si="6"/>
        <v>955989.0885922946</v>
      </c>
      <c r="D14" s="36">
        <f t="shared" si="6"/>
        <v>954317.6502386881</v>
      </c>
      <c r="E14" s="36">
        <f t="shared" si="6"/>
        <v>952775.09880830999</v>
      </c>
      <c r="F14" s="36">
        <f t="shared" si="6"/>
        <v>950539.01298151445</v>
      </c>
      <c r="G14" s="36">
        <f t="shared" si="6"/>
        <v>953006.27694044914</v>
      </c>
      <c r="H14" s="36">
        <f t="shared" si="6"/>
        <v>949964.13638743479</v>
      </c>
      <c r="I14" s="36">
        <f t="shared" si="6"/>
        <v>946414.63143822271</v>
      </c>
      <c r="J14" s="36">
        <f t="shared" si="6"/>
        <v>942785.33934605867</v>
      </c>
      <c r="K14" s="36">
        <f t="shared" si="6"/>
        <v>942785.33934605867</v>
      </c>
      <c r="L14" s="36">
        <f t="shared" si="3"/>
        <v>949841.84156433679</v>
      </c>
    </row>
    <row r="15" spans="1:12" x14ac:dyDescent="0.2">
      <c r="A15" t="s">
        <v>81</v>
      </c>
      <c r="B15" s="36">
        <f>B10+B11+B12+B14</f>
        <v>247441803.75</v>
      </c>
      <c r="C15" s="36">
        <f>C10+C11+C12+C14</f>
        <v>352218330</v>
      </c>
      <c r="D15" s="36">
        <f>D10+D11+D12+D14</f>
        <v>351602516.25</v>
      </c>
      <c r="E15" s="36">
        <f>E10+E11+E12+E14</f>
        <v>351034188.75</v>
      </c>
      <c r="F15" s="36">
        <f>F10+F11+F12+F14</f>
        <v>350210340</v>
      </c>
      <c r="G15" s="36">
        <f>G10+G11+G12+G14</f>
        <v>351119362.5</v>
      </c>
      <c r="H15" s="36">
        <f>H10+H11+H12+H14</f>
        <v>349998536.25</v>
      </c>
      <c r="I15" s="36">
        <f>I10+I11+I12+I14</f>
        <v>348690780</v>
      </c>
      <c r="J15" s="36">
        <f>J10+J11+J12+J14</f>
        <v>347353627.49999994</v>
      </c>
      <c r="K15" s="36">
        <f>K10+K11+K12+K14</f>
        <v>347353627.49999994</v>
      </c>
      <c r="L15" s="36">
        <f t="shared" si="3"/>
        <v>349953478.75</v>
      </c>
    </row>
    <row r="16" spans="1:12" x14ac:dyDescent="0.2">
      <c r="B16" s="36"/>
      <c r="C16" s="28"/>
      <c r="D16" s="28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28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28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28"/>
      <c r="D19" s="28"/>
      <c r="E19" s="28"/>
      <c r="F19" s="28"/>
      <c r="G19" s="28"/>
      <c r="H19" s="28"/>
      <c r="I19" s="28"/>
      <c r="J19" s="28"/>
      <c r="K19" s="28"/>
    </row>
    <row r="20" spans="2:11" x14ac:dyDescent="0.2">
      <c r="B20" s="28"/>
      <c r="C20" s="28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28"/>
      <c r="C21" s="28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28"/>
      <c r="C22" s="28"/>
    </row>
    <row r="23" spans="2:11" x14ac:dyDescent="0.2">
      <c r="B23" s="28"/>
      <c r="C23" s="28"/>
    </row>
    <row r="24" spans="2:11" x14ac:dyDescent="0.2">
      <c r="B24" s="28"/>
      <c r="C24" s="28"/>
    </row>
    <row r="25" spans="2:11" x14ac:dyDescent="0.2">
      <c r="B25" s="28"/>
      <c r="C25" s="28"/>
    </row>
    <row r="26" spans="2:11" x14ac:dyDescent="0.2">
      <c r="B26" s="43"/>
    </row>
    <row r="27" spans="2:11" x14ac:dyDescent="0.2">
      <c r="B27" s="43"/>
    </row>
    <row r="28" spans="2:11" x14ac:dyDescent="0.2">
      <c r="B28" s="43"/>
    </row>
    <row r="39" spans="2:11" x14ac:dyDescent="0.2">
      <c r="B39" s="36"/>
      <c r="C39" s="28"/>
      <c r="D39" s="28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28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28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28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28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6" spans="2:11" x14ac:dyDescent="0.2"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2:11" x14ac:dyDescent="0.2"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2:11" x14ac:dyDescent="0.2"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2:11" x14ac:dyDescent="0.2"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2:11" x14ac:dyDescent="0.2"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2:11" x14ac:dyDescent="0.2"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2:11" x14ac:dyDescent="0.2">
      <c r="B52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805-3333-42E3-A4EA-7E504E748C23}">
  <dimension ref="A1:L26"/>
  <sheetViews>
    <sheetView workbookViewId="0">
      <selection activeCell="G28" sqref="G28"/>
    </sheetView>
  </sheetViews>
  <sheetFormatPr defaultColWidth="9.28515625" defaultRowHeight="12.75" x14ac:dyDescent="0.2"/>
  <cols>
    <col min="1" max="1" width="26.85546875" bestFit="1" customWidth="1"/>
    <col min="2" max="12" width="16" bestFit="1" customWidth="1"/>
  </cols>
  <sheetData>
    <row r="1" spans="1:12" ht="15" thickBot="1" x14ac:dyDescent="0.25">
      <c r="A1" s="76" t="s">
        <v>79</v>
      </c>
      <c r="B1" s="77" t="s">
        <v>59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2" x14ac:dyDescent="0.2">
      <c r="A2" s="30" t="s">
        <v>57</v>
      </c>
      <c r="B2" s="37">
        <v>25000</v>
      </c>
      <c r="C2" s="31">
        <v>25000</v>
      </c>
      <c r="D2" s="31">
        <v>25000</v>
      </c>
      <c r="E2" s="31">
        <v>25000</v>
      </c>
      <c r="F2" s="31">
        <v>25000</v>
      </c>
      <c r="G2" s="31">
        <v>25000</v>
      </c>
      <c r="H2" s="31">
        <v>25000</v>
      </c>
      <c r="I2" s="31">
        <v>25000</v>
      </c>
      <c r="J2" s="31">
        <v>25000</v>
      </c>
      <c r="K2" s="37">
        <v>25000</v>
      </c>
    </row>
    <row r="3" spans="1:12" x14ac:dyDescent="0.2">
      <c r="A3" s="32" t="s">
        <v>65</v>
      </c>
      <c r="B3" s="38">
        <v>0.01</v>
      </c>
      <c r="C3" s="33">
        <v>0.01</v>
      </c>
      <c r="D3" s="33">
        <v>0.01</v>
      </c>
      <c r="E3" s="33">
        <v>0.01</v>
      </c>
      <c r="F3" s="33">
        <v>0.01</v>
      </c>
      <c r="G3" s="33">
        <v>0.01</v>
      </c>
      <c r="H3" s="33">
        <v>0.01</v>
      </c>
      <c r="I3" s="33">
        <v>0.01</v>
      </c>
      <c r="J3" s="33">
        <v>0.01</v>
      </c>
      <c r="K3" s="38">
        <v>0.01</v>
      </c>
    </row>
    <row r="4" spans="1:12" x14ac:dyDescent="0.2">
      <c r="A4" s="32" t="s">
        <v>56</v>
      </c>
      <c r="B4" s="34">
        <v>3</v>
      </c>
      <c r="C4" s="15">
        <v>3</v>
      </c>
      <c r="D4" s="15">
        <v>3</v>
      </c>
      <c r="E4" s="15">
        <v>3</v>
      </c>
      <c r="F4" s="15">
        <v>3</v>
      </c>
      <c r="G4" s="15">
        <v>3</v>
      </c>
      <c r="H4" s="15">
        <v>3</v>
      </c>
      <c r="I4" s="15">
        <v>3</v>
      </c>
      <c r="J4" s="15">
        <v>3</v>
      </c>
      <c r="K4" s="34">
        <v>3</v>
      </c>
    </row>
    <row r="5" spans="1:12" ht="13.5" thickBot="1" x14ac:dyDescent="0.25">
      <c r="A5" s="32" t="s">
        <v>58</v>
      </c>
      <c r="B5" s="38">
        <v>0.03</v>
      </c>
      <c r="C5" s="33">
        <v>0.03</v>
      </c>
      <c r="D5" s="33">
        <v>0.03</v>
      </c>
      <c r="E5" s="33">
        <v>0.03</v>
      </c>
      <c r="F5" s="33">
        <v>0.03</v>
      </c>
      <c r="G5" s="33">
        <v>0.03</v>
      </c>
      <c r="H5" s="33">
        <v>0.03</v>
      </c>
      <c r="I5" s="33">
        <v>0.03</v>
      </c>
      <c r="J5" s="33">
        <v>0.03</v>
      </c>
      <c r="K5" s="38">
        <v>0.03</v>
      </c>
    </row>
    <row r="6" spans="1:12" x14ac:dyDescent="0.2">
      <c r="A6" s="79" t="s">
        <v>60</v>
      </c>
      <c r="B6" s="78">
        <v>0.06</v>
      </c>
      <c r="C6" s="33">
        <v>0.06</v>
      </c>
      <c r="D6" s="33">
        <v>0.06</v>
      </c>
      <c r="E6" s="33">
        <v>0.06</v>
      </c>
      <c r="F6" s="33">
        <v>0.06</v>
      </c>
      <c r="G6" s="33">
        <v>0.06</v>
      </c>
      <c r="H6" s="33">
        <v>0.06</v>
      </c>
      <c r="I6" s="33">
        <v>0.06</v>
      </c>
      <c r="J6" s="33">
        <v>0.06</v>
      </c>
      <c r="K6" s="38">
        <v>0.06</v>
      </c>
    </row>
    <row r="7" spans="1:12" x14ac:dyDescent="0.2">
      <c r="A7" s="80" t="s">
        <v>61</v>
      </c>
      <c r="B7" s="38">
        <f t="shared" ref="B7:K7" si="0">((B6)+1)^0.25-1</f>
        <v>1.4673846168659299E-2</v>
      </c>
      <c r="C7" s="33">
        <f t="shared" si="0"/>
        <v>1.4673846168659299E-2</v>
      </c>
      <c r="D7" s="33">
        <f t="shared" si="0"/>
        <v>1.4673846168659299E-2</v>
      </c>
      <c r="E7" s="33">
        <f t="shared" si="0"/>
        <v>1.4673846168659299E-2</v>
      </c>
      <c r="F7" s="33">
        <f t="shared" si="0"/>
        <v>1.4673846168659299E-2</v>
      </c>
      <c r="G7" s="33">
        <f t="shared" si="0"/>
        <v>1.4673846168659299E-2</v>
      </c>
      <c r="H7" s="33">
        <f t="shared" si="0"/>
        <v>1.4673846168659299E-2</v>
      </c>
      <c r="I7" s="33">
        <f t="shared" si="0"/>
        <v>1.4673846168659299E-2</v>
      </c>
      <c r="J7" s="33">
        <f t="shared" si="0"/>
        <v>1.4673846168659299E-2</v>
      </c>
      <c r="K7" s="38">
        <f t="shared" si="0"/>
        <v>1.4673846168659299E-2</v>
      </c>
    </row>
    <row r="8" spans="1:12" x14ac:dyDescent="0.2">
      <c r="A8" s="80" t="s">
        <v>62</v>
      </c>
      <c r="B8" s="38">
        <v>2.5000000000000001E-2</v>
      </c>
      <c r="C8" s="33">
        <v>2.5000000000000001E-2</v>
      </c>
      <c r="D8" s="33">
        <v>2.5000000000000001E-2</v>
      </c>
      <c r="E8" s="33">
        <v>2.5000000000000001E-2</v>
      </c>
      <c r="F8" s="33">
        <v>2.5000000000000001E-2</v>
      </c>
      <c r="G8" s="33">
        <v>2.5000000000000001E-2</v>
      </c>
      <c r="H8" s="33">
        <v>2.5000000000000001E-2</v>
      </c>
      <c r="I8" s="33">
        <v>2.5000000000000001E-2</v>
      </c>
      <c r="J8" s="33">
        <v>2.5000000000000001E-2</v>
      </c>
      <c r="K8" s="38">
        <v>2.5000000000000001E-2</v>
      </c>
    </row>
    <row r="9" spans="1:12" ht="15" thickBot="1" x14ac:dyDescent="0.25">
      <c r="A9" s="81" t="s">
        <v>63</v>
      </c>
      <c r="B9" s="39">
        <f>(('Forecasted Data'!$D$72*1000)*B5)*0.83</f>
        <v>8174.1968999999999</v>
      </c>
      <c r="C9" s="35">
        <f>(('Forecasted Data'!$D$73*1000)*C5)*0.83</f>
        <v>11635.471199999998</v>
      </c>
      <c r="D9" s="35">
        <f>(('Forecasted Data'!$D$74*1000)*D5)*0.83</f>
        <v>11615.127899999999</v>
      </c>
      <c r="E9" s="35">
        <f>(('Forecasted Data'!$D$75*1000)*E5)*0.83</f>
        <v>11596.353299999999</v>
      </c>
      <c r="F9" s="35">
        <f>(('Forecasted Data'!$D$76*1000)*F5)*0.83</f>
        <v>11569.137599999998</v>
      </c>
      <c r="G9" s="35">
        <f>(('Forecasted Data'!$D$77*1000)*G5)*0.83</f>
        <v>11599.166999999999</v>
      </c>
      <c r="H9" s="35">
        <f>(('Forecasted Data'!$D$78*1000)*H5)*0.83</f>
        <v>11562.140699999998</v>
      </c>
      <c r="I9" s="35">
        <f>(('Forecasted Data'!$D$79*1000)*I5)*0.83</f>
        <v>11518.939199999999</v>
      </c>
      <c r="J9" s="35">
        <f>(('Forecasted Data'!$D$80*1000)*J5)*0.83</f>
        <v>11474.766599999999</v>
      </c>
      <c r="K9" s="39">
        <f>(('Forecasted Data'!$D$81*1000)*K5)*0.83</f>
        <v>11474.766599999999</v>
      </c>
      <c r="L9" s="40" t="s">
        <v>87</v>
      </c>
    </row>
    <row r="10" spans="1:12" x14ac:dyDescent="0.2">
      <c r="A10" t="s">
        <v>64</v>
      </c>
      <c r="B10" s="29">
        <f t="shared" ref="B10:K10" si="1">B9*B2</f>
        <v>204354922.5</v>
      </c>
      <c r="C10" s="29">
        <f t="shared" si="1"/>
        <v>290886779.99999994</v>
      </c>
      <c r="D10" s="29">
        <f t="shared" si="1"/>
        <v>290378197.5</v>
      </c>
      <c r="E10" s="29">
        <f t="shared" si="1"/>
        <v>289908832.5</v>
      </c>
      <c r="F10" s="29">
        <f t="shared" si="1"/>
        <v>289228439.99999994</v>
      </c>
      <c r="G10" s="29">
        <f t="shared" si="1"/>
        <v>289979175</v>
      </c>
      <c r="H10" s="29">
        <f t="shared" si="1"/>
        <v>289053517.49999994</v>
      </c>
      <c r="I10" s="29">
        <f t="shared" si="1"/>
        <v>287973480</v>
      </c>
      <c r="J10" s="29">
        <f t="shared" si="1"/>
        <v>286869165</v>
      </c>
      <c r="K10" s="29">
        <f t="shared" si="1"/>
        <v>286869165</v>
      </c>
      <c r="L10" s="36">
        <f>AVERAGE(C10:K10)</f>
        <v>289016305.83333331</v>
      </c>
    </row>
    <row r="11" spans="1:12" x14ac:dyDescent="0.2">
      <c r="A11" t="s">
        <v>66</v>
      </c>
      <c r="B11" s="36">
        <f t="shared" ref="B11:K11" si="2">B10*B7</f>
        <v>2998672.6965732928</v>
      </c>
      <c r="C11" s="36">
        <f t="shared" si="2"/>
        <v>4268427.8622166393</v>
      </c>
      <c r="D11" s="36">
        <f t="shared" si="2"/>
        <v>4260965.0008475687</v>
      </c>
      <c r="E11" s="36">
        <f t="shared" si="2"/>
        <v>4254077.6110406155</v>
      </c>
      <c r="F11" s="36">
        <f t="shared" si="2"/>
        <v>4244093.636161305</v>
      </c>
      <c r="G11" s="36">
        <f t="shared" si="2"/>
        <v>4255109.8060647342</v>
      </c>
      <c r="H11" s="36">
        <f t="shared" si="2"/>
        <v>4241526.8503048681</v>
      </c>
      <c r="I11" s="36">
        <f t="shared" si="2"/>
        <v>4225678.546173485</v>
      </c>
      <c r="J11" s="36">
        <f t="shared" si="2"/>
        <v>4209473.9977417421</v>
      </c>
      <c r="K11" s="36">
        <f t="shared" si="2"/>
        <v>4209473.9977417421</v>
      </c>
      <c r="L11" s="36">
        <f t="shared" ref="L11:L15" si="3">AVERAGE(C11:K11)</f>
        <v>4240980.8120325226</v>
      </c>
    </row>
    <row r="12" spans="1:12" x14ac:dyDescent="0.2">
      <c r="A12" t="s">
        <v>67</v>
      </c>
      <c r="B12" s="36">
        <f t="shared" ref="B12:K12" si="4">-B10*B3</f>
        <v>-2043549.2250000001</v>
      </c>
      <c r="C12" s="36">
        <f t="shared" si="4"/>
        <v>-2908867.7999999993</v>
      </c>
      <c r="D12" s="36">
        <f t="shared" si="4"/>
        <v>-2903781.9750000001</v>
      </c>
      <c r="E12" s="36">
        <f t="shared" si="4"/>
        <v>-2899088.3250000002</v>
      </c>
      <c r="F12" s="36">
        <f t="shared" si="4"/>
        <v>-2892284.3999999994</v>
      </c>
      <c r="G12" s="36">
        <f t="shared" si="4"/>
        <v>-2899791.75</v>
      </c>
      <c r="H12" s="36">
        <f t="shared" si="4"/>
        <v>-2890535.1749999993</v>
      </c>
      <c r="I12" s="36">
        <f t="shared" si="4"/>
        <v>-2879734.8000000003</v>
      </c>
      <c r="J12" s="36">
        <f t="shared" si="4"/>
        <v>-2868691.65</v>
      </c>
      <c r="K12" s="36">
        <f t="shared" si="4"/>
        <v>-2868691.65</v>
      </c>
      <c r="L12" s="36">
        <f t="shared" si="3"/>
        <v>-2890163.0583333331</v>
      </c>
    </row>
    <row r="13" spans="1:12" x14ac:dyDescent="0.2">
      <c r="A13" t="s">
        <v>77</v>
      </c>
      <c r="B13" s="36">
        <f t="shared" ref="B13:K13" si="5">B10*B8</f>
        <v>5108873.0625</v>
      </c>
      <c r="C13" s="36">
        <f t="shared" si="5"/>
        <v>7272169.4999999991</v>
      </c>
      <c r="D13" s="36">
        <f t="shared" si="5"/>
        <v>7259454.9375</v>
      </c>
      <c r="E13" s="36">
        <f t="shared" si="5"/>
        <v>7247720.8125</v>
      </c>
      <c r="F13" s="36">
        <f t="shared" si="5"/>
        <v>7230710.9999999991</v>
      </c>
      <c r="G13" s="36">
        <f t="shared" si="5"/>
        <v>7249479.375</v>
      </c>
      <c r="H13" s="36">
        <f t="shared" si="5"/>
        <v>7226337.9374999991</v>
      </c>
      <c r="I13" s="36">
        <f t="shared" si="5"/>
        <v>7199337</v>
      </c>
      <c r="J13" s="36">
        <f t="shared" si="5"/>
        <v>7171729.125</v>
      </c>
      <c r="K13" s="36">
        <f t="shared" si="5"/>
        <v>7171729.125</v>
      </c>
      <c r="L13" s="36">
        <f t="shared" si="3"/>
        <v>7225407.645833333</v>
      </c>
    </row>
    <row r="14" spans="1:12" x14ac:dyDescent="0.2">
      <c r="A14" t="s">
        <v>80</v>
      </c>
      <c r="B14" s="36">
        <f t="shared" ref="B14:K14" si="6">B13-B11</f>
        <v>2110200.3659267072</v>
      </c>
      <c r="C14" s="36">
        <f t="shared" si="6"/>
        <v>3003741.6377833597</v>
      </c>
      <c r="D14" s="36">
        <f t="shared" si="6"/>
        <v>2998489.9366524313</v>
      </c>
      <c r="E14" s="36">
        <f t="shared" si="6"/>
        <v>2993643.2014593845</v>
      </c>
      <c r="F14" s="36">
        <f t="shared" si="6"/>
        <v>2986617.3638386941</v>
      </c>
      <c r="G14" s="36">
        <f t="shared" si="6"/>
        <v>2994369.5689352658</v>
      </c>
      <c r="H14" s="36">
        <f t="shared" si="6"/>
        <v>2984811.087195131</v>
      </c>
      <c r="I14" s="36">
        <f t="shared" si="6"/>
        <v>2973658.453826515</v>
      </c>
      <c r="J14" s="36">
        <f t="shared" si="6"/>
        <v>2962255.1272582579</v>
      </c>
      <c r="K14" s="36">
        <f t="shared" si="6"/>
        <v>2962255.1272582579</v>
      </c>
      <c r="L14" s="36">
        <f t="shared" si="3"/>
        <v>2984426.8338008099</v>
      </c>
    </row>
    <row r="15" spans="1:12" x14ac:dyDescent="0.2">
      <c r="A15" t="s">
        <v>81</v>
      </c>
      <c r="B15" s="36">
        <f>B10+B11+B12+B14</f>
        <v>207420246.33750001</v>
      </c>
      <c r="C15" s="36">
        <f t="shared" ref="C15:K15" si="7">C10+C11+C12+C14</f>
        <v>295250081.69999993</v>
      </c>
      <c r="D15" s="36">
        <f t="shared" si="7"/>
        <v>294733870.46249998</v>
      </c>
      <c r="E15" s="36">
        <f t="shared" si="7"/>
        <v>294257464.98750001</v>
      </c>
      <c r="F15" s="36">
        <f t="shared" si="7"/>
        <v>293566866.59999996</v>
      </c>
      <c r="G15" s="36">
        <f t="shared" si="7"/>
        <v>294328862.625</v>
      </c>
      <c r="H15" s="36">
        <f t="shared" si="7"/>
        <v>293389320.26249993</v>
      </c>
      <c r="I15" s="36">
        <f t="shared" si="7"/>
        <v>292293082.19999999</v>
      </c>
      <c r="J15" s="36">
        <f t="shared" si="7"/>
        <v>291172202.47500002</v>
      </c>
      <c r="K15" s="36">
        <f t="shared" si="7"/>
        <v>291172202.47500002</v>
      </c>
      <c r="L15" s="36">
        <f t="shared" si="3"/>
        <v>293351550.42083335</v>
      </c>
    </row>
    <row r="19" spans="2:11" x14ac:dyDescent="0.2">
      <c r="C19" s="28"/>
      <c r="D19" s="28"/>
      <c r="E19" s="28"/>
      <c r="F19" s="28"/>
      <c r="G19" s="28"/>
      <c r="H19" s="28"/>
      <c r="I19" s="28"/>
      <c r="J19" s="28"/>
      <c r="K19" s="28"/>
    </row>
    <row r="20" spans="2:11" x14ac:dyDescent="0.2">
      <c r="B20" s="28"/>
      <c r="C20" s="28"/>
    </row>
    <row r="21" spans="2:11" x14ac:dyDescent="0.2">
      <c r="B21" s="28"/>
      <c r="C21" s="28"/>
    </row>
    <row r="22" spans="2:11" x14ac:dyDescent="0.2">
      <c r="B22" s="28"/>
      <c r="C22" s="28"/>
    </row>
    <row r="23" spans="2:11" x14ac:dyDescent="0.2">
      <c r="B23" s="28"/>
      <c r="C23" s="28"/>
    </row>
    <row r="24" spans="2:11" x14ac:dyDescent="0.2">
      <c r="B24" s="28"/>
      <c r="C24" s="28"/>
    </row>
    <row r="25" spans="2:11" x14ac:dyDescent="0.2">
      <c r="B25" s="28"/>
      <c r="C25" s="28"/>
    </row>
    <row r="26" spans="2:11" x14ac:dyDescent="0.2">
      <c r="B26" s="28"/>
      <c r="C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3A64-B08C-4874-AC42-50552161A784}">
  <dimension ref="A1:J35"/>
  <sheetViews>
    <sheetView workbookViewId="0">
      <selection activeCell="D41" sqref="D41"/>
    </sheetView>
  </sheetViews>
  <sheetFormatPr defaultRowHeight="12.75" x14ac:dyDescent="0.2"/>
  <cols>
    <col min="1" max="1" width="18.710937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.42578125" bestFit="1" customWidth="1"/>
    <col min="6" max="6" width="13.5703125" bestFit="1" customWidth="1"/>
    <col min="7" max="9" width="12.5703125" bestFit="1" customWidth="1"/>
  </cols>
  <sheetData>
    <row r="1" spans="1:9" x14ac:dyDescent="0.2">
      <c r="A1" t="s">
        <v>31</v>
      </c>
    </row>
    <row r="2" spans="1:9" ht="13.5" thickBot="1" x14ac:dyDescent="0.25"/>
    <row r="3" spans="1:9" x14ac:dyDescent="0.2">
      <c r="A3" s="22" t="s">
        <v>32</v>
      </c>
      <c r="B3" s="22"/>
    </row>
    <row r="4" spans="1:9" x14ac:dyDescent="0.2">
      <c r="A4" s="19" t="s">
        <v>33</v>
      </c>
      <c r="B4" s="19">
        <v>0.56362114843339528</v>
      </c>
    </row>
    <row r="5" spans="1:9" x14ac:dyDescent="0.2">
      <c r="A5" s="19" t="s">
        <v>34</v>
      </c>
      <c r="B5" s="23">
        <v>0.31766879896137939</v>
      </c>
    </row>
    <row r="6" spans="1:9" x14ac:dyDescent="0.2">
      <c r="A6" s="19" t="s">
        <v>35</v>
      </c>
      <c r="B6" s="23">
        <v>0.2651817834968701</v>
      </c>
    </row>
    <row r="7" spans="1:9" x14ac:dyDescent="0.2">
      <c r="A7" s="19" t="s">
        <v>36</v>
      </c>
      <c r="B7" s="19">
        <v>60.474147868114635</v>
      </c>
    </row>
    <row r="8" spans="1:9" ht="13.5" thickBot="1" x14ac:dyDescent="0.25">
      <c r="A8" s="20" t="s">
        <v>37</v>
      </c>
      <c r="B8" s="20">
        <v>71</v>
      </c>
    </row>
    <row r="10" spans="1:9" ht="13.5" thickBot="1" x14ac:dyDescent="0.25">
      <c r="A10" t="s">
        <v>38</v>
      </c>
    </row>
    <row r="11" spans="1:9" x14ac:dyDescent="0.2">
      <c r="A11" s="21"/>
      <c r="B11" s="21" t="s">
        <v>43</v>
      </c>
      <c r="C11" s="21" t="s">
        <v>44</v>
      </c>
      <c r="D11" s="21" t="s">
        <v>45</v>
      </c>
      <c r="E11" s="21" t="s">
        <v>46</v>
      </c>
      <c r="F11" s="21" t="s">
        <v>47</v>
      </c>
    </row>
    <row r="12" spans="1:9" x14ac:dyDescent="0.2">
      <c r="A12" s="19" t="s">
        <v>39</v>
      </c>
      <c r="B12" s="19">
        <v>5</v>
      </c>
      <c r="C12" s="19">
        <v>110670.58406038705</v>
      </c>
      <c r="D12" s="19">
        <v>22134.116812077409</v>
      </c>
      <c r="E12" s="19">
        <v>6.0523311556204025</v>
      </c>
      <c r="F12" s="23">
        <v>1.1683780186775941E-4</v>
      </c>
    </row>
    <row r="13" spans="1:9" x14ac:dyDescent="0.2">
      <c r="A13" s="19" t="s">
        <v>40</v>
      </c>
      <c r="B13" s="19">
        <v>65</v>
      </c>
      <c r="C13" s="19">
        <v>237712.96642434859</v>
      </c>
      <c r="D13" s="19">
        <v>3657.1225603745938</v>
      </c>
      <c r="E13" s="19"/>
      <c r="F13" s="19"/>
    </row>
    <row r="14" spans="1:9" ht="13.5" thickBot="1" x14ac:dyDescent="0.25">
      <c r="A14" s="20" t="s">
        <v>41</v>
      </c>
      <c r="B14" s="20">
        <v>70</v>
      </c>
      <c r="C14" s="20">
        <v>348383.55048473564</v>
      </c>
      <c r="D14" s="20"/>
      <c r="E14" s="20"/>
      <c r="F14" s="20"/>
    </row>
    <row r="15" spans="1:9" ht="13.5" thickBot="1" x14ac:dyDescent="0.25"/>
    <row r="16" spans="1:9" x14ac:dyDescent="0.2">
      <c r="A16" s="21"/>
      <c r="B16" s="21" t="s">
        <v>48</v>
      </c>
      <c r="C16" s="21" t="s">
        <v>36</v>
      </c>
      <c r="D16" s="21" t="s">
        <v>49</v>
      </c>
      <c r="E16" s="21" t="s">
        <v>50</v>
      </c>
      <c r="F16" s="21" t="s">
        <v>51</v>
      </c>
      <c r="G16" s="21" t="s">
        <v>52</v>
      </c>
      <c r="H16" s="21" t="s">
        <v>53</v>
      </c>
      <c r="I16" s="21" t="s">
        <v>54</v>
      </c>
    </row>
    <row r="17" spans="1:10" x14ac:dyDescent="0.2">
      <c r="A17" s="19" t="s">
        <v>42</v>
      </c>
      <c r="B17" s="23">
        <v>503.14844627378665</v>
      </c>
      <c r="C17" s="19">
        <v>36.430571773124832</v>
      </c>
      <c r="D17" s="19">
        <v>13.811159742624843</v>
      </c>
      <c r="E17" s="19">
        <v>5.2612090752834058E-21</v>
      </c>
      <c r="F17" s="19">
        <v>430.3915703612833</v>
      </c>
      <c r="G17" s="19">
        <v>575.90532218629005</v>
      </c>
      <c r="H17" s="19">
        <v>430.3915703612833</v>
      </c>
      <c r="I17" s="19">
        <v>575.90532218629005</v>
      </c>
    </row>
    <row r="18" spans="1:10" x14ac:dyDescent="0.2">
      <c r="A18" s="19" t="s">
        <v>15</v>
      </c>
      <c r="B18" s="23">
        <v>3.2747049060694167</v>
      </c>
      <c r="C18" s="19">
        <v>10.388973039530626</v>
      </c>
      <c r="D18" s="19">
        <v>0.31520968372994912</v>
      </c>
      <c r="E18" s="23">
        <v>0.75361219907336285</v>
      </c>
      <c r="F18" s="19">
        <v>-17.473506980439709</v>
      </c>
      <c r="G18" s="19">
        <v>24.022916792578542</v>
      </c>
      <c r="H18" s="19">
        <v>-17.473506980439709</v>
      </c>
      <c r="I18" s="19">
        <v>24.022916792578542</v>
      </c>
    </row>
    <row r="19" spans="1:10" x14ac:dyDescent="0.2">
      <c r="A19" s="19" t="s">
        <v>16</v>
      </c>
      <c r="B19" s="23">
        <v>3.985332775908581</v>
      </c>
      <c r="C19" s="19">
        <v>9.686553936730979</v>
      </c>
      <c r="D19" s="19">
        <v>0.41142936919974993</v>
      </c>
      <c r="E19" s="23">
        <v>0.68211118355395062</v>
      </c>
      <c r="F19" s="19">
        <v>-15.360051292820668</v>
      </c>
      <c r="G19" s="19">
        <v>23.330716844637831</v>
      </c>
      <c r="H19" s="19">
        <v>-15.360051292820668</v>
      </c>
      <c r="I19" s="19">
        <v>23.330716844637831</v>
      </c>
    </row>
    <row r="20" spans="1:10" x14ac:dyDescent="0.2">
      <c r="A20" s="19" t="s">
        <v>17</v>
      </c>
      <c r="B20" s="23">
        <v>-1.5750477996091117</v>
      </c>
      <c r="C20" s="19">
        <v>5.9611120019479129</v>
      </c>
      <c r="D20" s="19">
        <v>-0.2642204674386982</v>
      </c>
      <c r="E20" s="23">
        <v>0.79244599974762797</v>
      </c>
      <c r="F20" s="19">
        <v>-13.480210554869844</v>
      </c>
      <c r="G20" s="19">
        <v>10.330114955651622</v>
      </c>
      <c r="H20" s="19">
        <v>-13.480210554869844</v>
      </c>
      <c r="I20" s="19">
        <v>10.330114955651622</v>
      </c>
    </row>
    <row r="21" spans="1:10" x14ac:dyDescent="0.2">
      <c r="A21" s="19" t="s">
        <v>18</v>
      </c>
      <c r="B21" s="23">
        <v>1.9715703964911975</v>
      </c>
      <c r="C21" s="19">
        <v>5.8073341696731129</v>
      </c>
      <c r="D21" s="19">
        <v>0.33949663285902737</v>
      </c>
      <c r="E21" s="23">
        <v>0.73533014191163359</v>
      </c>
      <c r="F21" s="19">
        <v>-9.6264768204631856</v>
      </c>
      <c r="G21" s="19">
        <v>13.56961761344558</v>
      </c>
      <c r="H21" s="19">
        <v>-9.6264768204631856</v>
      </c>
      <c r="I21" s="19">
        <v>13.56961761344558</v>
      </c>
    </row>
    <row r="22" spans="1:10" ht="13.5" thickBot="1" x14ac:dyDescent="0.25">
      <c r="A22" s="20" t="s">
        <v>19</v>
      </c>
      <c r="B22" s="24">
        <v>-17.745539233854348</v>
      </c>
      <c r="C22" s="20">
        <v>4.374776553951742</v>
      </c>
      <c r="D22" s="20">
        <v>-4.0563304239675455</v>
      </c>
      <c r="E22" s="24">
        <v>1.3598881422236466E-4</v>
      </c>
      <c r="F22" s="20">
        <v>-26.482571330495915</v>
      </c>
      <c r="G22" s="20">
        <v>-9.0085071372127832</v>
      </c>
      <c r="H22" s="20">
        <v>-26.482571330495915</v>
      </c>
      <c r="I22" s="20">
        <v>-9.0085071372127832</v>
      </c>
    </row>
    <row r="27" spans="1:10" x14ac:dyDescent="0.2">
      <c r="A27">
        <f>SUM($B$17+$B$18*F27+$B$19*G27+$B$20*H27+$B$21*I27+$B$22*J27)</f>
        <v>467.28809428374541</v>
      </c>
      <c r="B27" s="28">
        <f>(A28-A27)/A27</f>
        <v>-1.7476690920604182E-3</v>
      </c>
      <c r="F27" s="7">
        <v>2.5</v>
      </c>
      <c r="G27" s="11">
        <v>4.6000000000000041</v>
      </c>
      <c r="H27" s="7">
        <v>2.8</v>
      </c>
      <c r="I27" s="7">
        <v>4.8</v>
      </c>
      <c r="J27" s="7">
        <v>3.8</v>
      </c>
    </row>
    <row r="28" spans="1:10" x14ac:dyDescent="0.2">
      <c r="A28">
        <f t="shared" ref="A28:A35" si="0">SUM($B$17+$B$18*F28+$B$19*G28+$B$20*H28+$B$21*I28+$B$22*J28)</f>
        <v>466.47142932427789</v>
      </c>
      <c r="B28" s="28">
        <f>(A29-A28)/A28</f>
        <v>-1.6170322737352539E-3</v>
      </c>
      <c r="F28" s="7">
        <v>2.2999999999999998</v>
      </c>
      <c r="G28" s="11">
        <v>4.4999999999999929</v>
      </c>
      <c r="H28" s="7">
        <v>2.9</v>
      </c>
      <c r="I28" s="7">
        <v>5</v>
      </c>
      <c r="J28" s="7">
        <v>3.8</v>
      </c>
    </row>
    <row r="29" spans="1:10" x14ac:dyDescent="0.2">
      <c r="A29">
        <f t="shared" si="0"/>
        <v>465.71712996828512</v>
      </c>
      <c r="B29" s="28">
        <f>(A30-A29)/A29</f>
        <v>-2.3471898458348518E-3</v>
      </c>
      <c r="F29" s="7">
        <v>2.2999999999999998</v>
      </c>
      <c r="G29" s="11">
        <v>4.4000000000000039</v>
      </c>
      <c r="H29" s="7">
        <v>2.5</v>
      </c>
      <c r="I29" s="7">
        <v>4.5</v>
      </c>
      <c r="J29" s="7">
        <v>3.8</v>
      </c>
    </row>
    <row r="30" spans="1:10" x14ac:dyDescent="0.2">
      <c r="A30">
        <f t="shared" si="0"/>
        <v>464.62400344979221</v>
      </c>
      <c r="B30" s="28">
        <f>(A31-A30)/A30</f>
        <v>2.5957654494680022E-3</v>
      </c>
      <c r="F30" s="7">
        <v>2.1</v>
      </c>
      <c r="G30" s="11">
        <v>4.2999999999999927</v>
      </c>
      <c r="H30" s="7">
        <v>2.4</v>
      </c>
      <c r="I30" s="7">
        <v>4.4000000000000004</v>
      </c>
      <c r="J30" s="7">
        <v>3.8</v>
      </c>
    </row>
    <row r="31" spans="1:10" x14ac:dyDescent="0.2">
      <c r="A31">
        <f t="shared" si="0"/>
        <v>465.83005838494068</v>
      </c>
      <c r="B31" s="28">
        <f>(A32-A31)/A31</f>
        <v>-3.1915838527494479E-3</v>
      </c>
      <c r="F31" s="7">
        <v>2</v>
      </c>
      <c r="G31" s="11">
        <v>4.1999999999999815</v>
      </c>
      <c r="H31" s="7">
        <v>2.2999999999999998</v>
      </c>
      <c r="I31" s="7">
        <v>4.4000000000000004</v>
      </c>
      <c r="J31" s="7">
        <v>3.7</v>
      </c>
    </row>
    <row r="32" spans="1:10" x14ac:dyDescent="0.2">
      <c r="A32">
        <f t="shared" si="0"/>
        <v>464.34332269247398</v>
      </c>
      <c r="B32" s="28">
        <f>(A33-A32)/A32</f>
        <v>-3.7362476833679753E-3</v>
      </c>
      <c r="F32" s="7">
        <v>2.1</v>
      </c>
      <c r="G32" s="11">
        <v>4.1999999999999815</v>
      </c>
      <c r="H32" s="7">
        <v>2.2000000000000002</v>
      </c>
      <c r="I32" s="7">
        <v>4.3</v>
      </c>
      <c r="J32" s="7">
        <v>3.8</v>
      </c>
    </row>
    <row r="33" spans="1:10" x14ac:dyDescent="0.2">
      <c r="A33">
        <f t="shared" si="0"/>
        <v>462.60842102877683</v>
      </c>
      <c r="B33" s="28">
        <f>(A34-A33)/A33</f>
        <v>-3.8359741040577666E-3</v>
      </c>
      <c r="F33" s="7">
        <v>2.1</v>
      </c>
      <c r="G33" s="11">
        <v>4.1999999999999815</v>
      </c>
      <c r="H33" s="7">
        <v>2.2999999999999998</v>
      </c>
      <c r="I33" s="7">
        <v>4.4000000000000004</v>
      </c>
      <c r="J33" s="7">
        <v>3.9</v>
      </c>
    </row>
    <row r="34" spans="1:10" x14ac:dyDescent="0.2">
      <c r="A34">
        <f t="shared" si="0"/>
        <v>460.83386710539139</v>
      </c>
      <c r="B34" s="28">
        <f>(A35-A34)/A34</f>
        <v>0</v>
      </c>
      <c r="F34" s="7">
        <v>2.1</v>
      </c>
      <c r="G34" s="11">
        <v>4.1999999999999815</v>
      </c>
      <c r="H34" s="7">
        <v>2.2999999999999998</v>
      </c>
      <c r="I34" s="7">
        <v>4.4000000000000004</v>
      </c>
      <c r="J34" s="7">
        <v>4</v>
      </c>
    </row>
    <row r="35" spans="1:10" x14ac:dyDescent="0.2">
      <c r="A35">
        <f t="shared" si="0"/>
        <v>460.83386710539139</v>
      </c>
      <c r="B35" s="28">
        <f>(A36-A35)/A35</f>
        <v>-1</v>
      </c>
      <c r="F35" s="7">
        <v>2.1</v>
      </c>
      <c r="G35" s="11">
        <v>4.1999999999999815</v>
      </c>
      <c r="H35" s="7">
        <v>2.2999999999999998</v>
      </c>
      <c r="I35" s="7">
        <v>4.4000000000000004</v>
      </c>
      <c r="J35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3BFC-E25F-426C-9A3C-4D4887589335}">
  <dimension ref="A1:R24"/>
  <sheetViews>
    <sheetView tabSelected="1" topLeftCell="G1" zoomScaleNormal="100" workbookViewId="0">
      <selection activeCell="J11" sqref="J11"/>
    </sheetView>
  </sheetViews>
  <sheetFormatPr defaultRowHeight="12.75" x14ac:dyDescent="0.2"/>
  <cols>
    <col min="1" max="1" width="24" bestFit="1" customWidth="1"/>
    <col min="2" max="11" width="16" bestFit="1" customWidth="1"/>
    <col min="12" max="12" width="26.85546875" bestFit="1" customWidth="1"/>
    <col min="13" max="13" width="21.140625" bestFit="1" customWidth="1"/>
    <col min="14" max="14" width="18.5703125" bestFit="1" customWidth="1"/>
    <col min="15" max="16" width="21.7109375" bestFit="1" customWidth="1"/>
    <col min="17" max="17" width="17.42578125" bestFit="1" customWidth="1"/>
    <col min="18" max="18" width="16" bestFit="1" customWidth="1"/>
  </cols>
  <sheetData>
    <row r="1" spans="1:18" ht="13.5" thickBot="1" x14ac:dyDescent="0.25">
      <c r="E1" s="42"/>
      <c r="F1" s="42"/>
      <c r="G1" s="42"/>
      <c r="H1" s="42"/>
    </row>
    <row r="2" spans="1:18" ht="15.75" thickBot="1" x14ac:dyDescent="0.3">
      <c r="A2" s="55" t="s">
        <v>90</v>
      </c>
      <c r="B2" s="56" t="s">
        <v>68</v>
      </c>
      <c r="C2" s="56" t="s">
        <v>69</v>
      </c>
      <c r="D2" s="56" t="s">
        <v>70</v>
      </c>
      <c r="E2" s="56" t="s">
        <v>71</v>
      </c>
      <c r="F2" s="56" t="s">
        <v>72</v>
      </c>
      <c r="G2" s="56" t="s">
        <v>73</v>
      </c>
      <c r="H2" s="56" t="s">
        <v>74</v>
      </c>
      <c r="I2" s="56" t="s">
        <v>75</v>
      </c>
      <c r="J2" s="57" t="s">
        <v>76</v>
      </c>
      <c r="M2" s="55" t="s">
        <v>85</v>
      </c>
      <c r="N2" s="50" t="s">
        <v>88</v>
      </c>
      <c r="O2" s="50" t="s">
        <v>86</v>
      </c>
      <c r="P2" s="50" t="s">
        <v>92</v>
      </c>
      <c r="Q2" s="50" t="s">
        <v>91</v>
      </c>
      <c r="R2" s="51" t="s">
        <v>81</v>
      </c>
    </row>
    <row r="3" spans="1:18" x14ac:dyDescent="0.2">
      <c r="A3" s="58" t="s">
        <v>82</v>
      </c>
      <c r="B3" s="61">
        <v>350466000</v>
      </c>
      <c r="C3" s="31">
        <v>349853250</v>
      </c>
      <c r="D3" s="31">
        <v>349287750</v>
      </c>
      <c r="E3" s="31">
        <v>348468000</v>
      </c>
      <c r="F3" s="31">
        <v>349372500</v>
      </c>
      <c r="G3" s="31">
        <v>348257250</v>
      </c>
      <c r="H3" s="31">
        <v>346956000</v>
      </c>
      <c r="I3" s="31">
        <v>345625499.99999994</v>
      </c>
      <c r="J3" s="37">
        <v>345625499.99999994</v>
      </c>
      <c r="M3" s="47" t="s">
        <v>82</v>
      </c>
      <c r="N3" s="45">
        <v>348212416.66666669</v>
      </c>
      <c r="O3" s="64">
        <v>4273344.4084356623</v>
      </c>
      <c r="P3" s="64">
        <v>3482124.1666666698</v>
      </c>
      <c r="Q3" s="64">
        <v>5223186.25</v>
      </c>
      <c r="R3" s="53">
        <v>349953478.75</v>
      </c>
    </row>
    <row r="4" spans="1:18" x14ac:dyDescent="0.2">
      <c r="A4" s="59" t="s">
        <v>83</v>
      </c>
      <c r="B4" s="62">
        <v>290886779.99999994</v>
      </c>
      <c r="C4" s="44">
        <v>290378197.5</v>
      </c>
      <c r="D4" s="44">
        <v>289908832.5</v>
      </c>
      <c r="E4" s="44">
        <v>289228439.99999994</v>
      </c>
      <c r="F4" s="44">
        <v>289979175</v>
      </c>
      <c r="G4" s="44">
        <v>289053517.49999994</v>
      </c>
      <c r="H4" s="44">
        <v>287973480</v>
      </c>
      <c r="I4" s="44">
        <v>286869165</v>
      </c>
      <c r="J4" s="63">
        <v>286869165</v>
      </c>
      <c r="M4" s="48" t="s">
        <v>83</v>
      </c>
      <c r="N4" s="46">
        <v>289016305.83333331</v>
      </c>
      <c r="O4" s="65">
        <v>4240980.8120325226</v>
      </c>
      <c r="P4" s="65">
        <v>2890163.0583333299</v>
      </c>
      <c r="Q4" s="65">
        <v>7225407.645833333</v>
      </c>
      <c r="R4" s="54">
        <v>293351550.42083335</v>
      </c>
    </row>
    <row r="5" spans="1:18" ht="13.5" thickBot="1" x14ac:dyDescent="0.25">
      <c r="A5" s="60" t="s">
        <v>84</v>
      </c>
      <c r="B5" s="68">
        <v>0</v>
      </c>
      <c r="C5" s="69">
        <v>-1.7483864340620773E-3</v>
      </c>
      <c r="D5" s="69">
        <v>-1.6163920157951941E-3</v>
      </c>
      <c r="E5" s="69">
        <v>-2.3469188369761034E-3</v>
      </c>
      <c r="F5" s="69">
        <v>2.5956472330314405E-3</v>
      </c>
      <c r="G5" s="69">
        <v>-3.192151643303351E-3</v>
      </c>
      <c r="H5" s="69">
        <v>-3.7364620549895228E-3</v>
      </c>
      <c r="I5" s="69">
        <v>-3.8347802026771683E-3</v>
      </c>
      <c r="J5" s="52">
        <v>0</v>
      </c>
      <c r="M5" s="49" t="s">
        <v>84</v>
      </c>
      <c r="N5" s="68">
        <f>(N4-N3)/N3</f>
        <v>-0.1700000000000001</v>
      </c>
      <c r="O5" s="69">
        <f>(O4-O3)/O3</f>
        <v>-7.5733648659942537E-3</v>
      </c>
      <c r="P5" s="69">
        <f>(P4-P3)/P3</f>
        <v>-0.17000000000000173</v>
      </c>
      <c r="Q5" s="69">
        <f>(Q4-Q3)/Q3</f>
        <v>0.38333333333333325</v>
      </c>
      <c r="R5" s="52">
        <f>(R4-R3)/R3</f>
        <v>-0.16174129353233827</v>
      </c>
    </row>
    <row r="6" spans="1:18" x14ac:dyDescent="0.2">
      <c r="M6" s="29"/>
      <c r="N6" s="29"/>
      <c r="O6" s="29"/>
      <c r="P6" s="29"/>
      <c r="Q6" s="29"/>
      <c r="R6" s="29"/>
    </row>
    <row r="7" spans="1:18" ht="13.5" thickBot="1" x14ac:dyDescent="0.25">
      <c r="M7" s="29"/>
      <c r="N7" s="29"/>
      <c r="O7" s="29"/>
      <c r="P7" s="29"/>
      <c r="Q7" s="29"/>
      <c r="R7" s="29"/>
    </row>
    <row r="8" spans="1:18" ht="15.75" thickBot="1" x14ac:dyDescent="0.3">
      <c r="M8" s="55" t="s">
        <v>85</v>
      </c>
      <c r="N8" s="51" t="s">
        <v>89</v>
      </c>
      <c r="O8" s="29"/>
      <c r="P8" s="29"/>
      <c r="Q8" s="29"/>
      <c r="R8" s="29"/>
    </row>
    <row r="9" spans="1:18" x14ac:dyDescent="0.2">
      <c r="M9" s="47" t="s">
        <v>82</v>
      </c>
      <c r="N9" s="70">
        <v>0.33333333333332954</v>
      </c>
      <c r="O9" s="29"/>
      <c r="P9" s="29"/>
      <c r="Q9" s="29"/>
      <c r="R9" s="29"/>
    </row>
    <row r="10" spans="1:18" ht="13.5" thickBot="1" x14ac:dyDescent="0.25">
      <c r="M10" s="48" t="s">
        <v>83</v>
      </c>
      <c r="N10" s="71">
        <v>0.60000000000000497</v>
      </c>
      <c r="O10" s="29"/>
      <c r="P10" s="29"/>
      <c r="Q10" s="29"/>
      <c r="R10" s="29"/>
    </row>
    <row r="11" spans="1:18" ht="13.5" thickBot="1" x14ac:dyDescent="0.25">
      <c r="I11" s="28"/>
      <c r="M11" s="82" t="s">
        <v>84</v>
      </c>
      <c r="N11" s="83">
        <f>(N10-N9)/N10</f>
        <v>0.44444444444445536</v>
      </c>
      <c r="O11" s="29"/>
      <c r="P11" s="29"/>
      <c r="Q11" s="29"/>
      <c r="R11" s="29"/>
    </row>
    <row r="12" spans="1:18" x14ac:dyDescent="0.2">
      <c r="M12" s="29"/>
      <c r="N12" s="29"/>
      <c r="O12" s="29"/>
      <c r="P12" s="29"/>
      <c r="Q12" s="29"/>
      <c r="R12" s="29"/>
    </row>
    <row r="13" spans="1:18" x14ac:dyDescent="0.2">
      <c r="M13" s="29"/>
      <c r="N13" s="29"/>
      <c r="O13" s="29"/>
      <c r="P13" s="29"/>
      <c r="Q13" s="29"/>
      <c r="R13" s="29"/>
    </row>
    <row r="14" spans="1:18" x14ac:dyDescent="0.2">
      <c r="M14" s="29"/>
      <c r="N14" s="29"/>
      <c r="O14" s="29"/>
      <c r="P14" s="29"/>
      <c r="Q14" s="29"/>
      <c r="R14" s="29"/>
    </row>
    <row r="15" spans="1:18" ht="13.5" thickBot="1" x14ac:dyDescent="0.25">
      <c r="M15" s="29"/>
      <c r="N15" s="29"/>
      <c r="O15" s="29"/>
      <c r="P15" s="29"/>
      <c r="Q15" s="29"/>
      <c r="R15" s="29"/>
    </row>
    <row r="16" spans="1:18" ht="15.75" thickBot="1" x14ac:dyDescent="0.3">
      <c r="M16" s="66" t="s">
        <v>85</v>
      </c>
      <c r="N16" s="67" t="s">
        <v>86</v>
      </c>
      <c r="O16" s="50" t="s">
        <v>92</v>
      </c>
      <c r="P16" s="51" t="s">
        <v>91</v>
      </c>
      <c r="Q16" s="29"/>
      <c r="R16" s="29"/>
    </row>
    <row r="17" spans="13:18" x14ac:dyDescent="0.2">
      <c r="M17" s="58" t="s">
        <v>82</v>
      </c>
      <c r="N17" s="45">
        <v>4273344.4084356623</v>
      </c>
      <c r="O17" s="64">
        <v>3482124.1666666698</v>
      </c>
      <c r="P17" s="53">
        <v>5223186.25</v>
      </c>
      <c r="Q17" s="29"/>
      <c r="R17" s="29"/>
    </row>
    <row r="18" spans="13:18" x14ac:dyDescent="0.2">
      <c r="M18" s="59" t="s">
        <v>83</v>
      </c>
      <c r="N18" s="46">
        <v>4240980.8120325226</v>
      </c>
      <c r="O18" s="65">
        <v>2890163.0583333299</v>
      </c>
      <c r="P18" s="54">
        <v>7225407.645833333</v>
      </c>
      <c r="Q18" s="29"/>
      <c r="R18" s="29"/>
    </row>
    <row r="19" spans="13:18" ht="13.5" thickBot="1" x14ac:dyDescent="0.25">
      <c r="M19" s="60" t="s">
        <v>84</v>
      </c>
      <c r="N19" s="68">
        <f>(N18-N17)/N17</f>
        <v>-7.5733648659942537E-3</v>
      </c>
      <c r="O19" s="69">
        <f>(O18-O17)/O17</f>
        <v>-0.17000000000000173</v>
      </c>
      <c r="P19" s="52">
        <f>(P18-P17)/P17</f>
        <v>0.38333333333333325</v>
      </c>
      <c r="Q19" s="29"/>
      <c r="R19" s="29"/>
    </row>
    <row r="22" spans="13:18" ht="13.5" thickBot="1" x14ac:dyDescent="0.25"/>
    <row r="23" spans="13:18" ht="13.5" thickBot="1" x14ac:dyDescent="0.25">
      <c r="M23" s="72" t="s">
        <v>93</v>
      </c>
      <c r="N23" s="73" t="str">
        <f>IF((N18-N17)/N17&gt;=0,(N18-N17)/N17,"")</f>
        <v/>
      </c>
      <c r="O23" s="74" t="str">
        <f>IF((O18-O17)/O17&gt;=0,(O18-O17)/O17,"")</f>
        <v/>
      </c>
      <c r="P23" s="75">
        <f>IF((P18-P17)/P17&gt;=0,(P18-P17)/P17,"")</f>
        <v>0.38333333333333325</v>
      </c>
    </row>
    <row r="24" spans="13:18" ht="13.5" thickBot="1" x14ac:dyDescent="0.25">
      <c r="M24" s="60" t="s">
        <v>94</v>
      </c>
      <c r="N24" s="68">
        <f>IF((N18-N17)/N17&lt;=0,(N18-N17)/N17,"")</f>
        <v>-7.5733648659942537E-3</v>
      </c>
      <c r="O24" s="69">
        <f>IF((O18-O17)/O17&lt;=0,(O18-O17)/O17,"")</f>
        <v>-0.17000000000000173</v>
      </c>
      <c r="P24" s="52" t="str">
        <f>IF((P18-P17)/P17&lt;=0,(P18-P17)/P17,"")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Dictionary</vt:lpstr>
      <vt:lpstr>Forecasted Data</vt:lpstr>
      <vt:lpstr> Scenario #1</vt:lpstr>
      <vt:lpstr>Scenario #2</vt:lpstr>
      <vt:lpstr>Excel Data Analysis</vt:lpstr>
      <vt:lpstr>Comparison</vt:lpstr>
    </vt:vector>
  </TitlesOfParts>
  <Company>Navy Federal Credit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Vivienne Thairu</dc:creator>
  <cp:lastModifiedBy>Mike Chanhiran</cp:lastModifiedBy>
  <dcterms:created xsi:type="dcterms:W3CDTF">2016-12-21T16:17:01Z</dcterms:created>
  <dcterms:modified xsi:type="dcterms:W3CDTF">2019-01-03T05:07:04Z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{517C9C6A-6A2D-452C-B0B8-7B9988EA8244}</vt:lpwstr>
  </property>
</Properties>
</file>