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mmarfisi_frba_utn_edu_ar/Documents/UTN/4to/Teoria de Circuitos II/Github TC2/TC2-G2/TPL2/Desarrollo/"/>
    </mc:Choice>
  </mc:AlternateContent>
  <xr:revisionPtr revIDLastSave="202" documentId="11_AD4D2F04E46CFB4ACB3E20B3ED96FB4A693EDF1E" xr6:coauthVersionLast="47" xr6:coauthVersionMax="47" xr10:uidLastSave="{43E7353A-7808-4692-9C89-C6E0B22F08E0}"/>
  <bookViews>
    <workbookView xWindow="28680" yWindow="-120" windowWidth="29040" windowHeight="15840" activeTab="1" xr2:uid="{00000000-000D-0000-FFFF-FFFF00000000}"/>
  </bookViews>
  <sheets>
    <sheet name="FIR" sheetId="1" r:id="rId1"/>
    <sheet name="II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2"/>
  <c r="E4" i="2"/>
  <c r="E5" i="2"/>
  <c r="E6" i="2"/>
  <c r="E7" i="2"/>
  <c r="E8" i="2"/>
  <c r="E9" i="2"/>
  <c r="E10" i="2"/>
  <c r="E12" i="2"/>
  <c r="E13" i="2"/>
  <c r="E14" i="2"/>
  <c r="E15" i="2"/>
  <c r="E17" i="2"/>
  <c r="E18" i="2"/>
  <c r="C18" i="2" l="1"/>
  <c r="G18" i="2" s="1"/>
  <c r="F18" i="2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C5" i="2"/>
  <c r="G5" i="2" s="1"/>
  <c r="C4" i="2"/>
  <c r="G4" i="2" s="1"/>
  <c r="C3" i="2"/>
  <c r="G3" i="2" s="1"/>
  <c r="E2" i="2"/>
  <c r="C2" i="2"/>
  <c r="G2" i="2" s="1"/>
  <c r="C18" i="1"/>
  <c r="G18" i="1" s="1"/>
  <c r="G8" i="1"/>
  <c r="C3" i="1"/>
  <c r="G3" i="1" s="1"/>
  <c r="C4" i="1"/>
  <c r="G4" i="1" s="1"/>
  <c r="C5" i="1"/>
  <c r="G5" i="1" s="1"/>
  <c r="C6" i="1"/>
  <c r="G6" i="1" s="1"/>
  <c r="C7" i="1"/>
  <c r="G7" i="1" s="1"/>
  <c r="C8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2" i="1"/>
  <c r="G2" i="1" s="1"/>
  <c r="D13" i="1"/>
  <c r="E2" i="1"/>
  <c r="F17" i="2" l="1"/>
  <c r="F16" i="2"/>
  <c r="F14" i="2"/>
  <c r="F12" i="2"/>
  <c r="F9" i="2"/>
  <c r="F5" i="2"/>
  <c r="F10" i="2"/>
  <c r="F3" i="2"/>
  <c r="F11" i="2"/>
  <c r="F7" i="2"/>
  <c r="F15" i="2"/>
  <c r="F17" i="1"/>
  <c r="F15" i="1"/>
  <c r="F12" i="1"/>
  <c r="F11" i="1"/>
  <c r="F5" i="1"/>
  <c r="F3" i="1"/>
  <c r="F16" i="1"/>
  <c r="F9" i="1"/>
  <c r="F10" i="1"/>
  <c r="F18" i="1"/>
  <c r="F7" i="1"/>
  <c r="F14" i="1"/>
</calcChain>
</file>

<file path=xl/sharedStrings.xml><?xml version="1.0" encoding="utf-8"?>
<sst xmlns="http://schemas.openxmlformats.org/spreadsheetml/2006/main" count="36" uniqueCount="18">
  <si>
    <t>F[Hz]</t>
  </si>
  <si>
    <t>Amplitud[Vrms]</t>
  </si>
  <si>
    <t>R. tiempo</t>
  </si>
  <si>
    <t>R. fase</t>
  </si>
  <si>
    <t>R. Grupo</t>
  </si>
  <si>
    <t>At[db]</t>
  </si>
  <si>
    <t>-</t>
  </si>
  <si>
    <t>intrumental</t>
  </si>
  <si>
    <t>osc</t>
  </si>
  <si>
    <t>ng 1854</t>
  </si>
  <si>
    <t>AMPLITUD ENRADA 1VPP</t>
  </si>
  <si>
    <t>fuente</t>
  </si>
  <si>
    <t>ng 1818</t>
  </si>
  <si>
    <t>ng 0736</t>
  </si>
  <si>
    <t>g sen</t>
  </si>
  <si>
    <t>ng 1897</t>
  </si>
  <si>
    <t>Vpp</t>
  </si>
  <si>
    <t>Vo/Vi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</si>
</sst>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FIR!$G$1</c:f>
              <c:strCache>
                <c:ptCount val="1"/>
                <c:pt idx="0">
                  <c:v>At[db]</c:v>
                </c:pt>
              </c:strCache>
            </c:strRef>
          </c:tx>
          <c:marker>
            <c:symbol val="none"/>
          </c:marker>
          <c:cat>
            <c:numRef>
              <c:f>FIR!$A$2:$A$18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700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7000</c:v>
                </c:pt>
                <c:pt idx="16">
                  <c:v>10000</c:v>
                </c:pt>
              </c:numCache>
            </c:numRef>
          </c:cat>
          <c:val>
            <c:numRef>
              <c:f>FIR!$G$2:$G$18</c:f>
              <c:numCache>
                <c:formatCode>General</c:formatCode>
                <c:ptCount val="17"/>
                <c:pt idx="0">
                  <c:v>-0.54548169733323837</c:v>
                </c:pt>
                <c:pt idx="1">
                  <c:v>-0.6262812533680393</c:v>
                </c:pt>
                <c:pt idx="2">
                  <c:v>-0.79017082567347174</c:v>
                </c:pt>
                <c:pt idx="3">
                  <c:v>-0.79017082567347174</c:v>
                </c:pt>
                <c:pt idx="4">
                  <c:v>-0.95721231296878917</c:v>
                </c:pt>
                <c:pt idx="5">
                  <c:v>-1.0419533718338816</c:v>
                </c:pt>
                <c:pt idx="6">
                  <c:v>-1.0419533718338816</c:v>
                </c:pt>
                <c:pt idx="7">
                  <c:v>-1.2139568070722329</c:v>
                </c:pt>
                <c:pt idx="8">
                  <c:v>-1.3540548384454032</c:v>
                </c:pt>
                <c:pt idx="9">
                  <c:v>-1.7884398323101278</c:v>
                </c:pt>
                <c:pt idx="10">
                  <c:v>-3.3276355533834634</c:v>
                </c:pt>
                <c:pt idx="11">
                  <c:v>-8.3449032773484841</c:v>
                </c:pt>
                <c:pt idx="12">
                  <c:v>-18.543178639667882</c:v>
                </c:pt>
                <c:pt idx="13">
                  <c:v>-38.107236057770997</c:v>
                </c:pt>
                <c:pt idx="14">
                  <c:v>-39.415854578284275</c:v>
                </c:pt>
                <c:pt idx="15">
                  <c:v>-47.234556720351861</c:v>
                </c:pt>
                <c:pt idx="16">
                  <c:v>-55.193356893792611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6-4812-A196-C3900556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1360"/>
        <c:axId val="6831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FIR!$A$1</c15:sqref>
                        </c15:formulaRef>
                      </c:ext>
                    </c:extLst>
                    <c:strCache>
                      <c:ptCount val="1"/>
                      <c:pt idx="0">
                        <c:v>F[Hz]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40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400</c:v>
                      </c:pt>
                      <c:pt idx="11">
                        <c:v>700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4000</c:v>
                      </c:pt>
                      <c:pt idx="15">
                        <c:v>7000</c:v>
                      </c:pt>
                      <c:pt idx="1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40</c:v>
                      </c:pt>
                      <c:pt idx="7">
                        <c:v>70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400</c:v>
                      </c:pt>
                      <c:pt idx="11">
                        <c:v>700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4000</c:v>
                      </c:pt>
                      <c:pt idx="15">
                        <c:v>7000</c:v>
                      </c:pt>
                      <c:pt idx="1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A6-4812-A196-C390055677F4}"/>
                  </c:ext>
                </c:extLst>
              </c15:ser>
            </c15:filteredLineSeries>
          </c:ext>
        </c:extLst>
      </c:lineChart>
      <c:catAx>
        <c:axId val="681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14624"/>
        <c:crosses val="autoZero"/>
        <c:auto val="1"/>
        <c:lblAlgn val="ctr"/>
        <c:lblOffset val="100"/>
        <c:noMultiLvlLbl val="0"/>
      </c:catAx>
      <c:valAx>
        <c:axId val="68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FIR!$E$1</c:f>
              <c:strCache>
                <c:ptCount val="1"/>
                <c:pt idx="0">
                  <c:v>R. fase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FIR!$E$2:$E$18</c:f>
              <c:numCache>
                <c:formatCode>General</c:formatCode>
                <c:ptCount val="17"/>
                <c:pt idx="0">
                  <c:v>-0.10053096491487339</c:v>
                </c:pt>
                <c:pt idx="1">
                  <c:v>-0.13823007675795088</c:v>
                </c:pt>
                <c:pt idx="2">
                  <c:v>-0.22619467105846508</c:v>
                </c:pt>
                <c:pt idx="3">
                  <c:v>-0.26389378290154264</c:v>
                </c:pt>
                <c:pt idx="4">
                  <c:v>-0.31415926535897931</c:v>
                </c:pt>
                <c:pt idx="5">
                  <c:v>-0.57805304826052195</c:v>
                </c:pt>
                <c:pt idx="6">
                  <c:v>-0.92991142546257877</c:v>
                </c:pt>
                <c:pt idx="7">
                  <c:v>-1.7153095888600269</c:v>
                </c:pt>
                <c:pt idx="8">
                  <c:v>-2.3122121930420878</c:v>
                </c:pt>
                <c:pt idx="9">
                  <c:v>-2.8525661294595324</c:v>
                </c:pt>
                <c:pt idx="10">
                  <c:v>-2.5132741228718345</c:v>
                </c:pt>
                <c:pt idx="11">
                  <c:v>-2.8852386930568659</c:v>
                </c:pt>
                <c:pt idx="12">
                  <c:v>-3.5102061916109957</c:v>
                </c:pt>
                <c:pt idx="13">
                  <c:v>-3.8453094079939065</c:v>
                </c:pt>
                <c:pt idx="14">
                  <c:v>-4.7123889803846897</c:v>
                </c:pt>
                <c:pt idx="15">
                  <c:v>-6.0444242655067617</c:v>
                </c:pt>
                <c:pt idx="16">
                  <c:v>-7.6654860747590945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9-418E-9FFA-6AE77CA2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27791"/>
        <c:axId val="1710837359"/>
      </c:lineChart>
      <c:catAx>
        <c:axId val="171082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0837359"/>
        <c:crosses val="autoZero"/>
        <c:auto val="1"/>
        <c:lblAlgn val="ctr"/>
        <c:lblOffset val="100"/>
        <c:noMultiLvlLbl val="0"/>
      </c:catAx>
      <c:valAx>
        <c:axId val="17108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08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IIR!$G$1</c:f>
              <c:strCache>
                <c:ptCount val="1"/>
                <c:pt idx="0">
                  <c:v>At[db]</c:v>
                </c:pt>
              </c:strCache>
            </c:strRef>
          </c:tx>
          <c:marker>
            <c:symbol val="none"/>
          </c:marker>
          <c:cat>
            <c:numRef>
              <c:f>IIR!$A$2:$A$18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700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7000</c:v>
                </c:pt>
                <c:pt idx="16">
                  <c:v>10000</c:v>
                </c:pt>
              </c:numCache>
            </c:numRef>
          </c:cat>
          <c:val>
            <c:numRef>
              <c:f>IIR!$G$2:$G$18</c:f>
              <c:numCache>
                <c:formatCode>General</c:formatCode>
                <c:ptCount val="17"/>
                <c:pt idx="0">
                  <c:v>-1.9382002601611279</c:v>
                </c:pt>
                <c:pt idx="1">
                  <c:v>-1.9382002601611279</c:v>
                </c:pt>
                <c:pt idx="2">
                  <c:v>-1.9382002601611279</c:v>
                </c:pt>
                <c:pt idx="3">
                  <c:v>-1.9382002601611279</c:v>
                </c:pt>
                <c:pt idx="4">
                  <c:v>-1.9382002601611279</c:v>
                </c:pt>
                <c:pt idx="5">
                  <c:v>-1.9382002601611279</c:v>
                </c:pt>
                <c:pt idx="6">
                  <c:v>-2.1719154266650209</c:v>
                </c:pt>
                <c:pt idx="7">
                  <c:v>-2.8277656945911716</c:v>
                </c:pt>
                <c:pt idx="8">
                  <c:v>-3.6301101587508198</c:v>
                </c:pt>
                <c:pt idx="9">
                  <c:v>-7.0129581407578883</c:v>
                </c:pt>
                <c:pt idx="10">
                  <c:v>-12.762101910252035</c:v>
                </c:pt>
                <c:pt idx="11">
                  <c:v>-17.656334561769246</c:v>
                </c:pt>
                <c:pt idx="12">
                  <c:v>-21.281476555697658</c:v>
                </c:pt>
                <c:pt idx="13">
                  <c:v>-28.596583061710383</c:v>
                </c:pt>
                <c:pt idx="14">
                  <c:v>-42.785291821994058</c:v>
                </c:pt>
                <c:pt idx="15">
                  <c:v>-54.742161960530041</c:v>
                </c:pt>
                <c:pt idx="16">
                  <c:v>-61.061568869668392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9-4B25-B0F9-4034D414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1360"/>
        <c:axId val="68314624"/>
        <c:extLst/>
      </c:lineChart>
      <c:catAx>
        <c:axId val="681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14624"/>
        <c:crosses val="autoZero"/>
        <c:auto val="1"/>
        <c:lblAlgn val="ctr"/>
        <c:lblOffset val="100"/>
        <c:noMultiLvlLbl val="0"/>
      </c:catAx>
      <c:valAx>
        <c:axId val="68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Fase</c:v>
          </c:tx>
          <c:marker>
            <c:symbol val="none"/>
          </c:marker>
          <c:cat>
            <c:numRef>
              <c:f>[1]Hoja1!$A$2:$A$25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47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180</c:v>
                </c:pt>
                <c:pt idx="20">
                  <c:v>240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</c:numCache>
            </c:numRef>
          </c:cat>
          <c:val>
            <c:numRef>
              <c:f>[1]Hoja1!$D$2:$D$25</c:f>
              <c:numCache>
                <c:formatCode>General</c:formatCode>
                <c:ptCount val="24"/>
                <c:pt idx="0">
                  <c:v>-0.18849555921538758</c:v>
                </c:pt>
                <c:pt idx="1">
                  <c:v>-0.25132741228718347</c:v>
                </c:pt>
                <c:pt idx="2">
                  <c:v>-0.41469023027385271</c:v>
                </c:pt>
                <c:pt idx="3">
                  <c:v>-0.57805304826052195</c:v>
                </c:pt>
                <c:pt idx="4">
                  <c:v>-0.69115038378975446</c:v>
                </c:pt>
                <c:pt idx="5">
                  <c:v>-0.88592912831232162</c:v>
                </c:pt>
                <c:pt idx="6">
                  <c:v>-0.96761053730565638</c:v>
                </c:pt>
                <c:pt idx="7">
                  <c:v>-1.1812388377497622</c:v>
                </c:pt>
                <c:pt idx="8">
                  <c:v>-1.4589556283271001</c:v>
                </c:pt>
                <c:pt idx="9">
                  <c:v>-1.4765485471872029</c:v>
                </c:pt>
                <c:pt idx="10">
                  <c:v>-6.2831853071795951E-2</c:v>
                </c:pt>
                <c:pt idx="11">
                  <c:v>1.4451326206513047</c:v>
                </c:pt>
                <c:pt idx="12">
                  <c:v>1.1938052083641217</c:v>
                </c:pt>
                <c:pt idx="13">
                  <c:v>1.0053096491487334</c:v>
                </c:pt>
                <c:pt idx="14">
                  <c:v>0.85451320177642387</c:v>
                </c:pt>
                <c:pt idx="15">
                  <c:v>0.62831853071795862</c:v>
                </c:pt>
                <c:pt idx="16">
                  <c:v>0.56548667764616312</c:v>
                </c:pt>
                <c:pt idx="17">
                  <c:v>0.47752208334564816</c:v>
                </c:pt>
                <c:pt idx="18">
                  <c:v>0.3895574890451341</c:v>
                </c:pt>
                <c:pt idx="19">
                  <c:v>0.40212385965949426</c:v>
                </c:pt>
                <c:pt idx="20">
                  <c:v>0.25132741228718292</c:v>
                </c:pt>
                <c:pt idx="21">
                  <c:v>0.2513274122871838</c:v>
                </c:pt>
                <c:pt idx="22">
                  <c:v>0.25132741228718469</c:v>
                </c:pt>
                <c:pt idx="23">
                  <c:v>9.4247779607693261E-2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7-4B0D-9A2B-50AE7706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4608"/>
        <c:axId val="88726144"/>
      </c:lineChart>
      <c:catAx>
        <c:axId val="88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26144"/>
        <c:crosses val="autoZero"/>
        <c:auto val="1"/>
        <c:lblAlgn val="ctr"/>
        <c:lblOffset val="100"/>
        <c:noMultiLvlLbl val="0"/>
      </c:catAx>
      <c:valAx>
        <c:axId val="887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IIR!$E$2:$E$18</c:f>
              <c:numCache>
                <c:formatCode>General</c:formatCode>
                <c:ptCount val="17"/>
                <c:pt idx="0">
                  <c:v>-0.4398229715025711</c:v>
                </c:pt>
                <c:pt idx="1">
                  <c:v>-0.45238934211693016</c:v>
                </c:pt>
                <c:pt idx="2">
                  <c:v>-0.5529203070318035</c:v>
                </c:pt>
                <c:pt idx="3">
                  <c:v>-0.57176986295334242</c:v>
                </c:pt>
                <c:pt idx="4">
                  <c:v>-0.57805304826052195</c:v>
                </c:pt>
                <c:pt idx="5">
                  <c:v>-0.80424771931898698</c:v>
                </c:pt>
                <c:pt idx="6">
                  <c:v>-1.1561060965210439</c:v>
                </c:pt>
                <c:pt idx="7">
                  <c:v>-2.1991148575128556</c:v>
                </c:pt>
                <c:pt idx="8">
                  <c:v>-2.7646015351590179</c:v>
                </c:pt>
                <c:pt idx="9">
                  <c:v>-5.1270792106585432</c:v>
                </c:pt>
                <c:pt idx="10">
                  <c:v>-2.3122121930420878</c:v>
                </c:pt>
                <c:pt idx="11">
                  <c:v>-1.5833626974092561</c:v>
                </c:pt>
                <c:pt idx="12">
                  <c:v>-0.87964594300514198</c:v>
                </c:pt>
                <c:pt idx="13">
                  <c:v>-0.10053096491487337</c:v>
                </c:pt>
                <c:pt idx="14">
                  <c:v>-5.7805304826052195</c:v>
                </c:pt>
                <c:pt idx="15">
                  <c:v>-2.2870794518133692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F-4290-B21C-3A2D3F3A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01583"/>
        <c:axId val="1710794927"/>
      </c:lineChart>
      <c:catAx>
        <c:axId val="171080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0794927"/>
        <c:crosses val="autoZero"/>
        <c:auto val="1"/>
        <c:lblAlgn val="ctr"/>
        <c:lblOffset val="100"/>
        <c:noMultiLvlLbl val="0"/>
      </c:catAx>
      <c:valAx>
        <c:axId val="17107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08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9</xdr:row>
      <xdr:rowOff>144780</xdr:rowOff>
    </xdr:from>
    <xdr:to>
      <xdr:col>19</xdr:col>
      <xdr:colOff>57150</xdr:colOff>
      <xdr:row>24</xdr:row>
      <xdr:rowOff>95250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4B249FE5-574E-4E58-AE69-F0E7EBCCA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26</xdr:row>
      <xdr:rowOff>185737</xdr:rowOff>
    </xdr:from>
    <xdr:to>
      <xdr:col>16</xdr:col>
      <xdr:colOff>171450</xdr:colOff>
      <xdr:row>41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C8D686-9314-8792-1C80-5AB0D147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9</xdr:row>
      <xdr:rowOff>144780</xdr:rowOff>
    </xdr:from>
    <xdr:to>
      <xdr:col>19</xdr:col>
      <xdr:colOff>57150</xdr:colOff>
      <xdr:row>24</xdr:row>
      <xdr:rowOff>95250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A24EDC6B-8C0B-4DDF-92DD-8A213C74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14</xdr:col>
      <xdr:colOff>552450</xdr:colOff>
      <xdr:row>42</xdr:row>
      <xdr:rowOff>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57BCEE4-AFA9-4D07-8A58-74484D5D7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26</xdr:row>
      <xdr:rowOff>71437</xdr:rowOff>
    </xdr:from>
    <xdr:to>
      <xdr:col>8</xdr:col>
      <xdr:colOff>428625</xdr:colOff>
      <xdr:row>40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573C3B-8C1C-AB5F-DFBD-A157A65A9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marfisi_frba_utn_edu_ar/Documents/UTN/4to/Teoria%20de%20Circuitos%20II/Github%20TC2/TC2-G2/TPL1/Mediciones/TP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A2">
            <v>5</v>
          </cell>
          <cell r="D2">
            <v>-0.18849555921538758</v>
          </cell>
        </row>
        <row r="3">
          <cell r="A3">
            <v>10</v>
          </cell>
          <cell r="D3">
            <v>-0.25132741228718347</v>
          </cell>
        </row>
        <row r="4">
          <cell r="A4">
            <v>15</v>
          </cell>
          <cell r="D4">
            <v>-0.41469023027385271</v>
          </cell>
        </row>
        <row r="5">
          <cell r="A5">
            <v>20</v>
          </cell>
          <cell r="D5">
            <v>-0.57805304826052195</v>
          </cell>
        </row>
        <row r="6">
          <cell r="A6">
            <v>25</v>
          </cell>
          <cell r="D6">
            <v>-0.69115038378975446</v>
          </cell>
        </row>
        <row r="7">
          <cell r="A7">
            <v>30</v>
          </cell>
          <cell r="D7">
            <v>-0.88592912831232162</v>
          </cell>
        </row>
        <row r="8">
          <cell r="A8">
            <v>35</v>
          </cell>
          <cell r="D8">
            <v>-0.96761053730565638</v>
          </cell>
        </row>
        <row r="9">
          <cell r="A9">
            <v>40</v>
          </cell>
          <cell r="D9">
            <v>-1.1812388377497622</v>
          </cell>
        </row>
        <row r="10">
          <cell r="A10">
            <v>43</v>
          </cell>
          <cell r="D10">
            <v>-1.4589556283271001</v>
          </cell>
        </row>
        <row r="11">
          <cell r="A11">
            <v>47</v>
          </cell>
          <cell r="D11">
            <v>-1.4765485471872029</v>
          </cell>
        </row>
        <row r="12">
          <cell r="A12">
            <v>50</v>
          </cell>
          <cell r="D12">
            <v>-6.2831853071795951E-2</v>
          </cell>
        </row>
        <row r="13">
          <cell r="A13">
            <v>55</v>
          </cell>
          <cell r="D13">
            <v>1.4451326206513047</v>
          </cell>
        </row>
        <row r="14">
          <cell r="A14">
            <v>60</v>
          </cell>
          <cell r="D14">
            <v>1.1938052083641217</v>
          </cell>
        </row>
        <row r="15">
          <cell r="A15">
            <v>70</v>
          </cell>
          <cell r="D15">
            <v>1.0053096491487334</v>
          </cell>
        </row>
        <row r="16">
          <cell r="A16">
            <v>80</v>
          </cell>
          <cell r="D16">
            <v>0.85451320177642387</v>
          </cell>
        </row>
        <row r="17">
          <cell r="A17">
            <v>90</v>
          </cell>
          <cell r="D17">
            <v>0.62831853071795862</v>
          </cell>
        </row>
        <row r="18">
          <cell r="A18">
            <v>100</v>
          </cell>
          <cell r="D18">
            <v>0.56548667764616312</v>
          </cell>
        </row>
        <row r="19">
          <cell r="A19">
            <v>120</v>
          </cell>
          <cell r="D19">
            <v>0.47752208334564816</v>
          </cell>
        </row>
        <row r="20">
          <cell r="A20">
            <v>140</v>
          </cell>
          <cell r="D20">
            <v>0.3895574890451341</v>
          </cell>
        </row>
        <row r="21">
          <cell r="A21">
            <v>180</v>
          </cell>
          <cell r="D21">
            <v>0.40212385965949426</v>
          </cell>
        </row>
        <row r="22">
          <cell r="A22">
            <v>240</v>
          </cell>
          <cell r="D22">
            <v>0.25132741228718292</v>
          </cell>
        </row>
        <row r="23">
          <cell r="A23">
            <v>300</v>
          </cell>
          <cell r="D23">
            <v>0.2513274122871838</v>
          </cell>
        </row>
        <row r="24">
          <cell r="A24">
            <v>400</v>
          </cell>
          <cell r="D24">
            <v>0.25132741228718469</v>
          </cell>
        </row>
        <row r="25">
          <cell r="A25">
            <v>500</v>
          </cell>
          <cell r="D25">
            <v>9.4247779607693261E-2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0.5703125" bestFit="1" customWidth="1"/>
    <col min="2" max="2" width="15.28515625" bestFit="1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A2">
        <v>1</v>
      </c>
      <c r="B2">
        <v>1.08</v>
      </c>
      <c r="C2">
        <f>B2/$B$20</f>
        <v>0.93913043478260883</v>
      </c>
      <c r="D2">
        <v>1.6E-2</v>
      </c>
      <c r="E2">
        <f>(-D2*2*PI())/(1/A2)</f>
        <v>-0.10053096491487339</v>
      </c>
      <c r="F2" t="s">
        <v>6</v>
      </c>
      <c r="G2">
        <f>20*LOG10(C2)</f>
        <v>-0.54548169733323837</v>
      </c>
      <c r="I2" t="s">
        <v>7</v>
      </c>
    </row>
    <row r="3" spans="1:12" x14ac:dyDescent="0.25">
      <c r="A3">
        <v>2</v>
      </c>
      <c r="B3">
        <v>1.07</v>
      </c>
      <c r="C3">
        <f t="shared" ref="C3:C18" si="0">B3/$B$20</f>
        <v>0.93043478260869583</v>
      </c>
      <c r="D3">
        <v>1.0999999999999999E-2</v>
      </c>
      <c r="E3">
        <f t="shared" ref="E3:E13" si="1">(-D3*2*PI())/(1/A3)</f>
        <v>-0.13823007675795088</v>
      </c>
      <c r="F3">
        <f>(E2-E3)*(A2-A3)</f>
        <v>-3.769911184307749E-2</v>
      </c>
      <c r="G3">
        <f t="shared" ref="G3:G18" si="2">20*LOG10(C3)</f>
        <v>-0.6262812533680393</v>
      </c>
      <c r="I3" t="s">
        <v>8</v>
      </c>
      <c r="J3" t="s">
        <v>9</v>
      </c>
      <c r="L3" t="s">
        <v>10</v>
      </c>
    </row>
    <row r="4" spans="1:12" x14ac:dyDescent="0.25">
      <c r="A4">
        <v>4</v>
      </c>
      <c r="B4">
        <v>1.05</v>
      </c>
      <c r="C4">
        <f t="shared" si="0"/>
        <v>0.91304347826086962</v>
      </c>
      <c r="D4">
        <v>8.9999999999999993E-3</v>
      </c>
      <c r="E4">
        <f t="shared" si="1"/>
        <v>-0.22619467105846508</v>
      </c>
      <c r="G4">
        <f t="shared" si="2"/>
        <v>-0.79017082567347174</v>
      </c>
    </row>
    <row r="5" spans="1:12" x14ac:dyDescent="0.25">
      <c r="A5">
        <v>7</v>
      </c>
      <c r="B5">
        <v>1.05</v>
      </c>
      <c r="C5">
        <f t="shared" si="0"/>
        <v>0.91304347826086962</v>
      </c>
      <c r="D5">
        <v>6.0000000000000001E-3</v>
      </c>
      <c r="E5">
        <f t="shared" si="1"/>
        <v>-0.26389378290154264</v>
      </c>
      <c r="F5">
        <f>(E3-E5)*(A3-A5)</f>
        <v>-0.62831853071795885</v>
      </c>
      <c r="G5">
        <f t="shared" si="2"/>
        <v>-0.79017082567347174</v>
      </c>
      <c r="I5" t="s">
        <v>11</v>
      </c>
      <c r="J5" t="s">
        <v>12</v>
      </c>
    </row>
    <row r="6" spans="1:12" x14ac:dyDescent="0.25">
      <c r="A6">
        <v>10</v>
      </c>
      <c r="B6">
        <v>1.03</v>
      </c>
      <c r="C6">
        <f t="shared" si="0"/>
        <v>0.89565217391304353</v>
      </c>
      <c r="D6">
        <v>5.0000000000000001E-3</v>
      </c>
      <c r="E6">
        <f t="shared" si="1"/>
        <v>-0.31415926535897931</v>
      </c>
      <c r="G6">
        <f t="shared" si="2"/>
        <v>-0.95721231296878917</v>
      </c>
    </row>
    <row r="7" spans="1:12" x14ac:dyDescent="0.25">
      <c r="A7">
        <v>20</v>
      </c>
      <c r="B7">
        <v>1.02</v>
      </c>
      <c r="C7">
        <f t="shared" si="0"/>
        <v>0.88695652173913053</v>
      </c>
      <c r="D7">
        <v>4.5999999999999999E-3</v>
      </c>
      <c r="E7">
        <f t="shared" si="1"/>
        <v>-0.57805304826052195</v>
      </c>
      <c r="F7">
        <f>(E5-E7)*(A5-A7)</f>
        <v>-4.0840704496667311</v>
      </c>
      <c r="G7">
        <f t="shared" si="2"/>
        <v>-1.0419533718338816</v>
      </c>
      <c r="J7" t="s">
        <v>13</v>
      </c>
    </row>
    <row r="8" spans="1:12" x14ac:dyDescent="0.25">
      <c r="A8">
        <v>40</v>
      </c>
      <c r="B8">
        <v>1.02</v>
      </c>
      <c r="C8">
        <f t="shared" si="0"/>
        <v>0.88695652173913053</v>
      </c>
      <c r="D8">
        <v>3.7000000000000002E-3</v>
      </c>
      <c r="E8">
        <f t="shared" si="1"/>
        <v>-0.92991142546257877</v>
      </c>
      <c r="G8">
        <f t="shared" si="2"/>
        <v>-1.0419533718338816</v>
      </c>
    </row>
    <row r="9" spans="1:12" x14ac:dyDescent="0.25">
      <c r="A9">
        <v>70</v>
      </c>
      <c r="B9">
        <v>1</v>
      </c>
      <c r="C9">
        <f t="shared" si="0"/>
        <v>0.86956521739130443</v>
      </c>
      <c r="D9">
        <v>3.8999999999999998E-3</v>
      </c>
      <c r="E9">
        <f t="shared" si="1"/>
        <v>-1.7153095888600269</v>
      </c>
      <c r="F9">
        <f>(E7-E9)*(A7-A9)</f>
        <v>-56.86282702997525</v>
      </c>
      <c r="G9">
        <f t="shared" si="2"/>
        <v>-1.2139568070722329</v>
      </c>
      <c r="I9" t="s">
        <v>14</v>
      </c>
      <c r="J9" t="s">
        <v>15</v>
      </c>
    </row>
    <row r="10" spans="1:12" x14ac:dyDescent="0.25">
      <c r="A10">
        <v>100</v>
      </c>
      <c r="B10">
        <v>0.98399999999999999</v>
      </c>
      <c r="C10">
        <f t="shared" si="0"/>
        <v>0.85565217391304349</v>
      </c>
      <c r="D10">
        <v>3.6800000000000001E-3</v>
      </c>
      <c r="E10">
        <f t="shared" si="1"/>
        <v>-2.3122121930420878</v>
      </c>
      <c r="F10">
        <f t="shared" ref="F10:F18" si="3">(E9-E10)*(A9-A10)</f>
        <v>-17.907078125461826</v>
      </c>
      <c r="G10">
        <f t="shared" si="2"/>
        <v>-1.3540548384454032</v>
      </c>
      <c r="I10" s="1"/>
    </row>
    <row r="11" spans="1:12" x14ac:dyDescent="0.25">
      <c r="A11">
        <v>200</v>
      </c>
      <c r="B11">
        <v>0.93600000000000005</v>
      </c>
      <c r="C11">
        <f t="shared" si="0"/>
        <v>0.81391304347826099</v>
      </c>
      <c r="D11">
        <v>3.5200000000000001E-3</v>
      </c>
      <c r="E11">
        <f>(-D11*2*PI())/(1/A11)+PI()/2</f>
        <v>-2.8525661294595324</v>
      </c>
      <c r="F11">
        <f t="shared" si="3"/>
        <v>-54.035393641744456</v>
      </c>
      <c r="G11">
        <f t="shared" si="2"/>
        <v>-1.7884398323101278</v>
      </c>
    </row>
    <row r="12" spans="1:12" x14ac:dyDescent="0.25">
      <c r="A12">
        <v>400</v>
      </c>
      <c r="B12">
        <v>0.78400000000000003</v>
      </c>
      <c r="C12">
        <f t="shared" si="0"/>
        <v>0.68173913043478274</v>
      </c>
      <c r="D12">
        <v>1E-3</v>
      </c>
      <c r="E12">
        <f t="shared" si="1"/>
        <v>-2.5132741228718345</v>
      </c>
      <c r="F12">
        <f t="shared" si="3"/>
        <v>67.858401317539574</v>
      </c>
      <c r="G12">
        <f t="shared" si="2"/>
        <v>-3.3276355533834634</v>
      </c>
    </row>
    <row r="13" spans="1:12" x14ac:dyDescent="0.25">
      <c r="A13">
        <v>700</v>
      </c>
      <c r="B13">
        <v>0.44</v>
      </c>
      <c r="C13">
        <f t="shared" si="0"/>
        <v>0.38260869565217392</v>
      </c>
      <c r="D13">
        <f>0.000656</f>
        <v>6.5600000000000001E-4</v>
      </c>
      <c r="E13">
        <f t="shared" si="1"/>
        <v>-2.8852386930568659</v>
      </c>
      <c r="G13">
        <f t="shared" si="2"/>
        <v>-8.3449032773484841</v>
      </c>
    </row>
    <row r="14" spans="1:12" x14ac:dyDescent="0.25">
      <c r="A14">
        <v>1000</v>
      </c>
      <c r="B14">
        <v>0.13600000000000001</v>
      </c>
      <c r="C14">
        <f t="shared" si="0"/>
        <v>0.11826086956521741</v>
      </c>
      <c r="D14" s="2">
        <v>3.9199999999999999E-4</v>
      </c>
      <c r="E14">
        <f>(-D14*2*PI())/(1/A14)-PI()/3</f>
        <v>-3.5102061916109957</v>
      </c>
      <c r="F14">
        <f>(E12-E14)*(A12-A14)</f>
        <v>-598.15924124349669</v>
      </c>
      <c r="G14">
        <f t="shared" si="2"/>
        <v>-18.543178639667882</v>
      </c>
    </row>
    <row r="15" spans="1:12" x14ac:dyDescent="0.25">
      <c r="A15">
        <v>2000</v>
      </c>
      <c r="B15">
        <v>1.43E-2</v>
      </c>
      <c r="C15">
        <f t="shared" si="0"/>
        <v>1.2434782608695653E-2</v>
      </c>
      <c r="D15" s="2">
        <v>5.5999999999999999E-5</v>
      </c>
      <c r="E15">
        <f>(-D15*2*PI())/(1/A15)-PI()</f>
        <v>-3.8453094079939065</v>
      </c>
      <c r="F15">
        <f t="shared" si="3"/>
        <v>-335.10321638291083</v>
      </c>
      <c r="G15">
        <f t="shared" si="2"/>
        <v>-38.107236057770997</v>
      </c>
    </row>
    <row r="16" spans="1:12" x14ac:dyDescent="0.25">
      <c r="A16">
        <v>4000</v>
      </c>
      <c r="B16">
        <v>1.23E-2</v>
      </c>
      <c r="C16">
        <f t="shared" si="0"/>
        <v>1.0695652173913044E-2</v>
      </c>
      <c r="E16">
        <f>(-D16*2*PI())/(1/A16)-1.5*PI()</f>
        <v>-4.7123889803846897</v>
      </c>
      <c r="F16">
        <f t="shared" si="3"/>
        <v>-1734.1591447815663</v>
      </c>
      <c r="G16">
        <f t="shared" si="2"/>
        <v>-39.415854578284275</v>
      </c>
    </row>
    <row r="17" spans="1:7" x14ac:dyDescent="0.25">
      <c r="A17">
        <v>7000</v>
      </c>
      <c r="B17">
        <v>5.0000000000000001E-3</v>
      </c>
      <c r="C17">
        <f t="shared" si="0"/>
        <v>4.3478260869565218E-3</v>
      </c>
      <c r="D17" s="2">
        <v>1.5999999999999999E-5</v>
      </c>
      <c r="E17">
        <f>(-D17*2*PI())/(1/A17)-1.7*PI()</f>
        <v>-6.0444242655067617</v>
      </c>
      <c r="F17">
        <f t="shared" si="3"/>
        <v>-3996.105855366216</v>
      </c>
      <c r="G17">
        <f t="shared" si="2"/>
        <v>-47.234556720351861</v>
      </c>
    </row>
    <row r="18" spans="1:7" x14ac:dyDescent="0.25">
      <c r="A18">
        <v>10000</v>
      </c>
      <c r="B18">
        <v>2E-3</v>
      </c>
      <c r="C18">
        <f t="shared" si="0"/>
        <v>1.7391304347826088E-3</v>
      </c>
      <c r="D18" s="2">
        <v>7.2000000000000002E-5</v>
      </c>
      <c r="E18">
        <f>(-D18*2*PI())/(1/A18)-PI()</f>
        <v>-7.6654860747590945</v>
      </c>
      <c r="F18">
        <f t="shared" si="3"/>
        <v>-4863.1854277569983</v>
      </c>
      <c r="G18">
        <f t="shared" si="2"/>
        <v>-55.193356893792611</v>
      </c>
    </row>
    <row r="20" spans="1:7" x14ac:dyDescent="0.25">
      <c r="A20" t="s">
        <v>16</v>
      </c>
      <c r="B20">
        <v>1.1499999999999999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9BE5-957C-4E5A-9B75-C025B1D2FD48}">
  <dimension ref="A1:L20"/>
  <sheetViews>
    <sheetView tabSelected="1" workbookViewId="0">
      <selection activeCell="E11" sqref="E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A2">
        <v>1</v>
      </c>
      <c r="B2">
        <v>0.90400000000000003</v>
      </c>
      <c r="C2">
        <f>B2/$B$20</f>
        <v>0.8</v>
      </c>
      <c r="D2">
        <v>7.0000000000000007E-2</v>
      </c>
      <c r="E2">
        <f>(-D2*2*PI())/(1/A2)</f>
        <v>-0.4398229715025711</v>
      </c>
      <c r="F2" t="s">
        <v>6</v>
      </c>
      <c r="G2">
        <f>20*LOG10(C2)</f>
        <v>-1.9382002601611279</v>
      </c>
      <c r="I2" t="s">
        <v>7</v>
      </c>
    </row>
    <row r="3" spans="1:12" x14ac:dyDescent="0.25">
      <c r="A3">
        <v>2</v>
      </c>
      <c r="B3">
        <v>0.90400000000000003</v>
      </c>
      <c r="C3">
        <f t="shared" ref="C3:C18" si="0">B3/$B$20</f>
        <v>0.8</v>
      </c>
      <c r="D3" s="2">
        <v>3.5999999999999997E-2</v>
      </c>
      <c r="E3">
        <f t="shared" ref="E3:E18" si="1">(-D3*2*PI())/(1/A3)</f>
        <v>-0.45238934211693016</v>
      </c>
      <c r="F3">
        <f>(E2-E3)*(A2-A3)</f>
        <v>-1.2566370614359057E-2</v>
      </c>
      <c r="G3">
        <f t="shared" ref="G3:G18" si="2">20*LOG10(C3)</f>
        <v>-1.9382002601611279</v>
      </c>
      <c r="I3" t="s">
        <v>8</v>
      </c>
      <c r="J3" t="s">
        <v>9</v>
      </c>
      <c r="L3" t="s">
        <v>10</v>
      </c>
    </row>
    <row r="4" spans="1:12" x14ac:dyDescent="0.25">
      <c r="A4">
        <v>4</v>
      </c>
      <c r="B4">
        <v>0.90400000000000003</v>
      </c>
      <c r="C4">
        <f t="shared" si="0"/>
        <v>0.8</v>
      </c>
      <c r="D4" s="2">
        <v>2.1999999999999999E-2</v>
      </c>
      <c r="E4">
        <f t="shared" si="1"/>
        <v>-0.5529203070318035</v>
      </c>
      <c r="G4">
        <f t="shared" si="2"/>
        <v>-1.9382002601611279</v>
      </c>
    </row>
    <row r="5" spans="1:12" x14ac:dyDescent="0.25">
      <c r="A5">
        <v>7</v>
      </c>
      <c r="B5">
        <v>0.90400000000000003</v>
      </c>
      <c r="C5">
        <f t="shared" si="0"/>
        <v>0.8</v>
      </c>
      <c r="D5" s="2">
        <v>1.2999999999999999E-2</v>
      </c>
      <c r="E5">
        <f t="shared" si="1"/>
        <v>-0.57176986295334242</v>
      </c>
      <c r="F5">
        <f>(E3-E5)*(A3-A5)</f>
        <v>-0.59690260418206131</v>
      </c>
      <c r="G5">
        <f t="shared" si="2"/>
        <v>-1.9382002601611279</v>
      </c>
      <c r="I5" t="s">
        <v>11</v>
      </c>
      <c r="J5" t="s">
        <v>12</v>
      </c>
    </row>
    <row r="6" spans="1:12" x14ac:dyDescent="0.25">
      <c r="A6">
        <v>10</v>
      </c>
      <c r="B6">
        <v>0.90400000000000003</v>
      </c>
      <c r="C6">
        <f t="shared" si="0"/>
        <v>0.8</v>
      </c>
      <c r="D6" s="2">
        <v>9.1999999999999998E-3</v>
      </c>
      <c r="E6">
        <f t="shared" si="1"/>
        <v>-0.57805304826052195</v>
      </c>
      <c r="G6">
        <f t="shared" si="2"/>
        <v>-1.9382002601611279</v>
      </c>
    </row>
    <row r="7" spans="1:12" x14ac:dyDescent="0.25">
      <c r="A7">
        <v>20</v>
      </c>
      <c r="B7">
        <v>0.90400000000000003</v>
      </c>
      <c r="C7">
        <f t="shared" si="0"/>
        <v>0.8</v>
      </c>
      <c r="D7" s="2">
        <v>6.4000000000000003E-3</v>
      </c>
      <c r="E7">
        <f t="shared" si="1"/>
        <v>-0.80424771931898698</v>
      </c>
      <c r="F7">
        <f>(E5-E7)*(A5-A7)</f>
        <v>-3.0222121327533791</v>
      </c>
      <c r="G7">
        <f t="shared" si="2"/>
        <v>-1.9382002601611279</v>
      </c>
      <c r="J7" t="s">
        <v>13</v>
      </c>
    </row>
    <row r="8" spans="1:12" x14ac:dyDescent="0.25">
      <c r="A8">
        <v>40</v>
      </c>
      <c r="B8">
        <v>0.88</v>
      </c>
      <c r="C8">
        <f t="shared" si="0"/>
        <v>0.77876106194690276</v>
      </c>
      <c r="D8" s="2">
        <v>4.5999999999999999E-3</v>
      </c>
      <c r="E8">
        <f t="shared" si="1"/>
        <v>-1.1561060965210439</v>
      </c>
      <c r="G8">
        <f t="shared" si="2"/>
        <v>-2.1719154266650209</v>
      </c>
    </row>
    <row r="9" spans="1:12" x14ac:dyDescent="0.25">
      <c r="A9">
        <v>70</v>
      </c>
      <c r="B9">
        <v>0.81599999999999995</v>
      </c>
      <c r="C9">
        <f t="shared" si="0"/>
        <v>0.72212389380530972</v>
      </c>
      <c r="D9" s="2">
        <v>5.0000000000000001E-3</v>
      </c>
      <c r="E9">
        <f t="shared" si="1"/>
        <v>-2.1991148575128556</v>
      </c>
      <c r="F9">
        <f>(E7-E9)*(A7-A9)</f>
        <v>-69.743356909693432</v>
      </c>
      <c r="G9">
        <f t="shared" si="2"/>
        <v>-2.8277656945911716</v>
      </c>
      <c r="I9" t="s">
        <v>14</v>
      </c>
      <c r="J9" t="s">
        <v>15</v>
      </c>
    </row>
    <row r="10" spans="1:12" x14ac:dyDescent="0.25">
      <c r="A10">
        <v>100</v>
      </c>
      <c r="B10">
        <v>0.74399999999999999</v>
      </c>
      <c r="C10">
        <f t="shared" si="0"/>
        <v>0.65840707964601775</v>
      </c>
      <c r="D10" s="2">
        <v>4.4000000000000003E-3</v>
      </c>
      <c r="E10">
        <f t="shared" si="1"/>
        <v>-2.7646015351590179</v>
      </c>
      <c r="F10">
        <f t="shared" ref="F10:F18" si="3">(E9-E10)*(A9-A10)</f>
        <v>-16.964600329384865</v>
      </c>
      <c r="G10">
        <f t="shared" si="2"/>
        <v>-3.6301101587508198</v>
      </c>
      <c r="I10" s="1"/>
    </row>
    <row r="11" spans="1:12" x14ac:dyDescent="0.25">
      <c r="A11">
        <v>200</v>
      </c>
      <c r="B11">
        <v>0.504</v>
      </c>
      <c r="C11">
        <f t="shared" si="0"/>
        <v>0.4460176991150443</v>
      </c>
      <c r="D11" s="2">
        <v>4.0800000000000003E-3</v>
      </c>
      <c r="E11">
        <f t="shared" si="1"/>
        <v>-5.1270792106585432</v>
      </c>
      <c r="F11">
        <f t="shared" si="3"/>
        <v>-236.24776754995253</v>
      </c>
      <c r="G11">
        <f t="shared" si="2"/>
        <v>-7.0129581407578883</v>
      </c>
    </row>
    <row r="12" spans="1:12" x14ac:dyDescent="0.25">
      <c r="A12">
        <v>400</v>
      </c>
      <c r="B12">
        <v>0.26</v>
      </c>
      <c r="C12">
        <f t="shared" si="0"/>
        <v>0.23008849557522126</v>
      </c>
      <c r="D12" s="2">
        <v>9.2000000000000003E-4</v>
      </c>
      <c r="E12">
        <f t="shared" si="1"/>
        <v>-2.3122121930420878</v>
      </c>
      <c r="F12">
        <f t="shared" si="3"/>
        <v>562.97340352329104</v>
      </c>
      <c r="G12">
        <f t="shared" si="2"/>
        <v>-12.762101910252035</v>
      </c>
    </row>
    <row r="13" spans="1:12" x14ac:dyDescent="0.25">
      <c r="A13">
        <v>700</v>
      </c>
      <c r="B13">
        <v>0.14799999999999999</v>
      </c>
      <c r="C13">
        <f t="shared" si="0"/>
        <v>0.13097345132743363</v>
      </c>
      <c r="D13" s="2">
        <v>3.6000000000000002E-4</v>
      </c>
      <c r="E13">
        <f t="shared" si="1"/>
        <v>-1.5833626974092561</v>
      </c>
      <c r="G13">
        <f t="shared" si="2"/>
        <v>-17.656334561769246</v>
      </c>
    </row>
    <row r="14" spans="1:12" x14ac:dyDescent="0.25">
      <c r="A14">
        <v>1000</v>
      </c>
      <c r="B14">
        <v>9.7500000000000003E-2</v>
      </c>
      <c r="C14">
        <f t="shared" si="0"/>
        <v>8.6283185840707974E-2</v>
      </c>
      <c r="D14" s="2">
        <v>1.3999999999999999E-4</v>
      </c>
      <c r="E14">
        <f t="shared" si="1"/>
        <v>-0.87964594300514198</v>
      </c>
      <c r="F14">
        <f>(E12-E14)*(A12-A14)</f>
        <v>859.53975002216748</v>
      </c>
      <c r="G14">
        <f t="shared" si="2"/>
        <v>-21.281476555697658</v>
      </c>
    </row>
    <row r="15" spans="1:12" x14ac:dyDescent="0.25">
      <c r="A15">
        <v>2000</v>
      </c>
      <c r="B15">
        <v>4.2000000000000003E-2</v>
      </c>
      <c r="C15">
        <f t="shared" si="0"/>
        <v>3.716814159292036E-2</v>
      </c>
      <c r="D15" s="2">
        <v>7.9999999999999996E-6</v>
      </c>
      <c r="E15">
        <f t="shared" si="1"/>
        <v>-0.10053096491487337</v>
      </c>
      <c r="F15">
        <f t="shared" si="3"/>
        <v>779.11497809026866</v>
      </c>
      <c r="G15">
        <f t="shared" si="2"/>
        <v>-28.596583061710383</v>
      </c>
    </row>
    <row r="16" spans="1:12" x14ac:dyDescent="0.25">
      <c r="A16">
        <v>4000</v>
      </c>
      <c r="B16">
        <v>8.2000000000000007E-3</v>
      </c>
      <c r="C16">
        <f t="shared" si="0"/>
        <v>7.2566371681415942E-3</v>
      </c>
      <c r="D16" s="2">
        <v>2.3000000000000001E-4</v>
      </c>
      <c r="E16">
        <f t="shared" si="1"/>
        <v>-5.7805304826052195</v>
      </c>
      <c r="F16">
        <f t="shared" si="3"/>
        <v>-11359.999035380692</v>
      </c>
      <c r="G16">
        <f t="shared" si="2"/>
        <v>-42.785291821994058</v>
      </c>
    </row>
    <row r="17" spans="1:7" x14ac:dyDescent="0.25">
      <c r="A17">
        <v>7000</v>
      </c>
      <c r="B17">
        <v>2.0699999999999998E-3</v>
      </c>
      <c r="C17">
        <f t="shared" si="0"/>
        <v>1.831858407079646E-3</v>
      </c>
      <c r="D17" s="2">
        <v>5.1999999999999997E-5</v>
      </c>
      <c r="E17">
        <f t="shared" si="1"/>
        <v>-2.2870794518133692</v>
      </c>
      <c r="F17">
        <f t="shared" si="3"/>
        <v>10480.353092375552</v>
      </c>
      <c r="G17">
        <f t="shared" si="2"/>
        <v>-54.742161960530041</v>
      </c>
    </row>
    <row r="18" spans="1:7" x14ac:dyDescent="0.25">
      <c r="A18">
        <v>10000</v>
      </c>
      <c r="B18">
        <v>1E-3</v>
      </c>
      <c r="C18">
        <f t="shared" si="0"/>
        <v>8.8495575221238948E-4</v>
      </c>
      <c r="D18" s="2"/>
      <c r="E18">
        <f t="shared" si="1"/>
        <v>0</v>
      </c>
      <c r="F18">
        <f t="shared" si="3"/>
        <v>6861.2383554401076</v>
      </c>
      <c r="G18">
        <f t="shared" si="2"/>
        <v>-61.061568869668392</v>
      </c>
    </row>
    <row r="20" spans="1:7" x14ac:dyDescent="0.25">
      <c r="A20" t="s">
        <v>16</v>
      </c>
      <c r="B20">
        <v>1.1299999999999999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FIR</vt:lpstr>
      <vt:lpstr>IIR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Marfisi</dc:creator>
  <cp:lastModifiedBy>Matias Marfisi</cp:lastModifiedBy>
  <dcterms:created xsi:type="dcterms:W3CDTF">2015-06-05T18:19:34Z</dcterms:created>
  <dcterms:modified xsi:type="dcterms:W3CDTF">2022-11-28T22:45:09Z</dcterms:modified>
</cp:coreProperties>
</file>